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105" yWindow="-15" windowWidth="6150" windowHeight="6660" tabRatio="735"/>
  </bookViews>
  <sheets>
    <sheet name="- 125 -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<sst xmlns="http://schemas.openxmlformats.org/spreadsheetml/2006/main" xmlns:r="http://schemas.openxmlformats.org/officeDocument/2006/relationships" count="15" uniqueCount="15">
  <si>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埼玉県</t>
  </si>
  <si>
    <t>身　　長　　(cm)</t>
  </si>
  <si>
    <t>年　齢</t>
    <rPh sb="0" eb="3">
      <t>ネンレイ</t>
    </rPh>
    <phoneticPr fontId="1"/>
  </si>
  <si>
    <t>体　　重　　(kg)</t>
  </si>
  <si>
    <t>吉川市</t>
    <rPh sb="2" eb="3">
      <t>シ</t>
    </rPh>
    <phoneticPr fontId="1"/>
  </si>
  <si>
    <t>□男子</t>
  </si>
  <si>
    <t>年齢</t>
    <rPh sb="0" eb="2">
      <t>ネンレイ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</si>
  <si>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</si>
  <si>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</si>
  <si>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資料：学校教育課、埼玉県総務部統計課『埼玉県学校保健統計』</t>
    <rPh sb="3" eb="5">
      <t>ガッコウ</t>
    </rPh>
    <rPh sb="5" eb="7">
      <t>キョウイク</t>
    </rPh>
    <rPh sb="7" eb="8">
      <t>カ</t>
    </rPh>
    <rPh sb="9" eb="12">
      <t>サイタマケン</t>
    </rPh>
    <rPh sb="12" eb="14">
      <t>ソウム</t>
    </rPh>
    <rPh sb="14" eb="15">
      <t>ブ</t>
    </rPh>
    <rPh sb="15" eb="17">
      <t>トウケイ</t>
    </rPh>
    <rPh sb="17" eb="18">
      <t>カ</t>
    </rPh>
    <rPh sb="19" eb="22">
      <t>サイタマケン</t>
    </rPh>
    <rPh sb="22" eb="24">
      <t>ガッコウ</t>
    </rPh>
    <rPh sb="24" eb="26">
      <t>ホケン</t>
    </rPh>
    <rPh sb="26" eb="28">
      <t>トウケイ</t>
    </rPh>
    <phoneticPr fontId="1"/>
  </si>
  <si>
    <t>身長(cm)</t>
  </si>
  <si>
    <t>体重(kg)</t>
  </si>
  <si>
    <t>□女子</t>
  </si>
  <si>
    <t>９－９．児童及び生徒の平均体位</t>
    <rPh sb="6" eb="7">
      <t>オヨ</t>
    </rPh>
    <phoneticPr fontId="1"/>
  </si>
  <si>
    <t>令和3年度</t>
    <rPh sb="0" eb="2">
      <t>レイワ</t>
    </rPh>
    <rPh sb="3" eb="4">
      <t>トシ</t>
    </rPh>
    <rPh sb="4" eb="5">
      <t>ド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</si>
</sst>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.0"/>
    <numFmt numFmtId="177" formatCode="0.0_ "/>
  </numFmts>
  <fonts count="7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b/>
      <sz val="11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vertical="center" wrapText="1"/>
    </xf>
    <xf numFmtId="177" fontId="5" fillId="0" borderId="5" xfId="0" applyNumberFormat="1" applyFont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58" fontId="5" fillId="0" borderId="1" xfId="0" applyNumberFormat="1" applyFont="1" applyBorder="1" applyAlignment="1">
      <alignment horizontal="right" vertical="center" wrapText="1"/>
    </xf>
    <xf numFmtId="177" fontId="5" fillId="0" borderId="0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58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</cellXfs>
  <cellStyles count="1">
    <cellStyle name="標準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34"/>
  <sheetViews>
    <sheetView tabSelected="1" view="pageBreakPreview" zoomScale="85" zoomScaleSheetLayoutView="85" workbookViewId="0">
      <selection activeCell="D3" sqref="D3:F3"/>
    </sheetView>
  </sheetViews>
  <sheetFormatPr defaultRowHeight="24.75" customHeight="1"/>
  <cols>
    <col min="1" max="1" width="6.5" style="1" customWidth="1"/>
    <col min="2" max="2" width="4.5" style="1" customWidth="1"/>
    <col min="3" max="4" width="19.625" style="1" customWidth="1"/>
    <col min="5" max="5" width="19.5" style="1" customWidth="1"/>
    <col min="6" max="6" width="19.625" style="1" customWidth="1"/>
    <col min="7" max="8" width="13.5" style="1" customWidth="1"/>
    <col min="9" max="16384" width="9" style="1" customWidth="1"/>
  </cols>
  <sheetData>
    <row r="1" spans="1:8" s="2" customFormat="1" ht="27" customHeight="1">
      <c r="A1" s="4" t="s">
        <v>13</v>
      </c>
      <c r="B1" s="4"/>
      <c r="C1" s="4"/>
      <c r="D1" s="4"/>
      <c r="E1" s="4"/>
      <c r="F1" s="4"/>
      <c r="G1" s="4"/>
      <c r="H1" s="4"/>
    </row>
    <row r="2" spans="1:8" s="2" customFormat="1" ht="18" customHeight="1">
      <c r="A2" s="4"/>
      <c r="B2" s="4"/>
      <c r="C2" s="4"/>
      <c r="D2" s="19" t="s">
        <v>14</v>
      </c>
      <c r="E2" s="22"/>
      <c r="F2" s="22"/>
      <c r="G2" s="4"/>
      <c r="H2" s="4"/>
    </row>
    <row r="3" spans="1:8" s="3" customFormat="1" ht="18.75" customHeight="1">
      <c r="A3" s="5" t="s">
        <v>5</v>
      </c>
      <c r="B3" s="5"/>
      <c r="C3" s="5"/>
      <c r="D3" s="20"/>
      <c r="E3" s="20"/>
      <c r="F3" s="20"/>
      <c r="G3" s="19"/>
      <c r="H3" s="19"/>
    </row>
    <row r="4" spans="1:8" s="3" customFormat="1" ht="18.75" customHeight="1">
      <c r="A4" s="6" t="s">
        <v>6</v>
      </c>
      <c r="B4" s="15"/>
      <c r="C4" s="15" t="s">
        <v>10</v>
      </c>
      <c r="D4" s="15"/>
      <c r="E4" s="15" t="s">
        <v>11</v>
      </c>
      <c r="F4" s="24"/>
    </row>
    <row r="5" spans="1:8" s="3" customFormat="1" ht="18.75" customHeight="1">
      <c r="A5" s="7"/>
      <c r="B5" s="16"/>
      <c r="C5" s="16" t="s">
        <v>4</v>
      </c>
      <c r="D5" s="16" t="s">
        <v>0</v>
      </c>
      <c r="E5" s="16" t="s">
        <v>4</v>
      </c>
      <c r="F5" s="25" t="s">
        <v>0</v>
      </c>
    </row>
    <row r="6" spans="1:8" s="3" customFormat="1" ht="18.75" customHeight="1">
      <c r="A6" s="8"/>
      <c r="B6" s="8"/>
      <c r="C6" s="8"/>
      <c r="D6" s="8"/>
      <c r="E6" s="8"/>
      <c r="F6" s="8"/>
    </row>
    <row r="7" spans="1:8" s="3" customFormat="1" ht="18.75" customHeight="1">
      <c r="A7" s="9" t="s">
        <v>7</v>
      </c>
      <c r="B7" s="9">
        <v>6</v>
      </c>
      <c r="C7" s="17">
        <f>AVERAGE(115.8,117.3,120.7,116.9,116.1,116.1,116.5,117.3)</f>
        <v>117.08750000000001</v>
      </c>
      <c r="D7" s="21">
        <v>116.7</v>
      </c>
      <c r="E7" s="17">
        <f>AVERAGE(21.4,21.7,23.1,21.5,22,21.1,22,21.2)</f>
        <v>21.749999999999996</v>
      </c>
      <c r="F7" s="21">
        <v>21.9</v>
      </c>
    </row>
    <row r="8" spans="1:8" s="3" customFormat="1" ht="18.75" customHeight="1">
      <c r="A8" s="9"/>
      <c r="B8" s="9">
        <v>7</v>
      </c>
      <c r="C8" s="17">
        <f>AVERAGE(123.6,120.6,125.5,122,122.1,122.1,123.1,123.1)</f>
        <v>122.7625</v>
      </c>
      <c r="D8" s="21">
        <v>122.6</v>
      </c>
      <c r="E8" s="17">
        <f>AVERAGE(25,23.4,27.5,24.6,25.1,24.2,25.4,24.6)</f>
        <v>24.974999999999998</v>
      </c>
      <c r="F8" s="21">
        <v>24.6</v>
      </c>
    </row>
    <row r="9" spans="1:8" s="3" customFormat="1" ht="18.75" customHeight="1">
      <c r="A9" s="9"/>
      <c r="B9" s="9">
        <v>8</v>
      </c>
      <c r="C9" s="17">
        <f>AVERAGE(128.4,130,128.7,127.9,127.9,129.3,128.3,128.9)</f>
        <v>128.67500000000001</v>
      </c>
      <c r="D9" s="21">
        <v>128.69999999999999</v>
      </c>
      <c r="E9" s="17">
        <f>AVERAGE(27.7,28.9,28.2,26.8,29.1,27.9,28.2,28)</f>
        <v>28.1</v>
      </c>
      <c r="F9" s="21">
        <v>27.8</v>
      </c>
    </row>
    <row r="10" spans="1:8" s="3" customFormat="1" ht="18.75" customHeight="1">
      <c r="A10" s="9"/>
      <c r="B10" s="9">
        <v>9</v>
      </c>
      <c r="C10" s="17">
        <f>AVERAGE(134.5,134.3,134.4,133.7,133.6,133.5,134.5,135.3)</f>
        <v>134.22500000000002</v>
      </c>
      <c r="D10" s="21">
        <v>134.19999999999999</v>
      </c>
      <c r="E10" s="17">
        <f>AVERAGE(32.3,31.7,31.5,31.8,31.5,30.8,32.8,31.7)</f>
        <v>31.762500000000003</v>
      </c>
      <c r="F10" s="21">
        <v>31.5</v>
      </c>
    </row>
    <row r="11" spans="1:8" s="3" customFormat="1" ht="18.75" customHeight="1">
      <c r="A11" s="9"/>
      <c r="B11" s="9">
        <v>10</v>
      </c>
      <c r="C11" s="17">
        <f>AVERAGE(140.6,140.6,138.8,139.5,140.1,139.2,137.7,141)</f>
        <v>139.6875</v>
      </c>
      <c r="D11" s="21">
        <v>139.5</v>
      </c>
      <c r="E11" s="17">
        <f>AVERAGE(36.9,43.9,37.5,36,36.7,34,35.9,36)</f>
        <v>37.112499999999997</v>
      </c>
      <c r="F11" s="21">
        <v>35</v>
      </c>
    </row>
    <row r="12" spans="1:8" s="3" customFormat="1" ht="18.75" customHeight="1">
      <c r="A12" s="9"/>
      <c r="B12" s="9">
        <v>11</v>
      </c>
      <c r="C12" s="17">
        <f>AVERAGE(145.8,146.4,145.9,146.4,145.9,145.6,147.8,146.3)</f>
        <v>146.26249999999999</v>
      </c>
      <c r="D12" s="21">
        <v>146.69999999999999</v>
      </c>
      <c r="E12" s="17">
        <f>AVERAGE(40.7,42.7,40.7,39.5,42.8,40.2,42.8,41.2)</f>
        <v>41.325000000000003</v>
      </c>
      <c r="F12" s="21">
        <v>39.799999999999997</v>
      </c>
    </row>
    <row r="13" spans="1:8" s="3" customFormat="1" ht="18.75" customHeight="1">
      <c r="A13" s="10"/>
      <c r="B13" s="9"/>
      <c r="C13" s="10"/>
      <c r="D13" s="21"/>
      <c r="E13" s="23"/>
      <c r="F13" s="23"/>
    </row>
    <row r="14" spans="1:8" s="3" customFormat="1" ht="18.75" customHeight="1">
      <c r="A14" s="9" t="s">
        <v>8</v>
      </c>
      <c r="B14" s="9">
        <v>12</v>
      </c>
      <c r="C14" s="17">
        <f>AVERAGE(154.8,153.7,152.8,151.8)</f>
        <v>153.27500000000001</v>
      </c>
      <c r="D14" s="21">
        <v>154</v>
      </c>
      <c r="E14" s="17">
        <f>AVERAGE(45.4,45,43.8,43.2)</f>
        <v>44.349999999999994</v>
      </c>
      <c r="F14" s="21">
        <v>45.8</v>
      </c>
    </row>
    <row r="15" spans="1:8" s="3" customFormat="1" ht="18.75" customHeight="1">
      <c r="A15" s="9"/>
      <c r="B15" s="9">
        <v>13</v>
      </c>
      <c r="C15" s="17">
        <f>AVERAGE(161,160.7,160.5,159.7)</f>
        <v>160.47499999999999</v>
      </c>
      <c r="D15" s="21">
        <v>160.6</v>
      </c>
      <c r="E15" s="17">
        <f>AVERAGE(50.7,52.4,51.7,50.2)</f>
        <v>51.25</v>
      </c>
      <c r="F15" s="21">
        <v>50.3</v>
      </c>
    </row>
    <row r="16" spans="1:8" s="3" customFormat="1" ht="18.75" customHeight="1">
      <c r="A16" s="9"/>
      <c r="B16" s="9">
        <v>14</v>
      </c>
      <c r="C16" s="17">
        <f>AVERAGE(165,167.2,166.2,165.8)</f>
        <v>166.05</v>
      </c>
      <c r="D16" s="21">
        <v>165.6</v>
      </c>
      <c r="E16" s="17">
        <f>AVERAGE(58.1,57.1,57.6,54.9)</f>
        <v>56.925000000000004</v>
      </c>
      <c r="F16" s="21">
        <v>54.6</v>
      </c>
    </row>
    <row r="17" spans="1:8" s="3" customFormat="1" ht="18.75" customHeight="1">
      <c r="A17" s="11"/>
      <c r="B17" s="11"/>
      <c r="C17" s="11"/>
      <c r="D17" s="11"/>
      <c r="E17" s="11"/>
      <c r="F17" s="11"/>
    </row>
    <row r="18" spans="1:8" s="3" customFormat="1" ht="18.75" customHeight="1">
      <c r="A18" s="12"/>
      <c r="B18" s="12"/>
      <c r="C18" s="12"/>
      <c r="D18" s="12"/>
      <c r="E18" s="12"/>
      <c r="F18" s="12"/>
      <c r="G18" s="12"/>
      <c r="H18" s="12"/>
    </row>
    <row r="19" spans="1:8" s="3" customFormat="1" ht="18.75" customHeight="1">
      <c r="A19" s="5" t="s">
        <v>12</v>
      </c>
      <c r="B19" s="5"/>
      <c r="C19" s="5"/>
      <c r="D19" s="20"/>
      <c r="E19" s="20"/>
      <c r="F19" s="20"/>
      <c r="G19" s="26"/>
      <c r="H19" s="26"/>
    </row>
    <row r="20" spans="1:8" s="3" customFormat="1" ht="18.75" customHeight="1">
      <c r="A20" s="6" t="s">
        <v>2</v>
      </c>
      <c r="B20" s="15"/>
      <c r="C20" s="6" t="s">
        <v>1</v>
      </c>
      <c r="D20" s="15"/>
      <c r="E20" s="15" t="s">
        <v>3</v>
      </c>
      <c r="F20" s="24"/>
    </row>
    <row r="21" spans="1:8" s="3" customFormat="1" ht="18.75" customHeight="1">
      <c r="A21" s="7"/>
      <c r="B21" s="16"/>
      <c r="C21" s="7" t="s">
        <v>4</v>
      </c>
      <c r="D21" s="16" t="s">
        <v>0</v>
      </c>
      <c r="E21" s="16" t="s">
        <v>4</v>
      </c>
      <c r="F21" s="25" t="s">
        <v>0</v>
      </c>
    </row>
    <row r="22" spans="1:8" s="3" customFormat="1" ht="18.75" customHeight="1">
      <c r="A22" s="8"/>
      <c r="B22" s="8"/>
      <c r="C22" s="8"/>
      <c r="D22" s="8"/>
      <c r="E22" s="8"/>
      <c r="F22" s="8"/>
    </row>
    <row r="23" spans="1:8" s="3" customFormat="1" ht="18.75" customHeight="1">
      <c r="A23" s="9" t="s">
        <v>7</v>
      </c>
      <c r="B23" s="9">
        <v>6</v>
      </c>
      <c r="C23" s="17">
        <f>AVERAGE(115.4,116.7,114,115.5,115.5,116.8,116.2,117.9)</f>
        <v>116</v>
      </c>
      <c r="D23" s="21">
        <v>116.5</v>
      </c>
      <c r="E23" s="17">
        <f>AVERAGE(21.1,20.5,20.6,21.6,20.6,22.3,21,22.3)</f>
        <v>21.25</v>
      </c>
      <c r="F23" s="21">
        <v>21.5</v>
      </c>
    </row>
    <row r="24" spans="1:8" s="3" customFormat="1" ht="18.75" customHeight="1">
      <c r="A24" s="9"/>
      <c r="B24" s="9">
        <v>7</v>
      </c>
      <c r="C24" s="17">
        <f>AVERAGE(122.6,123.8,121.8,122.2,121.7,121.4,122.8,122.7)</f>
        <v>122.375</v>
      </c>
      <c r="D24" s="21">
        <v>121.9</v>
      </c>
      <c r="E24" s="17">
        <f>AVERAGE(24,24.9,23.7,22.7,24.1,24,25,23.8)</f>
        <v>24.025000000000002</v>
      </c>
      <c r="F24" s="21">
        <v>23.8</v>
      </c>
    </row>
    <row r="25" spans="1:8" s="3" customFormat="1" ht="18.75" customHeight="1">
      <c r="A25" s="9"/>
      <c r="B25" s="9">
        <v>8</v>
      </c>
      <c r="C25" s="17">
        <f>AVERAGE(129.7,130,127.7,127.1,127.9,126.7,128.7,128.4)</f>
        <v>128.27500000000001</v>
      </c>
      <c r="D25" s="21">
        <v>127.9</v>
      </c>
      <c r="E25" s="17">
        <f>AVERAGE(28.9,30,26.5,26.2,28.3,26.8,27.3,27)</f>
        <v>27.625000000000004</v>
      </c>
      <c r="F25" s="21">
        <v>26.9</v>
      </c>
    </row>
    <row r="26" spans="1:8" s="3" customFormat="1" ht="18.75" customHeight="1">
      <c r="A26" s="9"/>
      <c r="B26" s="9">
        <v>9</v>
      </c>
      <c r="C26" s="17">
        <f>AVERAGE(133.8,133.1,133.1,135.6,134.4,134.2,134.5,135.3)</f>
        <v>134.25</v>
      </c>
      <c r="D26" s="21">
        <v>134.5</v>
      </c>
      <c r="E26" s="17">
        <f>AVERAGE(29.7,30.4,30,31.7,34,30.7,30.8,30.5)</f>
        <v>30.975000000000001</v>
      </c>
      <c r="F26" s="21">
        <v>31</v>
      </c>
    </row>
    <row r="27" spans="1:8" s="3" customFormat="1" ht="18.75" customHeight="1">
      <c r="A27" s="9"/>
      <c r="B27" s="9">
        <v>10</v>
      </c>
      <c r="C27" s="17">
        <f>AVERAGE(140.7,138.6,137.2,144.4,141.3,142.5,140.3,142.2)</f>
        <v>140.9</v>
      </c>
      <c r="D27" s="21">
        <v>140.80000000000001</v>
      </c>
      <c r="E27" s="17">
        <f>AVERAGE(35.6,33.3,31.8,37.7,35.1,37,34.1,34.7)</f>
        <v>34.912500000000001</v>
      </c>
      <c r="F27" s="21">
        <v>34.799999999999997</v>
      </c>
    </row>
    <row r="28" spans="1:8" s="3" customFormat="1" ht="18.75" customHeight="1">
      <c r="A28" s="9"/>
      <c r="B28" s="9">
        <v>11</v>
      </c>
      <c r="C28" s="17">
        <f>AVERAGE(146.8,145.7,148.4,147.2,147.4,145.2,146.9,147.9)</f>
        <v>146.9375</v>
      </c>
      <c r="D28" s="21">
        <v>147.30000000000001</v>
      </c>
      <c r="E28" s="17">
        <f>AVERAGE(39.4,40.6,41.1,39.5,42.1,38.6,41.4,39.6)</f>
        <v>40.287500000000001</v>
      </c>
      <c r="F28" s="21">
        <v>40</v>
      </c>
    </row>
    <row r="29" spans="1:8" s="3" customFormat="1" ht="18.75" customHeight="1">
      <c r="A29" s="10"/>
      <c r="B29" s="9"/>
      <c r="C29" s="10"/>
      <c r="D29" s="21"/>
      <c r="E29" s="23"/>
      <c r="F29" s="21"/>
    </row>
    <row r="30" spans="1:8" s="3" customFormat="1" ht="18.75" customHeight="1">
      <c r="A30" s="9" t="s">
        <v>8</v>
      </c>
      <c r="B30" s="9">
        <v>12</v>
      </c>
      <c r="C30" s="17">
        <f>AVERAGE(153.5,151.2,151.9,152.7)</f>
        <v>152.32499999999999</v>
      </c>
      <c r="D30" s="21">
        <v>152.4</v>
      </c>
      <c r="E30" s="17">
        <f>AVERAGE(46.4,42.7,46.3,44.3)</f>
        <v>44.924999999999997</v>
      </c>
      <c r="F30" s="21">
        <v>44.3</v>
      </c>
    </row>
    <row r="31" spans="1:8" s="3" customFormat="1" ht="18.75" customHeight="1">
      <c r="A31" s="9"/>
      <c r="B31" s="9">
        <v>13</v>
      </c>
      <c r="C31" s="17">
        <f>AVERAGE(155.4,154.8,154.8,155.2)</f>
        <v>155.05000000000001</v>
      </c>
      <c r="D31" s="21">
        <v>154.80000000000001</v>
      </c>
      <c r="E31" s="17">
        <f>AVERAGE(48.4,48.9,48.2,46.5)</f>
        <v>48</v>
      </c>
      <c r="F31" s="21">
        <v>48.2</v>
      </c>
    </row>
    <row r="32" spans="1:8" s="3" customFormat="1" ht="18.75" customHeight="1">
      <c r="A32" s="9"/>
      <c r="B32" s="9">
        <v>14</v>
      </c>
      <c r="C32" s="17">
        <f>AVERAGE(156.6,156,157,156.9)</f>
        <v>156.625</v>
      </c>
      <c r="D32" s="21">
        <v>156.5</v>
      </c>
      <c r="E32" s="17">
        <f>AVERAGE(49.7,48.7,52.2,49.8)</f>
        <v>50.100000000000009</v>
      </c>
      <c r="F32" s="21">
        <v>50.3</v>
      </c>
    </row>
    <row r="33" spans="1:8" s="3" customFormat="1" ht="18.75" customHeight="1">
      <c r="A33" s="13"/>
      <c r="B33" s="13"/>
      <c r="C33" s="18"/>
      <c r="D33" s="18"/>
      <c r="E33" s="18"/>
      <c r="F33" s="18"/>
    </row>
    <row r="34" spans="1:8" s="3" customFormat="1" ht="18.75" customHeight="1">
      <c r="A34" s="14" t="s">
        <v>9</v>
      </c>
      <c r="B34" s="14"/>
      <c r="C34" s="14"/>
      <c r="D34" s="14"/>
      <c r="E34" s="14"/>
      <c r="F34" s="14"/>
      <c r="G34" s="27"/>
      <c r="H34" s="27"/>
    </row>
  </sheetData>
  <mergeCells count="17">
    <mergeCell ref="A1:F1"/>
    <mergeCell ref="D2:F2"/>
    <mergeCell ref="A3:C3"/>
    <mergeCell ref="D3:F3"/>
    <mergeCell ref="C4:D4"/>
    <mergeCell ref="E4:F4"/>
    <mergeCell ref="A19:C19"/>
    <mergeCell ref="D19:F19"/>
    <mergeCell ref="C20:D20"/>
    <mergeCell ref="E20:F20"/>
    <mergeCell ref="A34:F34"/>
    <mergeCell ref="A4:B5"/>
    <mergeCell ref="A7:A12"/>
    <mergeCell ref="A14:A16"/>
    <mergeCell ref="A20:B21"/>
    <mergeCell ref="A23:A28"/>
    <mergeCell ref="A30:A32"/>
  </mergeCells>
  <phoneticPr fontId="1"/>
  <pageMargins left="0.78740157480314965" right="0.59055118110236227" top="0.59055118110236227" bottom="0.59055118110236227" header="0.70866141732283472" footer="0.23622047244094491"/>
  <pageSetup paperSize="9" fitToWidth="1" fitToHeight="1" orientation="portrait" usePrinterDefaults="1" horizontalDpi="65532" verticalDpi="1200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- 125 -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2019-02-22T02:46:49Z</cp:lastPrinted>
  <dcterms:created xsi:type="dcterms:W3CDTF">1997-10-11T18:11:27Z</dcterms:created>
  <dcterms:modified xsi:type="dcterms:W3CDTF">2022-12-14T01:03:01Z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2022-12-14T01:03:01Z</vt:filetime>
  </property>
</Properties>
</file>