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5036\Box\【02_課所共有】01_07_市町村課\R07年度\06　交付税担当\56_交付税担当全般\56_01_交付税担当全般\56_01_110_ホームページ\250725_HP更新（普交等）\"/>
    </mc:Choice>
  </mc:AlternateContent>
  <xr:revisionPtr revIDLastSave="0" documentId="13_ncr:1_{1651FD33-80F1-473F-BFC4-AE7EFC6AF58F}" xr6:coauthVersionLast="47" xr6:coauthVersionMax="47" xr10:uidLastSave="{00000000-0000-0000-0000-000000000000}"/>
  <bookViews>
    <workbookView xWindow="-120" yWindow="-120" windowWidth="29040" windowHeight="15840" tabRatio="780" xr2:uid="{00000000-000D-0000-FFFF-FFFF00000000}"/>
  </bookViews>
  <sheets>
    <sheet name="(1)普通交付税市町村別決定額" sheetId="13" r:id="rId1"/>
    <sheet name="交付額順" sheetId="16" state="hidden" r:id="rId2"/>
    <sheet name="増減額順" sheetId="14" state="hidden" r:id="rId3"/>
    <sheet name="増減率順" sheetId="15" state="hidden" r:id="rId4"/>
    <sheet name="(2)各市町村別決定額調" sheetId="18" r:id="rId5"/>
    <sheet name="（3）基準財政需要額対前年度比較" sheetId="12" r:id="rId6"/>
    <sheet name="（4）基準財政収入額対前年度比較" sheetId="19" r:id="rId7"/>
  </sheets>
  <definedNames>
    <definedName name="_xlnm.Print_Area" localSheetId="0">'(1)普通交付税市町村別決定額'!$A$1:$Q$48</definedName>
    <definedName name="_xlnm.Print_Area" localSheetId="4">'(2)各市町村別決定額調'!$A$1:$N$75</definedName>
    <definedName name="_xlnm.Print_Area" localSheetId="5">'（3）基準財政需要額対前年度比較'!$A$1:$F$80</definedName>
    <definedName name="_xlnm.Print_Area" localSheetId="6">'（4）基準財政収入額対前年度比較'!$A$1:$G$48</definedName>
    <definedName name="_xlnm.Print_Area" localSheetId="1">交付額順!$A$1:$J$95</definedName>
    <definedName name="_xlnm.Print_Area" localSheetId="3">増減率順!$A$1:$J$94</definedName>
    <definedName name="_xlnm.Print_Titles" localSheetId="0">'(1)普通交付税市町村別決定額'!$1:$7</definedName>
    <definedName name="_xlnm.Print_Titles" localSheetId="4">'(2)各市町村別決定額調'!$1:$5</definedName>
    <definedName name="_xlnm.Print_Titles" localSheetId="5">'（3）基準財政需要額対前年度比較'!$A:$B</definedName>
    <definedName name="_xlnm.Print_Titles" localSheetId="1">交付額順!$1:$6</definedName>
    <definedName name="_xlnm.Print_Titles" localSheetId="2">増減額順!$1:$6</definedName>
    <definedName name="_xlnm.Print_Titles" localSheetId="3">増減率順!$1:$6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8" l="1"/>
  <c r="F39" i="19"/>
  <c r="G39" i="19" s="1"/>
  <c r="E29" i="12"/>
  <c r="F29" i="12" s="1"/>
  <c r="Q9" i="13"/>
  <c r="H37" i="13"/>
  <c r="H32" i="13"/>
  <c r="H30" i="13"/>
  <c r="H28" i="13"/>
  <c r="O31" i="13" l="1"/>
  <c r="N31" i="13"/>
  <c r="P30" i="13"/>
  <c r="Q30" i="13" s="1"/>
  <c r="P29" i="13"/>
  <c r="Q29" i="13" s="1"/>
  <c r="P28" i="13"/>
  <c r="Q28" i="13" s="1"/>
  <c r="P27" i="13"/>
  <c r="Q27" i="13" s="1"/>
  <c r="P26" i="13"/>
  <c r="Q26" i="13" s="1"/>
  <c r="P25" i="13"/>
  <c r="Q25" i="13" s="1"/>
  <c r="P24" i="13"/>
  <c r="Q24" i="13" s="1"/>
  <c r="P23" i="13"/>
  <c r="Q23" i="13" s="1"/>
  <c r="P22" i="13"/>
  <c r="Q22" i="13" s="1"/>
  <c r="P21" i="13"/>
  <c r="Q21" i="13" s="1"/>
  <c r="P20" i="13"/>
  <c r="Q20" i="13" s="1"/>
  <c r="P19" i="13"/>
  <c r="Q19" i="13" s="1"/>
  <c r="P18" i="13"/>
  <c r="Q18" i="13" s="1"/>
  <c r="P17" i="13"/>
  <c r="Q17" i="13" s="1"/>
  <c r="P16" i="13"/>
  <c r="Q16" i="13" s="1"/>
  <c r="P15" i="13"/>
  <c r="Q15" i="13" s="1"/>
  <c r="P14" i="13"/>
  <c r="Q14" i="13" s="1"/>
  <c r="P13" i="13"/>
  <c r="Q13" i="13" s="1"/>
  <c r="P12" i="13"/>
  <c r="Q12" i="13" s="1"/>
  <c r="P11" i="13"/>
  <c r="Q11" i="13" s="1"/>
  <c r="P10" i="13"/>
  <c r="Q10" i="13" s="1"/>
  <c r="P9" i="13"/>
  <c r="P8" i="13"/>
  <c r="Q8" i="13" s="1"/>
  <c r="G47" i="13"/>
  <c r="H47" i="13" s="1"/>
  <c r="G46" i="13"/>
  <c r="H46" i="13" s="1"/>
  <c r="G45" i="13"/>
  <c r="H45" i="13" s="1"/>
  <c r="G44" i="13"/>
  <c r="H44" i="13" s="1"/>
  <c r="G43" i="13"/>
  <c r="H43" i="13" s="1"/>
  <c r="G42" i="13"/>
  <c r="H42" i="13" s="1"/>
  <c r="G41" i="13"/>
  <c r="H41" i="13" s="1"/>
  <c r="G40" i="13"/>
  <c r="H40" i="13" s="1"/>
  <c r="G39" i="13"/>
  <c r="H39" i="13" s="1"/>
  <c r="G38" i="13"/>
  <c r="H38" i="13" s="1"/>
  <c r="G37" i="13"/>
  <c r="G36" i="13"/>
  <c r="H36" i="13" s="1"/>
  <c r="G35" i="13"/>
  <c r="H35" i="13" s="1"/>
  <c r="G34" i="13"/>
  <c r="H34" i="13" s="1"/>
  <c r="G33" i="13"/>
  <c r="H33" i="13" s="1"/>
  <c r="G32" i="13"/>
  <c r="G31" i="13"/>
  <c r="H31" i="13" s="1"/>
  <c r="G30" i="13"/>
  <c r="G29" i="13"/>
  <c r="H29" i="13" s="1"/>
  <c r="G28" i="13"/>
  <c r="G27" i="13"/>
  <c r="H27" i="13" s="1"/>
  <c r="G26" i="13"/>
  <c r="H26" i="13" s="1"/>
  <c r="G25" i="13"/>
  <c r="H25" i="13" s="1"/>
  <c r="G24" i="13"/>
  <c r="H24" i="13" s="1"/>
  <c r="G23" i="13"/>
  <c r="H23" i="13" s="1"/>
  <c r="G22" i="13"/>
  <c r="H22" i="13" s="1"/>
  <c r="G21" i="13"/>
  <c r="H21" i="13" s="1"/>
  <c r="G20" i="13"/>
  <c r="H20" i="13" s="1"/>
  <c r="G19" i="13"/>
  <c r="H19" i="13" s="1"/>
  <c r="G18" i="13"/>
  <c r="H18" i="13" s="1"/>
  <c r="G17" i="13"/>
  <c r="H17" i="13" s="1"/>
  <c r="G16" i="13"/>
  <c r="H16" i="13" s="1"/>
  <c r="G15" i="13"/>
  <c r="H15" i="13" s="1"/>
  <c r="G14" i="13"/>
  <c r="H14" i="13" s="1"/>
  <c r="G13" i="13"/>
  <c r="H13" i="13" s="1"/>
  <c r="G12" i="13"/>
  <c r="H12" i="13" s="1"/>
  <c r="G11" i="13"/>
  <c r="H11" i="13" s="1"/>
  <c r="G10" i="13"/>
  <c r="H10" i="13" s="1"/>
  <c r="G9" i="13"/>
  <c r="H9" i="13" s="1"/>
  <c r="G8" i="13"/>
  <c r="H8" i="13" s="1"/>
  <c r="F48" i="13"/>
  <c r="E48" i="13"/>
  <c r="G48" i="13" l="1"/>
  <c r="H48" i="13"/>
  <c r="O32" i="13"/>
  <c r="N32" i="13"/>
  <c r="P31" i="13"/>
  <c r="Q31" i="13" s="1"/>
  <c r="L71" i="18"/>
  <c r="J71" i="18"/>
  <c r="H71" i="18"/>
  <c r="G71" i="18"/>
  <c r="C71" i="18"/>
  <c r="I70" i="18"/>
  <c r="K70" i="18" s="1"/>
  <c r="M70" i="18" s="1"/>
  <c r="I69" i="18"/>
  <c r="K69" i="18" s="1"/>
  <c r="I68" i="18"/>
  <c r="K68" i="18" s="1"/>
  <c r="I67" i="18"/>
  <c r="K67" i="18" s="1"/>
  <c r="I66" i="18"/>
  <c r="K66" i="18" s="1"/>
  <c r="I65" i="18"/>
  <c r="K65" i="18" s="1"/>
  <c r="I64" i="18"/>
  <c r="K64" i="18" s="1"/>
  <c r="I63" i="18"/>
  <c r="K63" i="18" s="1"/>
  <c r="I62" i="18"/>
  <c r="K62" i="18" s="1"/>
  <c r="I61" i="18"/>
  <c r="K61" i="18" s="1"/>
  <c r="M61" i="18" s="1"/>
  <c r="N61" i="18" s="1"/>
  <c r="I60" i="18"/>
  <c r="K60" i="18" s="1"/>
  <c r="M60" i="18" s="1"/>
  <c r="N60" i="18" s="1"/>
  <c r="I59" i="18"/>
  <c r="K59" i="18" s="1"/>
  <c r="M59" i="18" s="1"/>
  <c r="N59" i="18" s="1"/>
  <c r="I58" i="18"/>
  <c r="K58" i="18" s="1"/>
  <c r="I57" i="18"/>
  <c r="K57" i="18" s="1"/>
  <c r="M57" i="18" s="1"/>
  <c r="N57" i="18" s="1"/>
  <c r="I56" i="18"/>
  <c r="K56" i="18" s="1"/>
  <c r="I55" i="18"/>
  <c r="K55" i="18" s="1"/>
  <c r="M55" i="18" s="1"/>
  <c r="I54" i="18"/>
  <c r="K54" i="18" s="1"/>
  <c r="M54" i="18" s="1"/>
  <c r="N54" i="18" s="1"/>
  <c r="I53" i="18"/>
  <c r="K53" i="18" s="1"/>
  <c r="I52" i="18"/>
  <c r="K52" i="18" s="1"/>
  <c r="M52" i="18" s="1"/>
  <c r="N52" i="18" s="1"/>
  <c r="I51" i="18"/>
  <c r="K51" i="18" s="1"/>
  <c r="M51" i="18" s="1"/>
  <c r="I50" i="18"/>
  <c r="K50" i="18" s="1"/>
  <c r="M50" i="18" s="1"/>
  <c r="I49" i="18"/>
  <c r="I48" i="18"/>
  <c r="K48" i="18" s="1"/>
  <c r="M48" i="18" s="1"/>
  <c r="L46" i="18"/>
  <c r="J46" i="18"/>
  <c r="H46" i="18"/>
  <c r="G46" i="18"/>
  <c r="C46" i="18"/>
  <c r="C73" i="18" s="1"/>
  <c r="I45" i="18"/>
  <c r="K45" i="18" s="1"/>
  <c r="M45" i="18" s="1"/>
  <c r="N45" i="18" s="1"/>
  <c r="I44" i="18"/>
  <c r="K44" i="18" s="1"/>
  <c r="M44" i="18" s="1"/>
  <c r="N44" i="18" s="1"/>
  <c r="I43" i="18"/>
  <c r="K43" i="18" s="1"/>
  <c r="M43" i="18" s="1"/>
  <c r="N43" i="18" s="1"/>
  <c r="I42" i="18"/>
  <c r="K42" i="18" s="1"/>
  <c r="M42" i="18" s="1"/>
  <c r="N42" i="18" s="1"/>
  <c r="I41" i="18"/>
  <c r="K41" i="18" s="1"/>
  <c r="M41" i="18" s="1"/>
  <c r="N41" i="18" s="1"/>
  <c r="I40" i="18"/>
  <c r="K40" i="18" s="1"/>
  <c r="M40" i="18" s="1"/>
  <c r="N40" i="18" s="1"/>
  <c r="I39" i="18"/>
  <c r="K39" i="18" s="1"/>
  <c r="M39" i="18" s="1"/>
  <c r="I38" i="18"/>
  <c r="K38" i="18" s="1"/>
  <c r="M38" i="18" s="1"/>
  <c r="I37" i="18"/>
  <c r="K37" i="18" s="1"/>
  <c r="M37" i="18" s="1"/>
  <c r="I36" i="18"/>
  <c r="K36" i="18" s="1"/>
  <c r="M36" i="18" s="1"/>
  <c r="N36" i="18" s="1"/>
  <c r="I35" i="18"/>
  <c r="K35" i="18" s="1"/>
  <c r="I34" i="18"/>
  <c r="K34" i="18" s="1"/>
  <c r="M34" i="18" s="1"/>
  <c r="N34" i="18" s="1"/>
  <c r="I33" i="18"/>
  <c r="K33" i="18" s="1"/>
  <c r="I32" i="18"/>
  <c r="K32" i="18" s="1"/>
  <c r="I31" i="18"/>
  <c r="K31" i="18" s="1"/>
  <c r="M31" i="18" s="1"/>
  <c r="N31" i="18" s="1"/>
  <c r="I30" i="18"/>
  <c r="K30" i="18" s="1"/>
  <c r="N30" i="18" s="1"/>
  <c r="I29" i="18"/>
  <c r="K29" i="18" s="1"/>
  <c r="M29" i="18" s="1"/>
  <c r="I28" i="18"/>
  <c r="K28" i="18" s="1"/>
  <c r="M28" i="18" s="1"/>
  <c r="N28" i="18" s="1"/>
  <c r="I27" i="18"/>
  <c r="K27" i="18" s="1"/>
  <c r="M27" i="18" s="1"/>
  <c r="I26" i="18"/>
  <c r="I25" i="18"/>
  <c r="K25" i="18" s="1"/>
  <c r="M25" i="18" s="1"/>
  <c r="I24" i="18"/>
  <c r="K24" i="18" s="1"/>
  <c r="M24" i="18" s="1"/>
  <c r="N24" i="18" s="1"/>
  <c r="I23" i="18"/>
  <c r="K23" i="18" s="1"/>
  <c r="M23" i="18" s="1"/>
  <c r="I22" i="18"/>
  <c r="K22" i="18" s="1"/>
  <c r="I21" i="18"/>
  <c r="K21" i="18" s="1"/>
  <c r="M21" i="18" s="1"/>
  <c r="N21" i="18" s="1"/>
  <c r="I20" i="18"/>
  <c r="K20" i="18" s="1"/>
  <c r="M20" i="18" s="1"/>
  <c r="I19" i="18"/>
  <c r="K19" i="18" s="1"/>
  <c r="I18" i="18"/>
  <c r="K18" i="18" s="1"/>
  <c r="M18" i="18" s="1"/>
  <c r="N18" i="18" s="1"/>
  <c r="I17" i="18"/>
  <c r="K17" i="18" s="1"/>
  <c r="M17" i="18" s="1"/>
  <c r="N17" i="18" s="1"/>
  <c r="I16" i="18"/>
  <c r="K16" i="18" s="1"/>
  <c r="M16" i="18" s="1"/>
  <c r="I15" i="18"/>
  <c r="K15" i="18" s="1"/>
  <c r="I14" i="18"/>
  <c r="K14" i="18" s="1"/>
  <c r="M14" i="18" s="1"/>
  <c r="N14" i="18" s="1"/>
  <c r="I13" i="18"/>
  <c r="K13" i="18" s="1"/>
  <c r="M13" i="18" s="1"/>
  <c r="N13" i="18" s="1"/>
  <c r="I12" i="18"/>
  <c r="K12" i="18" s="1"/>
  <c r="I11" i="18"/>
  <c r="K11" i="18" s="1"/>
  <c r="M11" i="18" s="1"/>
  <c r="I10" i="18"/>
  <c r="K10" i="18" s="1"/>
  <c r="M10" i="18" s="1"/>
  <c r="N10" i="18" s="1"/>
  <c r="I9" i="18"/>
  <c r="K9" i="18" s="1"/>
  <c r="I8" i="18"/>
  <c r="K8" i="18" s="1"/>
  <c r="M8" i="18" s="1"/>
  <c r="N8" i="18" s="1"/>
  <c r="I7" i="18"/>
  <c r="K7" i="18" s="1"/>
  <c r="M7" i="18" s="1"/>
  <c r="N7" i="18" s="1"/>
  <c r="I6" i="18"/>
  <c r="K6" i="18" s="1"/>
  <c r="M6" i="18" s="1"/>
  <c r="E57" i="12"/>
  <c r="F57" i="12" s="1"/>
  <c r="D25" i="12"/>
  <c r="C25" i="12"/>
  <c r="E67" i="12"/>
  <c r="F67" i="12" s="1"/>
  <c r="E64" i="12"/>
  <c r="F64" i="12" s="1"/>
  <c r="E63" i="12"/>
  <c r="F63" i="12" s="1"/>
  <c r="E61" i="12"/>
  <c r="F61" i="12" s="1"/>
  <c r="E60" i="12"/>
  <c r="F60" i="12" s="1"/>
  <c r="E59" i="12"/>
  <c r="F59" i="12" s="1"/>
  <c r="E58" i="12"/>
  <c r="F58" i="12" s="1"/>
  <c r="E56" i="12"/>
  <c r="F56" i="12" s="1"/>
  <c r="E55" i="12"/>
  <c r="F55" i="12" s="1"/>
  <c r="E54" i="12"/>
  <c r="F54" i="12" s="1"/>
  <c r="E53" i="12"/>
  <c r="F53" i="12" s="1"/>
  <c r="E47" i="12"/>
  <c r="F47" i="12" s="1"/>
  <c r="F23" i="19"/>
  <c r="G23" i="19" s="1"/>
  <c r="F4" i="19"/>
  <c r="G4" i="19" s="1"/>
  <c r="E46" i="12"/>
  <c r="F46" i="12" s="1"/>
  <c r="C15" i="12"/>
  <c r="F34" i="19"/>
  <c r="G34" i="19" s="1"/>
  <c r="F38" i="19"/>
  <c r="G38" i="19" s="1"/>
  <c r="F28" i="19"/>
  <c r="G28" i="19" s="1"/>
  <c r="F16" i="19"/>
  <c r="G16" i="19" s="1"/>
  <c r="E34" i="12"/>
  <c r="F34" i="12" s="1"/>
  <c r="E47" i="19"/>
  <c r="E14" i="19"/>
  <c r="E9" i="19"/>
  <c r="E8" i="19"/>
  <c r="D15" i="12"/>
  <c r="E44" i="12"/>
  <c r="F44" i="12" s="1"/>
  <c r="D73" i="12"/>
  <c r="C73" i="12"/>
  <c r="D51" i="12"/>
  <c r="C51" i="12"/>
  <c r="E45" i="12"/>
  <c r="F45" i="12" s="1"/>
  <c r="F37" i="19"/>
  <c r="G37" i="19" s="1"/>
  <c r="D9" i="19"/>
  <c r="E52" i="12"/>
  <c r="F52" i="12" s="1"/>
  <c r="F30" i="19"/>
  <c r="G30" i="19" s="1"/>
  <c r="D76" i="12"/>
  <c r="D70" i="12"/>
  <c r="D43" i="12"/>
  <c r="D37" i="12"/>
  <c r="D33" i="12"/>
  <c r="C33" i="12"/>
  <c r="C37" i="12"/>
  <c r="F32" i="19"/>
  <c r="G32" i="19" s="1"/>
  <c r="D14" i="19"/>
  <c r="D8" i="19"/>
  <c r="C43" i="12"/>
  <c r="C70" i="12"/>
  <c r="C76" i="12"/>
  <c r="E79" i="12"/>
  <c r="F79" i="12" s="1"/>
  <c r="E75" i="12"/>
  <c r="F75" i="12" s="1"/>
  <c r="E74" i="12"/>
  <c r="F74" i="12" s="1"/>
  <c r="E7" i="12"/>
  <c r="F7" i="12" s="1"/>
  <c r="F46" i="19"/>
  <c r="G46" i="19" s="1"/>
  <c r="F43" i="19"/>
  <c r="G43" i="19" s="1"/>
  <c r="F41" i="19"/>
  <c r="G41" i="19" s="1"/>
  <c r="F35" i="19"/>
  <c r="G35" i="19" s="1"/>
  <c r="F31" i="19"/>
  <c r="G31" i="19" s="1"/>
  <c r="F27" i="19"/>
  <c r="G27" i="19" s="1"/>
  <c r="F26" i="19"/>
  <c r="G26" i="19" s="1"/>
  <c r="F25" i="19"/>
  <c r="G25" i="19" s="1"/>
  <c r="F24" i="19"/>
  <c r="G24" i="19" s="1"/>
  <c r="F22" i="19"/>
  <c r="G22" i="19" s="1"/>
  <c r="F21" i="19"/>
  <c r="G21" i="19" s="1"/>
  <c r="F20" i="19"/>
  <c r="G20" i="19" s="1"/>
  <c r="F19" i="19"/>
  <c r="G19" i="19" s="1"/>
  <c r="F18" i="19"/>
  <c r="G18" i="19" s="1"/>
  <c r="F17" i="19"/>
  <c r="G17" i="19" s="1"/>
  <c r="F15" i="19"/>
  <c r="G15" i="19" s="1"/>
  <c r="F13" i="19"/>
  <c r="G13" i="19" s="1"/>
  <c r="F12" i="19"/>
  <c r="G12" i="19" s="1"/>
  <c r="F11" i="19"/>
  <c r="G11" i="19" s="1"/>
  <c r="F7" i="19"/>
  <c r="G7" i="19" s="1"/>
  <c r="F6" i="19"/>
  <c r="G6" i="19" s="1"/>
  <c r="F5" i="19"/>
  <c r="G5" i="19" s="1"/>
  <c r="E42" i="12"/>
  <c r="F42" i="12" s="1"/>
  <c r="E41" i="12"/>
  <c r="F41" i="12" s="1"/>
  <c r="E40" i="12"/>
  <c r="F40" i="12" s="1"/>
  <c r="E39" i="12"/>
  <c r="F39" i="12" s="1"/>
  <c r="E38" i="12"/>
  <c r="F38" i="12" s="1"/>
  <c r="E36" i="12"/>
  <c r="F36" i="12" s="1"/>
  <c r="E35" i="12"/>
  <c r="F35" i="12" s="1"/>
  <c r="E32" i="12"/>
  <c r="F32" i="12" s="1"/>
  <c r="E31" i="12"/>
  <c r="F31" i="12" s="1"/>
  <c r="E30" i="12"/>
  <c r="F30" i="12" s="1"/>
  <c r="E28" i="12"/>
  <c r="F28" i="12" s="1"/>
  <c r="E27" i="12"/>
  <c r="F27" i="12" s="1"/>
  <c r="E26" i="12"/>
  <c r="F26" i="12" s="1"/>
  <c r="E24" i="12"/>
  <c r="F24" i="12" s="1"/>
  <c r="E23" i="12"/>
  <c r="F23" i="12" s="1"/>
  <c r="E22" i="12"/>
  <c r="F22" i="12" s="1"/>
  <c r="E21" i="12"/>
  <c r="F21" i="12" s="1"/>
  <c r="E20" i="12"/>
  <c r="F20" i="12" s="1"/>
  <c r="E19" i="12"/>
  <c r="F19" i="12" s="1"/>
  <c r="E18" i="12"/>
  <c r="F18" i="12" s="1"/>
  <c r="E17" i="12"/>
  <c r="F17" i="12" s="1"/>
  <c r="E16" i="12"/>
  <c r="F16" i="12" s="1"/>
  <c r="E14" i="12"/>
  <c r="F14" i="12" s="1"/>
  <c r="E13" i="12"/>
  <c r="F13" i="12" s="1"/>
  <c r="E12" i="12"/>
  <c r="F12" i="12" s="1"/>
  <c r="E11" i="12"/>
  <c r="F11" i="12" s="1"/>
  <c r="E10" i="12"/>
  <c r="F10" i="12" s="1"/>
  <c r="E6" i="12"/>
  <c r="F6" i="12" s="1"/>
  <c r="E5" i="12"/>
  <c r="F5" i="12" s="1"/>
  <c r="T13" i="15"/>
  <c r="S13" i="15"/>
  <c r="T12" i="15"/>
  <c r="S12" i="15"/>
  <c r="T11" i="15"/>
  <c r="S11" i="15"/>
  <c r="T10" i="15"/>
  <c r="S10" i="15"/>
  <c r="T9" i="15"/>
  <c r="S9" i="15"/>
  <c r="T8" i="15"/>
  <c r="S8" i="15"/>
  <c r="T7" i="15"/>
  <c r="S7" i="15"/>
  <c r="H94" i="16"/>
  <c r="G94" i="16"/>
  <c r="I94" i="16" s="1"/>
  <c r="J94" i="16" s="1"/>
  <c r="H94" i="15"/>
  <c r="G94" i="15"/>
  <c r="I35" i="15"/>
  <c r="J35" i="15" s="1"/>
  <c r="I73" i="15"/>
  <c r="J73" i="15" s="1"/>
  <c r="I66" i="15"/>
  <c r="J66" i="15" s="1"/>
  <c r="I42" i="15"/>
  <c r="J42" i="15" s="1"/>
  <c r="I84" i="15"/>
  <c r="J84" i="15" s="1"/>
  <c r="I48" i="15"/>
  <c r="J48" i="15"/>
  <c r="I31" i="15"/>
  <c r="J31" i="15" s="1"/>
  <c r="I93" i="15"/>
  <c r="J93" i="15" s="1"/>
  <c r="I92" i="15"/>
  <c r="J92" i="15" s="1"/>
  <c r="I49" i="15"/>
  <c r="J49" i="15"/>
  <c r="I14" i="15"/>
  <c r="J14" i="15" s="1"/>
  <c r="I54" i="15"/>
  <c r="J54" i="15" s="1"/>
  <c r="I59" i="15"/>
  <c r="J59" i="15" s="1"/>
  <c r="I80" i="15"/>
  <c r="J80" i="15" s="1"/>
  <c r="I13" i="15"/>
  <c r="J13" i="15" s="1"/>
  <c r="I89" i="15"/>
  <c r="J89" i="15"/>
  <c r="I12" i="15"/>
  <c r="J12" i="15" s="1"/>
  <c r="I64" i="15"/>
  <c r="J64" i="15"/>
  <c r="I58" i="15"/>
  <c r="J58" i="15" s="1"/>
  <c r="I52" i="15"/>
  <c r="J52" i="15" s="1"/>
  <c r="I63" i="15"/>
  <c r="J63" i="15" s="1"/>
  <c r="I45" i="15"/>
  <c r="J45" i="15" s="1"/>
  <c r="I47" i="15"/>
  <c r="J47" i="15" s="1"/>
  <c r="I91" i="15"/>
  <c r="J91" i="15"/>
  <c r="I7" i="15"/>
  <c r="J7" i="15" s="1"/>
  <c r="I40" i="15"/>
  <c r="J40" i="15" s="1"/>
  <c r="I39" i="15"/>
  <c r="J39" i="15" s="1"/>
  <c r="I36" i="15"/>
  <c r="J36" i="15" s="1"/>
  <c r="I51" i="15"/>
  <c r="J51" i="15"/>
  <c r="I43" i="15"/>
  <c r="J43" i="15" s="1"/>
  <c r="I57" i="15"/>
  <c r="J57" i="15" s="1"/>
  <c r="I68" i="15"/>
  <c r="J68" i="15" s="1"/>
  <c r="I19" i="15"/>
  <c r="J19" i="15"/>
  <c r="I29" i="15"/>
  <c r="J29" i="15" s="1"/>
  <c r="I78" i="15"/>
  <c r="J78" i="15" s="1"/>
  <c r="I30" i="15"/>
  <c r="J30" i="15" s="1"/>
  <c r="I22" i="15"/>
  <c r="J22" i="15" s="1"/>
  <c r="I28" i="15"/>
  <c r="J28" i="15"/>
  <c r="I32" i="15"/>
  <c r="J32" i="15" s="1"/>
  <c r="I33" i="15"/>
  <c r="J33" i="15" s="1"/>
  <c r="I15" i="15"/>
  <c r="J15" i="15" s="1"/>
  <c r="I25" i="15"/>
  <c r="J25" i="15"/>
  <c r="I77" i="15"/>
  <c r="J77" i="15" s="1"/>
  <c r="I81" i="15"/>
  <c r="J81" i="15" s="1"/>
  <c r="I24" i="15"/>
  <c r="J24" i="15"/>
  <c r="I21" i="15"/>
  <c r="J21" i="15" s="1"/>
  <c r="I16" i="15"/>
  <c r="J16" i="15" s="1"/>
  <c r="I11" i="15"/>
  <c r="J11" i="15" s="1"/>
  <c r="I50" i="15"/>
  <c r="J50" i="15" s="1"/>
  <c r="I79" i="15"/>
  <c r="J79" i="15"/>
  <c r="I67" i="15"/>
  <c r="J67" i="15" s="1"/>
  <c r="I41" i="15"/>
  <c r="J41" i="15" s="1"/>
  <c r="I69" i="15"/>
  <c r="J69" i="15"/>
  <c r="I85" i="15"/>
  <c r="J85" i="15"/>
  <c r="I65" i="15"/>
  <c r="J65" i="15" s="1"/>
  <c r="I37" i="15"/>
  <c r="J37" i="15" s="1"/>
  <c r="I61" i="15"/>
  <c r="J61" i="15" s="1"/>
  <c r="I75" i="15"/>
  <c r="J75" i="15"/>
  <c r="I88" i="15"/>
  <c r="J88" i="15"/>
  <c r="I44" i="15"/>
  <c r="J44" i="15" s="1"/>
  <c r="I38" i="15"/>
  <c r="J38" i="15" s="1"/>
  <c r="I9" i="15"/>
  <c r="J9" i="15"/>
  <c r="I8" i="15"/>
  <c r="J8" i="15" s="1"/>
  <c r="I46" i="15"/>
  <c r="J46" i="15" s="1"/>
  <c r="I70" i="15"/>
  <c r="J70" i="15"/>
  <c r="I76" i="15"/>
  <c r="J76" i="15" s="1"/>
  <c r="I74" i="15"/>
  <c r="J74" i="15" s="1"/>
  <c r="I62" i="15"/>
  <c r="J62" i="15" s="1"/>
  <c r="I87" i="15"/>
  <c r="J87" i="15"/>
  <c r="I60" i="15"/>
  <c r="J60" i="15"/>
  <c r="I72" i="15"/>
  <c r="J72" i="15" s="1"/>
  <c r="I83" i="15"/>
  <c r="J83" i="15" s="1"/>
  <c r="I27" i="15"/>
  <c r="J27" i="15" s="1"/>
  <c r="I55" i="15"/>
  <c r="J55" i="15" s="1"/>
  <c r="I17" i="15"/>
  <c r="J17" i="15" s="1"/>
  <c r="I26" i="15"/>
  <c r="J26" i="15" s="1"/>
  <c r="I82" i="15"/>
  <c r="J82" i="15" s="1"/>
  <c r="I23" i="15"/>
  <c r="J23" i="15" s="1"/>
  <c r="I18" i="15"/>
  <c r="J18" i="15" s="1"/>
  <c r="I20" i="15"/>
  <c r="J20" i="15" s="1"/>
  <c r="I90" i="15"/>
  <c r="J90" i="15"/>
  <c r="I71" i="15"/>
  <c r="J71" i="15" s="1"/>
  <c r="I86" i="15"/>
  <c r="J86" i="15"/>
  <c r="I56" i="15"/>
  <c r="J56" i="15" s="1"/>
  <c r="I10" i="15"/>
  <c r="J10" i="15" s="1"/>
  <c r="I34" i="15"/>
  <c r="J34" i="15" s="1"/>
  <c r="I53" i="15"/>
  <c r="J53" i="15" s="1"/>
  <c r="H94" i="14"/>
  <c r="G94" i="14"/>
  <c r="I94" i="14" s="1"/>
  <c r="I93" i="14"/>
  <c r="J93" i="14" s="1"/>
  <c r="I92" i="14"/>
  <c r="J92" i="14" s="1"/>
  <c r="I69" i="14"/>
  <c r="I48" i="14"/>
  <c r="J48" i="14"/>
  <c r="I55" i="14"/>
  <c r="I89" i="14"/>
  <c r="J89" i="14"/>
  <c r="I49" i="14"/>
  <c r="J49" i="14" s="1"/>
  <c r="I20" i="14"/>
  <c r="J20" i="14" s="1"/>
  <c r="I61" i="14"/>
  <c r="J61" i="14"/>
  <c r="I82" i="14"/>
  <c r="J82" i="14" s="1"/>
  <c r="I15" i="14"/>
  <c r="J15" i="14"/>
  <c r="I54" i="14"/>
  <c r="J54" i="14"/>
  <c r="J36" i="14"/>
  <c r="I9" i="14"/>
  <c r="J9" i="14" s="1"/>
  <c r="I14" i="14"/>
  <c r="J14" i="14" s="1"/>
  <c r="I50" i="14"/>
  <c r="J50" i="14" s="1"/>
  <c r="I52" i="14"/>
  <c r="J52" i="14" s="1"/>
  <c r="I85" i="14"/>
  <c r="J85" i="14" s="1"/>
  <c r="I17" i="14"/>
  <c r="J17" i="14"/>
  <c r="I47" i="14"/>
  <c r="J47" i="14" s="1"/>
  <c r="I63" i="14"/>
  <c r="J63" i="14" s="1"/>
  <c r="I7" i="14"/>
  <c r="J7" i="14" s="1"/>
  <c r="I12" i="14"/>
  <c r="J12" i="14" s="1"/>
  <c r="I30" i="14"/>
  <c r="J30" i="14" s="1"/>
  <c r="I70" i="14"/>
  <c r="J70" i="14" s="1"/>
  <c r="I39" i="14"/>
  <c r="I32" i="14"/>
  <c r="J32" i="14" s="1"/>
  <c r="I74" i="14"/>
  <c r="J74" i="14" s="1"/>
  <c r="I46" i="14"/>
  <c r="J46" i="14" s="1"/>
  <c r="I34" i="14"/>
  <c r="J34" i="14"/>
  <c r="I10" i="14"/>
  <c r="J10" i="14" s="1"/>
  <c r="I67" i="14"/>
  <c r="J67" i="14"/>
  <c r="I23" i="14"/>
  <c r="J23" i="14"/>
  <c r="I81" i="14"/>
  <c r="J81" i="14" s="1"/>
  <c r="J69" i="14"/>
  <c r="I83" i="14"/>
  <c r="J83" i="14" s="1"/>
  <c r="I78" i="14"/>
  <c r="J78" i="14" s="1"/>
  <c r="I51" i="14"/>
  <c r="J51" i="14" s="1"/>
  <c r="I62" i="14"/>
  <c r="J62" i="14" s="1"/>
  <c r="I29" i="14"/>
  <c r="J29" i="14" s="1"/>
  <c r="J35" i="14"/>
  <c r="I21" i="14"/>
  <c r="J21" i="14" s="1"/>
  <c r="I22" i="14"/>
  <c r="J22" i="14"/>
  <c r="I43" i="14"/>
  <c r="J43" i="14" s="1"/>
  <c r="I64" i="14"/>
  <c r="J64" i="14" s="1"/>
  <c r="I24" i="14"/>
  <c r="J24" i="14" s="1"/>
  <c r="I90" i="14"/>
  <c r="J90" i="14"/>
  <c r="I45" i="14"/>
  <c r="J45" i="14" s="1"/>
  <c r="I88" i="14"/>
  <c r="J88" i="14" s="1"/>
  <c r="I40" i="14"/>
  <c r="I27" i="14"/>
  <c r="J27" i="14"/>
  <c r="I77" i="14"/>
  <c r="J77" i="14" s="1"/>
  <c r="I60" i="14"/>
  <c r="J60" i="14" s="1"/>
  <c r="I36" i="14"/>
  <c r="I19" i="14"/>
  <c r="J19" i="14" s="1"/>
  <c r="I18" i="14"/>
  <c r="J18" i="14" s="1"/>
  <c r="I26" i="14"/>
  <c r="J26" i="14"/>
  <c r="I56" i="14"/>
  <c r="J56" i="14" s="1"/>
  <c r="I84" i="14"/>
  <c r="J84" i="14"/>
  <c r="I58" i="14"/>
  <c r="I76" i="14"/>
  <c r="J76" i="14" s="1"/>
  <c r="I86" i="14"/>
  <c r="J86" i="14"/>
  <c r="I28" i="14"/>
  <c r="J28" i="14" s="1"/>
  <c r="I33" i="14"/>
  <c r="J33" i="14" s="1"/>
  <c r="I41" i="14"/>
  <c r="J41" i="14"/>
  <c r="I66" i="14"/>
  <c r="J37" i="14"/>
  <c r="I42" i="14"/>
  <c r="I75" i="14"/>
  <c r="J75" i="14" s="1"/>
  <c r="I87" i="14"/>
  <c r="J87" i="14" s="1"/>
  <c r="I35" i="14"/>
  <c r="I13" i="14"/>
  <c r="J13" i="14"/>
  <c r="I80" i="14"/>
  <c r="J80" i="14" s="1"/>
  <c r="J40" i="14"/>
  <c r="I68" i="14"/>
  <c r="J68" i="14" s="1"/>
  <c r="I73" i="14"/>
  <c r="J73" i="14" s="1"/>
  <c r="I31" i="14"/>
  <c r="J31" i="14"/>
  <c r="I37" i="14"/>
  <c r="I11" i="14"/>
  <c r="J11" i="14" s="1"/>
  <c r="I91" i="14"/>
  <c r="J91" i="14" s="1"/>
  <c r="I16" i="14"/>
  <c r="J16" i="14" s="1"/>
  <c r="I59" i="14"/>
  <c r="J59" i="14" s="1"/>
  <c r="J55" i="14"/>
  <c r="I8" i="14"/>
  <c r="J8" i="14"/>
  <c r="I72" i="14"/>
  <c r="J72" i="14"/>
  <c r="J39" i="14"/>
  <c r="I25" i="14"/>
  <c r="J25" i="14"/>
  <c r="J66" i="14"/>
  <c r="I65" i="14"/>
  <c r="J65" i="14" s="1"/>
  <c r="I44" i="14"/>
  <c r="J44" i="14" s="1"/>
  <c r="I57" i="14"/>
  <c r="J57" i="14" s="1"/>
  <c r="I71" i="14"/>
  <c r="J71" i="14" s="1"/>
  <c r="I79" i="14"/>
  <c r="J79" i="14"/>
  <c r="J42" i="14"/>
  <c r="I38" i="14"/>
  <c r="I53" i="14"/>
  <c r="J53" i="14"/>
  <c r="J38" i="14"/>
  <c r="J58" i="14"/>
  <c r="I7" i="16"/>
  <c r="J7" i="16"/>
  <c r="I66" i="16"/>
  <c r="J66" i="16" s="1"/>
  <c r="I24" i="16"/>
  <c r="J24" i="16" s="1"/>
  <c r="I28" i="16"/>
  <c r="J28" i="16" s="1"/>
  <c r="I11" i="16"/>
  <c r="J11" i="16" s="1"/>
  <c r="I12" i="16"/>
  <c r="J12" i="16" s="1"/>
  <c r="I48" i="16"/>
  <c r="J48" i="16" s="1"/>
  <c r="I85" i="16"/>
  <c r="J85" i="16"/>
  <c r="I86" i="16"/>
  <c r="J86" i="16"/>
  <c r="I19" i="16"/>
  <c r="J19" i="16" s="1"/>
  <c r="I36" i="16"/>
  <c r="J36" i="16" s="1"/>
  <c r="I75" i="16"/>
  <c r="J75" i="16"/>
  <c r="I38" i="16"/>
  <c r="J38" i="16" s="1"/>
  <c r="I8" i="16"/>
  <c r="J8" i="16"/>
  <c r="I46" i="16"/>
  <c r="J46" i="16" s="1"/>
  <c r="I13" i="16"/>
  <c r="J13" i="16" s="1"/>
  <c r="I17" i="16"/>
  <c r="J17" i="16"/>
  <c r="I47" i="16"/>
  <c r="J47" i="16" s="1"/>
  <c r="I42" i="16"/>
  <c r="J42" i="16" s="1"/>
  <c r="I32" i="16"/>
  <c r="J32" i="16" s="1"/>
  <c r="I51" i="16"/>
  <c r="J51" i="16" s="1"/>
  <c r="I68" i="16"/>
  <c r="J68" i="16" s="1"/>
  <c r="I87" i="16"/>
  <c r="J87" i="16"/>
  <c r="I37" i="16"/>
  <c r="J37" i="16" s="1"/>
  <c r="I52" i="16"/>
  <c r="J52" i="16"/>
  <c r="I26" i="16"/>
  <c r="J26" i="16" s="1"/>
  <c r="I69" i="16"/>
  <c r="J69" i="16" s="1"/>
  <c r="I88" i="16"/>
  <c r="J88" i="16"/>
  <c r="I41" i="16"/>
  <c r="J41" i="16" s="1"/>
  <c r="I58" i="16"/>
  <c r="J58" i="16" s="1"/>
  <c r="I33" i="16"/>
  <c r="J33" i="16" s="1"/>
  <c r="I84" i="16"/>
  <c r="J84" i="16" s="1"/>
  <c r="I89" i="16"/>
  <c r="J89" i="16"/>
  <c r="I15" i="16"/>
  <c r="J15" i="16" s="1"/>
  <c r="I35" i="16"/>
  <c r="J35" i="16" s="1"/>
  <c r="I14" i="16"/>
  <c r="J14" i="16"/>
  <c r="I21" i="16"/>
  <c r="J21" i="16"/>
  <c r="I77" i="16"/>
  <c r="J77" i="16" s="1"/>
  <c r="I91" i="16"/>
  <c r="J91" i="16"/>
  <c r="I34" i="16"/>
  <c r="J34" i="16"/>
  <c r="I78" i="16"/>
  <c r="J78" i="16" s="1"/>
  <c r="I29" i="16"/>
  <c r="J29" i="16" s="1"/>
  <c r="I80" i="16"/>
  <c r="J80" i="16" s="1"/>
  <c r="I20" i="16"/>
  <c r="J20" i="16" s="1"/>
  <c r="I74" i="16"/>
  <c r="J74" i="16" s="1"/>
  <c r="I82" i="16"/>
  <c r="J82" i="16" s="1"/>
  <c r="I56" i="16"/>
  <c r="J56" i="16" s="1"/>
  <c r="I40" i="16"/>
  <c r="J40" i="16"/>
  <c r="I27" i="16"/>
  <c r="J27" i="16"/>
  <c r="I72" i="16"/>
  <c r="J72" i="16" s="1"/>
  <c r="I62" i="16"/>
  <c r="J62" i="16" s="1"/>
  <c r="I22" i="16"/>
  <c r="J22" i="16" s="1"/>
  <c r="I57" i="16"/>
  <c r="J57" i="16" s="1"/>
  <c r="I64" i="16"/>
  <c r="J64" i="16"/>
  <c r="I71" i="16"/>
  <c r="J71" i="16" s="1"/>
  <c r="I83" i="16"/>
  <c r="J83" i="16" s="1"/>
  <c r="I65" i="16"/>
  <c r="J65" i="16"/>
  <c r="I50" i="16"/>
  <c r="J50" i="16"/>
  <c r="I45" i="16"/>
  <c r="J45" i="16" s="1"/>
  <c r="I76" i="16"/>
  <c r="J76" i="16" s="1"/>
  <c r="I67" i="16"/>
  <c r="J67" i="16" s="1"/>
  <c r="I44" i="16"/>
  <c r="J44" i="16" s="1"/>
  <c r="I43" i="16"/>
  <c r="J43" i="16" s="1"/>
  <c r="I25" i="16"/>
  <c r="J25" i="16"/>
  <c r="I60" i="16"/>
  <c r="J60" i="16" s="1"/>
  <c r="I61" i="16"/>
  <c r="J61" i="16" s="1"/>
  <c r="I59" i="16"/>
  <c r="J59" i="16" s="1"/>
  <c r="I16" i="16"/>
  <c r="J16" i="16"/>
  <c r="I53" i="16"/>
  <c r="J53" i="16" s="1"/>
  <c r="I63" i="16"/>
  <c r="J63" i="16"/>
  <c r="I49" i="16"/>
  <c r="J49" i="16" s="1"/>
  <c r="I23" i="16"/>
  <c r="J23" i="16"/>
  <c r="I9" i="16"/>
  <c r="J9" i="16"/>
  <c r="I79" i="16"/>
  <c r="J79" i="16" s="1"/>
  <c r="I81" i="16"/>
  <c r="J81" i="16" s="1"/>
  <c r="I54" i="16"/>
  <c r="J54" i="16" s="1"/>
  <c r="I70" i="16"/>
  <c r="J70" i="16" s="1"/>
  <c r="I73" i="16"/>
  <c r="J73" i="16" s="1"/>
  <c r="I55" i="16"/>
  <c r="J55" i="16" s="1"/>
  <c r="I10" i="16"/>
  <c r="J10" i="16" s="1"/>
  <c r="I31" i="16"/>
  <c r="J31" i="16"/>
  <c r="I90" i="16"/>
  <c r="J90" i="16"/>
  <c r="I39" i="16"/>
  <c r="J39" i="16" s="1"/>
  <c r="I30" i="16"/>
  <c r="J30" i="16"/>
  <c r="I18" i="16"/>
  <c r="J18" i="16" s="1"/>
  <c r="I93" i="16"/>
  <c r="J93" i="16" s="1"/>
  <c r="I92" i="16"/>
  <c r="J92" i="16" s="1"/>
  <c r="N6" i="18"/>
  <c r="E15" i="12" l="1"/>
  <c r="F15" i="12" s="1"/>
  <c r="J73" i="18"/>
  <c r="L73" i="18"/>
  <c r="N20" i="18"/>
  <c r="G73" i="18"/>
  <c r="J94" i="14"/>
  <c r="K26" i="18"/>
  <c r="I46" i="18"/>
  <c r="H73" i="18"/>
  <c r="F14" i="19"/>
  <c r="G14" i="19" s="1"/>
  <c r="F8" i="19"/>
  <c r="G8" i="19" s="1"/>
  <c r="D10" i="19"/>
  <c r="D36" i="19" s="1"/>
  <c r="F9" i="19"/>
  <c r="G9" i="19" s="1"/>
  <c r="E37" i="12"/>
  <c r="F37" i="12" s="1"/>
  <c r="N37" i="18"/>
  <c r="N55" i="18"/>
  <c r="N51" i="18"/>
  <c r="N11" i="18"/>
  <c r="N23" i="18"/>
  <c r="N39" i="18"/>
  <c r="M58" i="18"/>
  <c r="N58" i="18" s="1"/>
  <c r="M56" i="18"/>
  <c r="N56" i="18" s="1"/>
  <c r="M32" i="18"/>
  <c r="N32" i="18" s="1"/>
  <c r="M22" i="18"/>
  <c r="N22" i="18" s="1"/>
  <c r="M12" i="18"/>
  <c r="N12" i="18"/>
  <c r="M33" i="18"/>
  <c r="N33" i="18" s="1"/>
  <c r="M19" i="18"/>
  <c r="N19" i="18" s="1"/>
  <c r="M35" i="18"/>
  <c r="N35" i="18"/>
  <c r="M15" i="18"/>
  <c r="N15" i="18" s="1"/>
  <c r="N16" i="18"/>
  <c r="M30" i="18"/>
  <c r="P32" i="13"/>
  <c r="Q32" i="13" s="1"/>
  <c r="E43" i="12"/>
  <c r="F43" i="12" s="1"/>
  <c r="E25" i="12"/>
  <c r="F25" i="12" s="1"/>
  <c r="E33" i="12"/>
  <c r="F33" i="12" s="1"/>
  <c r="D48" i="12"/>
  <c r="C48" i="12"/>
  <c r="C78" i="12" s="1"/>
  <c r="C80" i="12" s="1"/>
  <c r="E70" i="12"/>
  <c r="F70" i="12" s="1"/>
  <c r="N27" i="18"/>
  <c r="N38" i="18"/>
  <c r="K46" i="18"/>
  <c r="M9" i="18"/>
  <c r="M62" i="18"/>
  <c r="N62" i="18" s="1"/>
  <c r="M66" i="18"/>
  <c r="N66" i="18" s="1"/>
  <c r="M65" i="18"/>
  <c r="N65" i="18" s="1"/>
  <c r="M63" i="18"/>
  <c r="N63" i="18"/>
  <c r="M67" i="18"/>
  <c r="N67" i="18" s="1"/>
  <c r="N25" i="18"/>
  <c r="N50" i="18"/>
  <c r="K49" i="18"/>
  <c r="K71" i="18" s="1"/>
  <c r="I72" i="18"/>
  <c r="M53" i="18"/>
  <c r="N53" i="18" s="1"/>
  <c r="J94" i="15"/>
  <c r="N29" i="18"/>
  <c r="I94" i="15"/>
  <c r="M64" i="18"/>
  <c r="N64" i="18" s="1"/>
  <c r="M68" i="18"/>
  <c r="N68" i="18" s="1"/>
  <c r="N48" i="18"/>
  <c r="E76" i="12"/>
  <c r="F76" i="12" s="1"/>
  <c r="E10" i="19"/>
  <c r="E36" i="19" s="1"/>
  <c r="E40" i="19" s="1"/>
  <c r="M69" i="18"/>
  <c r="N69" i="18" s="1"/>
  <c r="N70" i="18"/>
  <c r="I74" i="18" l="1"/>
  <c r="D40" i="19"/>
  <c r="D42" i="19" s="1"/>
  <c r="E42" i="19"/>
  <c r="E44" i="19" s="1"/>
  <c r="M26" i="18"/>
  <c r="M46" i="18" s="1"/>
  <c r="N46" i="18" s="1"/>
  <c r="N26" i="18"/>
  <c r="E48" i="12"/>
  <c r="F48" i="12" s="1"/>
  <c r="D78" i="12"/>
  <c r="D45" i="19"/>
  <c r="F45" i="19" s="1"/>
  <c r="G45" i="19" s="1"/>
  <c r="F10" i="19"/>
  <c r="G10" i="19" s="1"/>
  <c r="N9" i="18"/>
  <c r="K73" i="18"/>
  <c r="I71" i="18"/>
  <c r="I73" i="18" s="1"/>
  <c r="F36" i="19"/>
  <c r="G36" i="19" s="1"/>
  <c r="M49" i="18"/>
  <c r="M71" i="18" s="1"/>
  <c r="N71" i="18" s="1"/>
  <c r="N49" i="18"/>
  <c r="F40" i="19" l="1"/>
  <c r="G40" i="19" s="1"/>
  <c r="F42" i="19"/>
  <c r="G42" i="19" s="1"/>
  <c r="D44" i="19"/>
  <c r="F44" i="19" s="1"/>
  <c r="G44" i="19" s="1"/>
  <c r="E78" i="12"/>
  <c r="F78" i="12" s="1"/>
  <c r="D80" i="12"/>
  <c r="E80" i="12" s="1"/>
  <c r="F80" i="12" s="1"/>
  <c r="D47" i="19"/>
  <c r="F47" i="19" s="1"/>
  <c r="G47" i="19" s="1"/>
  <c r="M73" i="18"/>
  <c r="N73" i="18" s="1"/>
</calcChain>
</file>

<file path=xl/sharedStrings.xml><?xml version="1.0" encoding="utf-8"?>
<sst xmlns="http://schemas.openxmlformats.org/spreadsheetml/2006/main" count="693" uniqueCount="308">
  <si>
    <t>市町村名</t>
  </si>
  <si>
    <t>Ａ</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</si>
  <si>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</si>
  <si>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</si>
  <si>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</si>
  <si>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</si>
  <si>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</si>
  <si>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</si>
  <si>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</si>
  <si>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</si>
  <si>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</si>
  <si>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</si>
  <si>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</si>
  <si>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</si>
  <si>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</si>
  <si>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</si>
  <si>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</si>
  <si>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</si>
  <si>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</si>
  <si>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</si>
  <si>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</si>
  <si>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</si>
  <si>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</si>
  <si>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</si>
  <si>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</si>
  <si>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</si>
  <si>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</si>
  <si>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</si>
  <si>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</si>
  <si>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</si>
  <si>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</si>
  <si>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</si>
  <si>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上福岡市</t>
  </si>
  <si>
    <t>三郷市</t>
  </si>
  <si>
    <t>蓮田市</t>
  </si>
  <si>
    <t>坂戸市</t>
  </si>
  <si>
    <t>幸手市</t>
  </si>
  <si>
    <t>日高市</t>
  </si>
  <si>
    <t>吉川市</t>
  </si>
  <si>
    <t>　</t>
  </si>
  <si>
    <t>伊奈町</t>
  </si>
  <si>
    <t>吹上町</t>
  </si>
  <si>
    <t>大井町</t>
  </si>
  <si>
    <t>三芳町</t>
  </si>
  <si>
    <t>毛呂山町</t>
  </si>
  <si>
    <t>越生町</t>
  </si>
  <si>
    <t>滑川町</t>
  </si>
  <si>
    <t>嵐山町</t>
  </si>
  <si>
    <t>小川町</t>
  </si>
  <si>
    <t>都幾川村</t>
  </si>
  <si>
    <t>玉川村</t>
  </si>
  <si>
    <t>川島町</t>
  </si>
  <si>
    <t>吉見町</t>
  </si>
  <si>
    <t>鳩山町</t>
  </si>
  <si>
    <t>横瀬町</t>
  </si>
  <si>
    <t>皆野町</t>
  </si>
  <si>
    <t>長瀞町</t>
  </si>
  <si>
    <t>小鹿野町</t>
  </si>
  <si>
    <t>両神村</t>
  </si>
  <si>
    <t>東秩父村</t>
  </si>
  <si>
    <t>美里町</t>
  </si>
  <si>
    <t>児玉町</t>
  </si>
  <si>
    <t>神川町</t>
  </si>
  <si>
    <t>神泉村</t>
  </si>
  <si>
    <t>上里町</t>
  </si>
  <si>
    <t>江南町</t>
  </si>
  <si>
    <t>妻沼町</t>
  </si>
  <si>
    <t>岡部町</t>
  </si>
  <si>
    <t>川本町</t>
  </si>
  <si>
    <t>花園町</t>
  </si>
  <si>
    <t>寄居町</t>
  </si>
  <si>
    <t>騎西町</t>
  </si>
  <si>
    <t>南河原村</t>
  </si>
  <si>
    <t>北川辺町</t>
  </si>
  <si>
    <t>大利根町</t>
  </si>
  <si>
    <t>宮代町</t>
  </si>
  <si>
    <t>白岡町</t>
  </si>
  <si>
    <t>菖蒲町</t>
  </si>
  <si>
    <t>栗橋町</t>
  </si>
  <si>
    <t>鷲宮町</t>
  </si>
  <si>
    <t>杉戸町</t>
  </si>
  <si>
    <t>松伏町</t>
  </si>
  <si>
    <t>庄和町</t>
  </si>
  <si>
    <t>町村計</t>
  </si>
  <si>
    <t>県　　計</t>
  </si>
  <si>
    <t>増　減　額</t>
  </si>
  <si>
    <t>増　減　率</t>
  </si>
  <si>
    <t>Ａ－Ｂ</t>
  </si>
  <si>
    <t>C/B*100</t>
  </si>
  <si>
    <t>Ｃ</t>
  </si>
  <si>
    <t>Ｄ</t>
  </si>
  <si>
    <t>さいたま市</t>
    <rPh sb="4" eb="5">
      <t>シ</t>
    </rPh>
    <phoneticPr fontId="3"/>
  </si>
  <si>
    <t>鳩ヶ谷市</t>
  </si>
  <si>
    <t>鶴ヶ島市</t>
  </si>
  <si>
    <t>市　　計</t>
  </si>
  <si>
    <t>大里町</t>
    <rPh sb="2" eb="3">
      <t>マチ</t>
    </rPh>
    <phoneticPr fontId="3"/>
  </si>
  <si>
    <t>川里町</t>
    <rPh sb="2" eb="3">
      <t>マチ</t>
    </rPh>
    <phoneticPr fontId="3"/>
  </si>
  <si>
    <t>　　　　　（単位：千円）</t>
    <phoneticPr fontId="3"/>
  </si>
  <si>
    <t>順位</t>
    <rPh sb="0" eb="2">
      <t>ジュンイ</t>
    </rPh>
    <phoneticPr fontId="4"/>
  </si>
  <si>
    <t>増減額順</t>
    <rPh sb="0" eb="2">
      <t>ゾウゲン</t>
    </rPh>
    <rPh sb="2" eb="3">
      <t>ガク</t>
    </rPh>
    <rPh sb="3" eb="4">
      <t>ジュン</t>
    </rPh>
    <phoneticPr fontId="3"/>
  </si>
  <si>
    <t>増減率順</t>
    <rPh sb="0" eb="3">
      <t>ゾウゲンリツ</t>
    </rPh>
    <rPh sb="3" eb="4">
      <t>ジュン</t>
    </rPh>
    <phoneticPr fontId="3"/>
  </si>
  <si>
    <t>平成1７年度</t>
    <phoneticPr fontId="3"/>
  </si>
  <si>
    <t>平成1６年度</t>
    <phoneticPr fontId="4"/>
  </si>
  <si>
    <t>市計・町村計、県制順と突合のこと。</t>
    <rPh sb="0" eb="1">
      <t>シ</t>
    </rPh>
    <rPh sb="1" eb="2">
      <t>ケイ</t>
    </rPh>
    <rPh sb="3" eb="5">
      <t>チョウソン</t>
    </rPh>
    <rPh sb="5" eb="6">
      <t>ケイ</t>
    </rPh>
    <rPh sb="7" eb="8">
      <t>ケン</t>
    </rPh>
    <rPh sb="8" eb="9">
      <t>セイ</t>
    </rPh>
    <rPh sb="9" eb="10">
      <t>ジュン</t>
    </rPh>
    <rPh sb="11" eb="13">
      <t>トツゴウ</t>
    </rPh>
    <phoneticPr fontId="4"/>
  </si>
  <si>
    <t>市町村</t>
    <rPh sb="0" eb="3">
      <t>シチョウソン</t>
    </rPh>
    <phoneticPr fontId="4"/>
  </si>
  <si>
    <t>番　号</t>
    <rPh sb="0" eb="1">
      <t>バン</t>
    </rPh>
    <rPh sb="2" eb="3">
      <t>ゴウ</t>
    </rPh>
    <phoneticPr fontId="4"/>
  </si>
  <si>
    <t>交付予定額</t>
    <rPh sb="2" eb="4">
      <t>ヨテイ</t>
    </rPh>
    <rPh sb="4" eb="5">
      <t>ヨテイガク</t>
    </rPh>
    <phoneticPr fontId="3"/>
  </si>
  <si>
    <t>平成１７年度普通交付税の交付予定額（市町村別）</t>
    <rPh sb="14" eb="16">
      <t>ヨテイ</t>
    </rPh>
    <rPh sb="16" eb="17">
      <t>ヨテイガク</t>
    </rPh>
    <phoneticPr fontId="3"/>
  </si>
  <si>
    <t>交付決定額</t>
    <rPh sb="2" eb="4">
      <t>ケッテイ</t>
    </rPh>
    <phoneticPr fontId="3"/>
  </si>
  <si>
    <t>交付予定額順</t>
    <rPh sb="0" eb="2">
      <t>コウフ</t>
    </rPh>
    <rPh sb="2" eb="4">
      <t>ヨテイ</t>
    </rPh>
    <rPh sb="4" eb="5">
      <t>ガク</t>
    </rPh>
    <rPh sb="5" eb="6">
      <t>ジュン</t>
    </rPh>
    <phoneticPr fontId="3"/>
  </si>
  <si>
    <t>(当初算定）Ｂ</t>
    <rPh sb="1" eb="3">
      <t>トウショ</t>
    </rPh>
    <rPh sb="3" eb="5">
      <t>サンテイ</t>
    </rPh>
    <phoneticPr fontId="3"/>
  </si>
  <si>
    <t>　　　　　（単位：千円、％）</t>
    <phoneticPr fontId="3"/>
  </si>
  <si>
    <t>鶴ケ島市</t>
  </si>
  <si>
    <t>種地</t>
    <rPh sb="0" eb="2">
      <t>シュチ</t>
    </rPh>
    <phoneticPr fontId="4"/>
  </si>
  <si>
    <t>評点</t>
    <rPh sb="0" eb="2">
      <t>ヒョウテン</t>
    </rPh>
    <phoneticPr fontId="4"/>
  </si>
  <si>
    <t>人口</t>
    <rPh sb="0" eb="2">
      <t>ジンコウ</t>
    </rPh>
    <phoneticPr fontId="4"/>
  </si>
  <si>
    <t>A</t>
    <phoneticPr fontId="4"/>
  </si>
  <si>
    <t>B</t>
    <phoneticPr fontId="4"/>
  </si>
  <si>
    <t>財源不足額</t>
    <rPh sb="0" eb="2">
      <t>ザイゲン</t>
    </rPh>
    <rPh sb="2" eb="5">
      <t>フソクガク</t>
    </rPh>
    <phoneticPr fontId="4"/>
  </si>
  <si>
    <t>A－B</t>
    <phoneticPr fontId="4"/>
  </si>
  <si>
    <t>C</t>
    <phoneticPr fontId="4"/>
  </si>
  <si>
    <t>調整額</t>
    <rPh sb="0" eb="3">
      <t>チョウセイガク</t>
    </rPh>
    <phoneticPr fontId="4"/>
  </si>
  <si>
    <t>E</t>
    <phoneticPr fontId="4"/>
  </si>
  <si>
    <t>増減額</t>
    <rPh sb="0" eb="3">
      <t>ゾウゲンガク</t>
    </rPh>
    <phoneticPr fontId="4"/>
  </si>
  <si>
    <t>A×調整率     　D</t>
    <rPh sb="2" eb="4">
      <t>チョウセイ</t>
    </rPh>
    <rPh sb="4" eb="5">
      <t>リツ</t>
    </rPh>
    <phoneticPr fontId="4"/>
  </si>
  <si>
    <t>市町村名</t>
    <rPh sb="0" eb="3">
      <t>シチョウソン</t>
    </rPh>
    <rPh sb="3" eb="4">
      <t>メイ</t>
    </rPh>
    <phoneticPr fontId="4"/>
  </si>
  <si>
    <t>県　　計</t>
    <rPh sb="0" eb="1">
      <t>ケン</t>
    </rPh>
    <rPh sb="1" eb="4">
      <t>ゴウケイ</t>
    </rPh>
    <phoneticPr fontId="15"/>
  </si>
  <si>
    <t>費　　　目</t>
    <rPh sb="0" eb="5">
      <t>ヒモク</t>
    </rPh>
    <phoneticPr fontId="15"/>
  </si>
  <si>
    <t>増　減　額</t>
    <rPh sb="0" eb="1">
      <t>ゾウ</t>
    </rPh>
    <rPh sb="2" eb="3">
      <t>ゲン</t>
    </rPh>
    <rPh sb="4" eb="5">
      <t>ガク</t>
    </rPh>
    <phoneticPr fontId="15"/>
  </si>
  <si>
    <t>増 減 率</t>
    <rPh sb="0" eb="1">
      <t>ゾウ</t>
    </rPh>
    <rPh sb="2" eb="3">
      <t>ゲン</t>
    </rPh>
    <rPh sb="4" eb="5">
      <t>リツ</t>
    </rPh>
    <phoneticPr fontId="15"/>
  </si>
  <si>
    <t>　消防費</t>
    <rPh sb="1" eb="4">
      <t>ショウボウヒ</t>
    </rPh>
    <phoneticPr fontId="15"/>
  </si>
  <si>
    <t>　港湾費・港湾</t>
    <rPh sb="1" eb="3">
      <t>コウワン</t>
    </rPh>
    <rPh sb="3" eb="4">
      <t>ヒ</t>
    </rPh>
    <rPh sb="5" eb="7">
      <t>コウワン</t>
    </rPh>
    <phoneticPr fontId="15"/>
  </si>
  <si>
    <t>　　 　 ・漁港</t>
    <rPh sb="6" eb="8">
      <t>ギョコウ</t>
    </rPh>
    <phoneticPr fontId="15"/>
  </si>
  <si>
    <t>　都市計画費</t>
    <rPh sb="1" eb="3">
      <t>トシ</t>
    </rPh>
    <rPh sb="3" eb="5">
      <t>ケイカク</t>
    </rPh>
    <rPh sb="5" eb="6">
      <t>ヒ</t>
    </rPh>
    <phoneticPr fontId="15"/>
  </si>
  <si>
    <t>　公園費・人口</t>
    <rPh sb="1" eb="3">
      <t>コウエン</t>
    </rPh>
    <rPh sb="3" eb="4">
      <t>ヒ</t>
    </rPh>
    <rPh sb="5" eb="7">
      <t>ジンコウ</t>
    </rPh>
    <phoneticPr fontId="15"/>
  </si>
  <si>
    <t>　下水道費</t>
    <rPh sb="1" eb="4">
      <t>ゲスイドウ</t>
    </rPh>
    <rPh sb="4" eb="5">
      <t>ヒ</t>
    </rPh>
    <phoneticPr fontId="15"/>
  </si>
  <si>
    <t>　その他の土木費</t>
    <rPh sb="1" eb="4">
      <t>ソノタ</t>
    </rPh>
    <rPh sb="5" eb="8">
      <t>ドボクヒ</t>
    </rPh>
    <phoneticPr fontId="15"/>
  </si>
  <si>
    <t>　土木費　小　計</t>
    <rPh sb="1" eb="4">
      <t>ドボクヒ</t>
    </rPh>
    <rPh sb="5" eb="8">
      <t>ショウケイ</t>
    </rPh>
    <phoneticPr fontId="15"/>
  </si>
  <si>
    <t>　小学校費・児童数</t>
    <rPh sb="1" eb="4">
      <t>ショウガッコウ</t>
    </rPh>
    <rPh sb="4" eb="5">
      <t>ヒ</t>
    </rPh>
    <rPh sb="6" eb="9">
      <t>ジドウスウ</t>
    </rPh>
    <phoneticPr fontId="15"/>
  </si>
  <si>
    <t>　　　　　・学級数</t>
    <rPh sb="6" eb="9">
      <t>ガッキュウスウ</t>
    </rPh>
    <phoneticPr fontId="15"/>
  </si>
  <si>
    <t>　　　　  ・学校数</t>
    <rPh sb="7" eb="10">
      <t>ガッコウスウ</t>
    </rPh>
    <phoneticPr fontId="15"/>
  </si>
  <si>
    <t>　中学校費・生徒数</t>
    <rPh sb="1" eb="4">
      <t>チュウガッコウ</t>
    </rPh>
    <rPh sb="4" eb="5">
      <t>ヒ</t>
    </rPh>
    <rPh sb="6" eb="9">
      <t>セイトスウ</t>
    </rPh>
    <phoneticPr fontId="15"/>
  </si>
  <si>
    <t>　　  　　・学級数</t>
    <rPh sb="7" eb="10">
      <t>ガッキュウスウ</t>
    </rPh>
    <phoneticPr fontId="15"/>
  </si>
  <si>
    <t>　</t>
    <phoneticPr fontId="15"/>
  </si>
  <si>
    <t>　教育費　小　計</t>
    <rPh sb="1" eb="4">
      <t>キョウイクヒ</t>
    </rPh>
    <rPh sb="5" eb="8">
      <t>ショウケイ</t>
    </rPh>
    <phoneticPr fontId="15"/>
  </si>
  <si>
    <t>　生活保護費</t>
    <rPh sb="1" eb="3">
      <t>セイカツ</t>
    </rPh>
    <rPh sb="3" eb="6">
      <t>ホゴヒ</t>
    </rPh>
    <phoneticPr fontId="15"/>
  </si>
  <si>
    <t>　社会福祉費</t>
    <rPh sb="1" eb="3">
      <t>シャカイ</t>
    </rPh>
    <rPh sb="3" eb="6">
      <t>フクシヒ</t>
    </rPh>
    <phoneticPr fontId="15"/>
  </si>
  <si>
    <t>　保健衛生費</t>
    <rPh sb="1" eb="3">
      <t>ホケン</t>
    </rPh>
    <rPh sb="3" eb="6">
      <t>エイセイヒ</t>
    </rPh>
    <phoneticPr fontId="15"/>
  </si>
  <si>
    <t>　清掃費</t>
    <rPh sb="1" eb="4">
      <t>セイソウヒ</t>
    </rPh>
    <phoneticPr fontId="15"/>
  </si>
  <si>
    <t>　厚生費　　小　計</t>
    <rPh sb="1" eb="4">
      <t>コウセイヒ</t>
    </rPh>
    <rPh sb="6" eb="9">
      <t>ショウケイ</t>
    </rPh>
    <phoneticPr fontId="15"/>
  </si>
  <si>
    <t>　農業行政費</t>
    <rPh sb="1" eb="3">
      <t>ノウギョウ</t>
    </rPh>
    <rPh sb="3" eb="6">
      <t>ギョウセイヒ</t>
    </rPh>
    <phoneticPr fontId="15"/>
  </si>
  <si>
    <t>　商工行政費</t>
    <rPh sb="1" eb="3">
      <t>ショウコウ</t>
    </rPh>
    <rPh sb="3" eb="6">
      <t>ギョウセイヒ</t>
    </rPh>
    <phoneticPr fontId="15"/>
  </si>
  <si>
    <t>　徴税費</t>
    <rPh sb="1" eb="4">
      <t>チョウゼイヒ</t>
    </rPh>
    <phoneticPr fontId="15"/>
  </si>
  <si>
    <t>　　　 　　 ・面積</t>
    <rPh sb="8" eb="10">
      <t>メンセキ</t>
    </rPh>
    <phoneticPr fontId="15"/>
  </si>
  <si>
    <t>　　合　 　　計</t>
    <rPh sb="2" eb="8">
      <t>ゴウケイ</t>
    </rPh>
    <phoneticPr fontId="15"/>
  </si>
  <si>
    <t>　公債費　　小　計</t>
    <rPh sb="1" eb="4">
      <t>コウサイヒ</t>
    </rPh>
    <rPh sb="6" eb="9">
      <t>ショウケイ</t>
    </rPh>
    <phoneticPr fontId="15"/>
  </si>
  <si>
    <t>　振替前需要額　　合　計</t>
    <rPh sb="1" eb="3">
      <t>フリカエ</t>
    </rPh>
    <rPh sb="3" eb="4">
      <t>マエ</t>
    </rPh>
    <rPh sb="4" eb="7">
      <t>ジュヨウガク</t>
    </rPh>
    <rPh sb="9" eb="12">
      <t>ゴウケイ</t>
    </rPh>
    <phoneticPr fontId="15"/>
  </si>
  <si>
    <t>　振替後需要額　　合　計</t>
    <rPh sb="1" eb="3">
      <t>フリカエ</t>
    </rPh>
    <rPh sb="3" eb="4">
      <t>アト</t>
    </rPh>
    <rPh sb="4" eb="7">
      <t>ジュヨウガク</t>
    </rPh>
    <rPh sb="9" eb="12">
      <t>ゴウケイ</t>
    </rPh>
    <phoneticPr fontId="15"/>
  </si>
  <si>
    <t>県　　計</t>
    <rPh sb="0" eb="1">
      <t>ケン</t>
    </rPh>
    <rPh sb="3" eb="4">
      <t>ケイ</t>
    </rPh>
    <phoneticPr fontId="15"/>
  </si>
  <si>
    <t>税　　　　　　　目</t>
    <rPh sb="0" eb="9">
      <t>ゼイモク</t>
    </rPh>
    <phoneticPr fontId="15"/>
  </si>
  <si>
    <t>市町村民税</t>
    <rPh sb="0" eb="5">
      <t>シチョウソンミンゼイ</t>
    </rPh>
    <phoneticPr fontId="15"/>
  </si>
  <si>
    <t>均等割 　個 人</t>
    <rPh sb="0" eb="2">
      <t>キントウ</t>
    </rPh>
    <rPh sb="2" eb="3">
      <t>ワ</t>
    </rPh>
    <rPh sb="5" eb="8">
      <t>コジン</t>
    </rPh>
    <phoneticPr fontId="15"/>
  </si>
  <si>
    <t xml:space="preserve"> 　　 　 　　法人</t>
    <rPh sb="8" eb="10">
      <t>ホウジン</t>
    </rPh>
    <phoneticPr fontId="15"/>
  </si>
  <si>
    <t>法  人  税  割</t>
    <rPh sb="0" eb="4">
      <t>ホウジンゼイ</t>
    </rPh>
    <rPh sb="6" eb="7">
      <t>ゼイ</t>
    </rPh>
    <rPh sb="9" eb="10">
      <t>ワ</t>
    </rPh>
    <phoneticPr fontId="15"/>
  </si>
  <si>
    <t>個  人  小  計</t>
    <rPh sb="0" eb="4">
      <t>コジン</t>
    </rPh>
    <rPh sb="6" eb="10">
      <t>ショウケイ</t>
    </rPh>
    <phoneticPr fontId="15"/>
  </si>
  <si>
    <t>法  人  小  計</t>
    <rPh sb="0" eb="4">
      <t>ホウジン</t>
    </rPh>
    <rPh sb="6" eb="10">
      <t>ショウケイ</t>
    </rPh>
    <phoneticPr fontId="15"/>
  </si>
  <si>
    <t>小          計</t>
    <rPh sb="0" eb="12">
      <t>ショウケイ</t>
    </rPh>
    <phoneticPr fontId="15"/>
  </si>
  <si>
    <t>固定資産税</t>
    <rPh sb="0" eb="2">
      <t>コテイ</t>
    </rPh>
    <rPh sb="2" eb="5">
      <t>シサンゼイ</t>
    </rPh>
    <phoneticPr fontId="15"/>
  </si>
  <si>
    <t>土地</t>
    <rPh sb="0" eb="2">
      <t>トチ</t>
    </rPh>
    <phoneticPr fontId="15"/>
  </si>
  <si>
    <t>家屋</t>
    <rPh sb="0" eb="2">
      <t>カオク</t>
    </rPh>
    <phoneticPr fontId="15"/>
  </si>
  <si>
    <t>償  却  資  産</t>
    <rPh sb="0" eb="4">
      <t>ショウキャク</t>
    </rPh>
    <rPh sb="6" eb="10">
      <t>シサン</t>
    </rPh>
    <phoneticPr fontId="15"/>
  </si>
  <si>
    <t>小　　　　　計</t>
    <rPh sb="0" eb="7">
      <t>ショウケイ</t>
    </rPh>
    <phoneticPr fontId="15"/>
  </si>
  <si>
    <t>軽自動車税</t>
    <rPh sb="0" eb="4">
      <t>ケイジドウシャ</t>
    </rPh>
    <rPh sb="4" eb="5">
      <t>ゼイ</t>
    </rPh>
    <phoneticPr fontId="15"/>
  </si>
  <si>
    <t>市町村たばこ税</t>
    <rPh sb="0" eb="3">
      <t>シチョウソン</t>
    </rPh>
    <rPh sb="6" eb="7">
      <t>ゼイ</t>
    </rPh>
    <phoneticPr fontId="15"/>
  </si>
  <si>
    <t>鉱産税</t>
    <rPh sb="0" eb="2">
      <t>コウサン</t>
    </rPh>
    <rPh sb="2" eb="3">
      <t>ゼイ</t>
    </rPh>
    <phoneticPr fontId="15"/>
  </si>
  <si>
    <t>事業所税</t>
    <rPh sb="0" eb="3">
      <t>ジギョウショ</t>
    </rPh>
    <rPh sb="3" eb="4">
      <t>ゼイ</t>
    </rPh>
    <phoneticPr fontId="15"/>
  </si>
  <si>
    <t>利子割交付金</t>
    <rPh sb="0" eb="2">
      <t>リシ</t>
    </rPh>
    <rPh sb="2" eb="3">
      <t>ワ</t>
    </rPh>
    <rPh sb="3" eb="6">
      <t>コウフキン</t>
    </rPh>
    <phoneticPr fontId="15"/>
  </si>
  <si>
    <t>配当割交付金</t>
    <rPh sb="0" eb="2">
      <t>ハイトウ</t>
    </rPh>
    <rPh sb="2" eb="3">
      <t>ワリ</t>
    </rPh>
    <rPh sb="3" eb="6">
      <t>コウフキン</t>
    </rPh>
    <phoneticPr fontId="15"/>
  </si>
  <si>
    <t>株式等譲渡所得割交付金</t>
    <rPh sb="0" eb="2">
      <t>カブシキ</t>
    </rPh>
    <rPh sb="2" eb="3">
      <t>トウ</t>
    </rPh>
    <rPh sb="3" eb="5">
      <t>ジョウト</t>
    </rPh>
    <rPh sb="5" eb="8">
      <t>ショトクワリ</t>
    </rPh>
    <rPh sb="8" eb="11">
      <t>コウフキン</t>
    </rPh>
    <phoneticPr fontId="15"/>
  </si>
  <si>
    <t>地方消費税交付金</t>
    <rPh sb="0" eb="2">
      <t>チホウ</t>
    </rPh>
    <rPh sb="2" eb="5">
      <t>ショウヒゼイ</t>
    </rPh>
    <rPh sb="5" eb="8">
      <t>コウフキン</t>
    </rPh>
    <phoneticPr fontId="15"/>
  </si>
  <si>
    <t>市町村交付金</t>
    <rPh sb="0" eb="3">
      <t>シチョウソン</t>
    </rPh>
    <rPh sb="3" eb="6">
      <t>コウフキン</t>
    </rPh>
    <phoneticPr fontId="15"/>
  </si>
  <si>
    <t>ゴルフ場利用税交付金</t>
    <rPh sb="3" eb="4">
      <t>バ</t>
    </rPh>
    <rPh sb="4" eb="6">
      <t>リヨウ</t>
    </rPh>
    <rPh sb="6" eb="7">
      <t>ゼイ</t>
    </rPh>
    <rPh sb="7" eb="10">
      <t>コウフキン</t>
    </rPh>
    <phoneticPr fontId="15"/>
  </si>
  <si>
    <t>軽油引取税交付金</t>
    <rPh sb="0" eb="2">
      <t>ケイユ</t>
    </rPh>
    <rPh sb="2" eb="4">
      <t>ヒキトリ</t>
    </rPh>
    <rPh sb="4" eb="5">
      <t>ゼイ</t>
    </rPh>
    <rPh sb="5" eb="8">
      <t>コウフキン</t>
    </rPh>
    <phoneticPr fontId="15"/>
  </si>
  <si>
    <t>石油ガス譲与税</t>
    <rPh sb="0" eb="2">
      <t>セキユ</t>
    </rPh>
    <rPh sb="4" eb="7">
      <t>ジョウヨゼイ</t>
    </rPh>
    <phoneticPr fontId="15"/>
  </si>
  <si>
    <t>自動車重量譲与税</t>
    <rPh sb="0" eb="3">
      <t>ジドウシャ</t>
    </rPh>
    <rPh sb="3" eb="5">
      <t>ジュウリョウ</t>
    </rPh>
    <rPh sb="5" eb="8">
      <t>ジョウヨゼイ</t>
    </rPh>
    <phoneticPr fontId="15"/>
  </si>
  <si>
    <t>航空機燃料譲与税</t>
    <rPh sb="0" eb="3">
      <t>コウクウキ</t>
    </rPh>
    <rPh sb="3" eb="5">
      <t>ネンリョウ</t>
    </rPh>
    <rPh sb="5" eb="8">
      <t>ジョウヨゼイ</t>
    </rPh>
    <phoneticPr fontId="15"/>
  </si>
  <si>
    <t>交通安全対策特別交付金</t>
    <rPh sb="0" eb="2">
      <t>コウツウ</t>
    </rPh>
    <rPh sb="2" eb="4">
      <t>アンゼン</t>
    </rPh>
    <rPh sb="4" eb="6">
      <t>タイサク</t>
    </rPh>
    <rPh sb="6" eb="8">
      <t>トクベツ</t>
    </rPh>
    <rPh sb="8" eb="11">
      <t>コウフキン</t>
    </rPh>
    <phoneticPr fontId="15"/>
  </si>
  <si>
    <t>低工法等による控除額     （Ｂ）</t>
    <rPh sb="0" eb="1">
      <t>テイ</t>
    </rPh>
    <rPh sb="1" eb="3">
      <t>コウホウ</t>
    </rPh>
    <rPh sb="3" eb="4">
      <t>トウ</t>
    </rPh>
    <rPh sb="7" eb="10">
      <t>コウジョガク</t>
    </rPh>
    <phoneticPr fontId="15"/>
  </si>
  <si>
    <t>収   入   錯   誤 　     （Ｄ）</t>
    <rPh sb="0" eb="5">
      <t>シュウニュウ</t>
    </rPh>
    <rPh sb="8" eb="13">
      <t>サクゴ</t>
    </rPh>
    <phoneticPr fontId="15"/>
  </si>
  <si>
    <t>（Ｃ）＋（Ｄ）           （Ｅ）</t>
    <phoneticPr fontId="15"/>
  </si>
  <si>
    <t>需   要   錯   誤        （Ｇ）</t>
    <rPh sb="0" eb="5">
      <t>ジュヨウ</t>
    </rPh>
    <rPh sb="8" eb="13">
      <t>サクゴ</t>
    </rPh>
    <phoneticPr fontId="15"/>
  </si>
  <si>
    <t>（Ｆ）＋（Ｇ）　  　     （Ｈ）</t>
    <phoneticPr fontId="15"/>
  </si>
  <si>
    <t>ふじみ野市</t>
    <rPh sb="3" eb="4">
      <t>ノ</t>
    </rPh>
    <rPh sb="4" eb="5">
      <t>シ</t>
    </rPh>
    <phoneticPr fontId="4"/>
  </si>
  <si>
    <t>ときがわ町</t>
    <rPh sb="4" eb="5">
      <t>マチ</t>
    </rPh>
    <phoneticPr fontId="12"/>
  </si>
  <si>
    <t>Ｆ</t>
    <phoneticPr fontId="4"/>
  </si>
  <si>
    <t>Ｇ</t>
    <phoneticPr fontId="4"/>
  </si>
  <si>
    <t>E－Ｆ</t>
    <phoneticPr fontId="4"/>
  </si>
  <si>
    <t>公　　　　　　債　　　　　　費</t>
    <rPh sb="0" eb="1">
      <t>コウ</t>
    </rPh>
    <rPh sb="7" eb="8">
      <t>サイ</t>
    </rPh>
    <rPh sb="14" eb="15">
      <t>ヒ</t>
    </rPh>
    <phoneticPr fontId="15"/>
  </si>
  <si>
    <t>（単位：千円、％）</t>
    <rPh sb="1" eb="3">
      <t>タンイ</t>
    </rPh>
    <rPh sb="4" eb="6">
      <t>センエン</t>
    </rPh>
    <phoneticPr fontId="15"/>
  </si>
  <si>
    <t>個　　別　　算　　定　　経　　費</t>
    <rPh sb="0" eb="1">
      <t>コ</t>
    </rPh>
    <rPh sb="3" eb="4">
      <t>ベツ</t>
    </rPh>
    <rPh sb="6" eb="7">
      <t>ザン</t>
    </rPh>
    <rPh sb="9" eb="10">
      <t>サダム</t>
    </rPh>
    <rPh sb="12" eb="13">
      <t>キョウ</t>
    </rPh>
    <rPh sb="15" eb="16">
      <t>ヒ</t>
    </rPh>
    <phoneticPr fontId="15"/>
  </si>
  <si>
    <t>　地域振興費・人口</t>
    <rPh sb="1" eb="3">
      <t>チイキ</t>
    </rPh>
    <rPh sb="3" eb="5">
      <t>シンコウ</t>
    </rPh>
    <rPh sb="5" eb="6">
      <t>ヒ</t>
    </rPh>
    <rPh sb="7" eb="9">
      <t>ジンコウ</t>
    </rPh>
    <phoneticPr fontId="15"/>
  </si>
  <si>
    <t>　道路橋りょう費・面積</t>
    <rPh sb="1" eb="3">
      <t>ドウロ</t>
    </rPh>
    <rPh sb="3" eb="4">
      <t>キョウ</t>
    </rPh>
    <rPh sb="7" eb="8">
      <t>ヒ</t>
    </rPh>
    <rPh sb="9" eb="11">
      <t>メンセキ</t>
    </rPh>
    <phoneticPr fontId="15"/>
  </si>
  <si>
    <t xml:space="preserve">  包括算定経費・人口　</t>
    <rPh sb="2" eb="4">
      <t>ホウカツ</t>
    </rPh>
    <rPh sb="4" eb="6">
      <t>サンテイ</t>
    </rPh>
    <rPh sb="6" eb="8">
      <t>ケイヒ</t>
    </rPh>
    <rPh sb="9" eb="11">
      <t>ジンコウ</t>
    </rPh>
    <phoneticPr fontId="15"/>
  </si>
  <si>
    <t xml:space="preserve">  包括算定経費　小計</t>
    <rPh sb="2" eb="4">
      <t>ホウカツ</t>
    </rPh>
    <rPh sb="4" eb="6">
      <t>サンテイ</t>
    </rPh>
    <rPh sb="6" eb="8">
      <t>ケイヒ</t>
    </rPh>
    <rPh sb="9" eb="11">
      <t>ショウケイ</t>
    </rPh>
    <phoneticPr fontId="15"/>
  </si>
  <si>
    <t>-</t>
    <phoneticPr fontId="15"/>
  </si>
  <si>
    <t>　　　　　　　・面積　</t>
    <rPh sb="8" eb="10">
      <t>メンセキ</t>
    </rPh>
    <phoneticPr fontId="15"/>
  </si>
  <si>
    <t>増減率</t>
    <rPh sb="0" eb="3">
      <t>ゾウゲンリツ</t>
    </rPh>
    <phoneticPr fontId="15"/>
  </si>
  <si>
    <t xml:space="preserve">                （単位：千円、％）</t>
    <rPh sb="17" eb="19">
      <t>タンイ</t>
    </rPh>
    <rPh sb="20" eb="22">
      <t>センエン</t>
    </rPh>
    <phoneticPr fontId="15"/>
  </si>
  <si>
    <t xml:space="preserve">          計　     （Ａ）</t>
    <rPh sb="10" eb="11">
      <t>ケイ</t>
    </rPh>
    <phoneticPr fontId="15"/>
  </si>
  <si>
    <t>計　（Ａ）－（Ｂ） （Ｃ）</t>
    <rPh sb="0" eb="1">
      <t>ケイ</t>
    </rPh>
    <phoneticPr fontId="15"/>
  </si>
  <si>
    <t>　高等学校費・教職員数</t>
    <rPh sb="1" eb="3">
      <t>コウトウ</t>
    </rPh>
    <rPh sb="3" eb="5">
      <t>ガッコウ</t>
    </rPh>
    <rPh sb="5" eb="6">
      <t>ヒ</t>
    </rPh>
    <rPh sb="7" eb="8">
      <t>キョウ</t>
    </rPh>
    <rPh sb="8" eb="10">
      <t>ショクイン</t>
    </rPh>
    <rPh sb="10" eb="11">
      <t>スウ</t>
    </rPh>
    <phoneticPr fontId="15"/>
  </si>
  <si>
    <t>　　　　　　・生徒数</t>
    <rPh sb="7" eb="10">
      <t>セイトスウ</t>
    </rPh>
    <phoneticPr fontId="15"/>
  </si>
  <si>
    <t>　その他の教育費・人口</t>
    <rPh sb="1" eb="4">
      <t>ソノタ</t>
    </rPh>
    <rPh sb="5" eb="7">
      <t>キョウイクヒ</t>
    </rPh>
    <rPh sb="7" eb="8">
      <t>ヒ</t>
    </rPh>
    <rPh sb="9" eb="11">
      <t>ジンコウ</t>
    </rPh>
    <phoneticPr fontId="15"/>
  </si>
  <si>
    <t>　高齢者保健福祉費・65歳以上</t>
    <rPh sb="1" eb="4">
      <t>コウレイシャ</t>
    </rPh>
    <rPh sb="4" eb="6">
      <t>ホケン</t>
    </rPh>
    <rPh sb="6" eb="9">
      <t>フクシヒ</t>
    </rPh>
    <rPh sb="12" eb="15">
      <t>サイイジョウ</t>
    </rPh>
    <phoneticPr fontId="15"/>
  </si>
  <si>
    <t>　 　　         　・75歳以上</t>
    <rPh sb="17" eb="20">
      <t>サイイジョウ</t>
    </rPh>
    <phoneticPr fontId="15"/>
  </si>
  <si>
    <t xml:space="preserve">  林野水産行政費</t>
    <rPh sb="2" eb="4">
      <t>リンヤ</t>
    </rPh>
    <rPh sb="4" eb="6">
      <t>スイサン</t>
    </rPh>
    <rPh sb="6" eb="8">
      <t>ギョウセイ</t>
    </rPh>
    <rPh sb="8" eb="9">
      <t>ヒ</t>
    </rPh>
    <phoneticPr fontId="15"/>
  </si>
  <si>
    <t>　戸籍住民基本台帳費・戸籍数</t>
    <rPh sb="1" eb="3">
      <t>コセキ</t>
    </rPh>
    <rPh sb="3" eb="5">
      <t>ジュウミン</t>
    </rPh>
    <rPh sb="5" eb="7">
      <t>キホン</t>
    </rPh>
    <rPh sb="7" eb="9">
      <t>ダイチョウ</t>
    </rPh>
    <rPh sb="9" eb="10">
      <t>ヒ</t>
    </rPh>
    <rPh sb="11" eb="13">
      <t>コセキ</t>
    </rPh>
    <rPh sb="13" eb="14">
      <t>スウ</t>
    </rPh>
    <phoneticPr fontId="15"/>
  </si>
  <si>
    <t>　　　　　　　　　　・世帯数</t>
    <rPh sb="11" eb="13">
      <t>セタイ</t>
    </rPh>
    <rPh sb="13" eb="14">
      <t>スウ</t>
    </rPh>
    <phoneticPr fontId="15"/>
  </si>
  <si>
    <t>町村計</t>
    <phoneticPr fontId="3"/>
  </si>
  <si>
    <t>県　 計</t>
    <phoneticPr fontId="3"/>
  </si>
  <si>
    <t>市　 計</t>
    <phoneticPr fontId="3"/>
  </si>
  <si>
    <t>町村計</t>
    <rPh sb="0" eb="1">
      <t>マチ</t>
    </rPh>
    <rPh sb="1" eb="2">
      <t>ムラ</t>
    </rPh>
    <rPh sb="2" eb="3">
      <t>ケイ</t>
    </rPh>
    <phoneticPr fontId="4"/>
  </si>
  <si>
    <t>県　 計</t>
    <rPh sb="0" eb="1">
      <t>ケン</t>
    </rPh>
    <rPh sb="3" eb="4">
      <t>ケイ</t>
    </rPh>
    <phoneticPr fontId="4"/>
  </si>
  <si>
    <t>市　 計</t>
    <rPh sb="0" eb="1">
      <t>シ</t>
    </rPh>
    <rPh sb="3" eb="4">
      <t>ケイ</t>
    </rPh>
    <phoneticPr fontId="4"/>
  </si>
  <si>
    <t>基準財政需要額</t>
    <rPh sb="0" eb="2">
      <t>キジュン</t>
    </rPh>
    <rPh sb="2" eb="4">
      <t>ザイセイ</t>
    </rPh>
    <rPh sb="4" eb="6">
      <t>ジュヨウ</t>
    </rPh>
    <rPh sb="6" eb="7">
      <t>ガク</t>
    </rPh>
    <phoneticPr fontId="4"/>
  </si>
  <si>
    <t>基準財政収入額</t>
    <rPh sb="0" eb="2">
      <t>キジュン</t>
    </rPh>
    <rPh sb="2" eb="4">
      <t>ザイセイ</t>
    </rPh>
    <rPh sb="4" eb="6">
      <t>シュウニュウ</t>
    </rPh>
    <rPh sb="6" eb="7">
      <t>ガク</t>
    </rPh>
    <phoneticPr fontId="4"/>
  </si>
  <si>
    <t>（錯誤額含む）</t>
    <rPh sb="1" eb="3">
      <t>サクゴ</t>
    </rPh>
    <rPh sb="3" eb="4">
      <t>ガク</t>
    </rPh>
    <rPh sb="4" eb="5">
      <t>フク</t>
    </rPh>
    <phoneticPr fontId="4"/>
  </si>
  <si>
    <t>増減率</t>
    <rPh sb="0" eb="2">
      <t>ゾウゲン</t>
    </rPh>
    <rPh sb="2" eb="3">
      <t>リツ</t>
    </rPh>
    <phoneticPr fontId="4"/>
  </si>
  <si>
    <t>G／Ｆ×100</t>
    <phoneticPr fontId="4"/>
  </si>
  <si>
    <t>H</t>
    <phoneticPr fontId="4"/>
  </si>
  <si>
    <t>番号</t>
    <rPh sb="0" eb="2">
      <t>バンゴウ</t>
    </rPh>
    <phoneticPr fontId="4"/>
  </si>
  <si>
    <t>（単位：千円、％）</t>
    <rPh sb="1" eb="3">
      <t>タンイ</t>
    </rPh>
    <rPh sb="4" eb="6">
      <t>センエン</t>
    </rPh>
    <phoneticPr fontId="4"/>
  </si>
  <si>
    <t>（１）普通交付税市町村別決定額</t>
    <rPh sb="3" eb="5">
      <t>フツウ</t>
    </rPh>
    <rPh sb="5" eb="8">
      <t>コウフゼイ</t>
    </rPh>
    <rPh sb="8" eb="11">
      <t>シチョウソン</t>
    </rPh>
    <rPh sb="11" eb="12">
      <t>ベツ</t>
    </rPh>
    <rPh sb="12" eb="15">
      <t>ケッテイガク</t>
    </rPh>
    <phoneticPr fontId="3"/>
  </si>
  <si>
    <t>C－D</t>
    <phoneticPr fontId="4"/>
  </si>
  <si>
    <t>（２）　各市町村別決定額調</t>
    <rPh sb="4" eb="5">
      <t>カク</t>
    </rPh>
    <rPh sb="5" eb="8">
      <t>シチョウソン</t>
    </rPh>
    <rPh sb="8" eb="9">
      <t>ベツ</t>
    </rPh>
    <rPh sb="9" eb="12">
      <t>ケッテイガク</t>
    </rPh>
    <rPh sb="12" eb="13">
      <t>シラベ</t>
    </rPh>
    <phoneticPr fontId="4"/>
  </si>
  <si>
    <t>地方揮発油譲与税</t>
    <rPh sb="0" eb="2">
      <t>チホウ</t>
    </rPh>
    <rPh sb="2" eb="5">
      <t>キハツユ</t>
    </rPh>
    <rPh sb="5" eb="8">
      <t>ジョウヨゼイ</t>
    </rPh>
    <phoneticPr fontId="15"/>
  </si>
  <si>
    <t>　災害復旧費</t>
    <rPh sb="1" eb="3">
      <t>サイガイ</t>
    </rPh>
    <rPh sb="3" eb="5">
      <t>フッキュウ</t>
    </rPh>
    <rPh sb="5" eb="6">
      <t>ヒ</t>
    </rPh>
    <phoneticPr fontId="6"/>
  </si>
  <si>
    <t>　辺地対策事業債</t>
    <rPh sb="1" eb="3">
      <t>ヘンチ</t>
    </rPh>
    <rPh sb="3" eb="5">
      <t>タイサク</t>
    </rPh>
    <rPh sb="5" eb="8">
      <t>ジギョウサイ</t>
    </rPh>
    <phoneticPr fontId="6"/>
  </si>
  <si>
    <t>　地方税減収補てん債</t>
    <rPh sb="1" eb="4">
      <t>チホウゼイ</t>
    </rPh>
    <rPh sb="4" eb="6">
      <t>ゲンシュウ</t>
    </rPh>
    <rPh sb="6" eb="7">
      <t>ホ</t>
    </rPh>
    <rPh sb="9" eb="10">
      <t>サイ</t>
    </rPh>
    <phoneticPr fontId="6"/>
  </si>
  <si>
    <t>　財源対策債</t>
    <rPh sb="1" eb="3">
      <t>ザイゲン</t>
    </rPh>
    <rPh sb="3" eb="5">
      <t>タイサク</t>
    </rPh>
    <rPh sb="5" eb="6">
      <t>サイ</t>
    </rPh>
    <phoneticPr fontId="6"/>
  </si>
  <si>
    <t>　臨時財政対策債</t>
    <rPh sb="1" eb="3">
      <t>リンジ</t>
    </rPh>
    <rPh sb="3" eb="5">
      <t>ザイセイ</t>
    </rPh>
    <rPh sb="5" eb="7">
      <t>タイサク</t>
    </rPh>
    <rPh sb="7" eb="8">
      <t>サイ</t>
    </rPh>
    <phoneticPr fontId="6"/>
  </si>
  <si>
    <t>　過疎対策事業債</t>
    <rPh sb="1" eb="3">
      <t>カソ</t>
    </rPh>
    <rPh sb="3" eb="5">
      <t>タイサク</t>
    </rPh>
    <rPh sb="5" eb="8">
      <t>ジギョウサイ</t>
    </rPh>
    <phoneticPr fontId="6"/>
  </si>
  <si>
    <t>　公害防止事業債</t>
    <rPh sb="1" eb="3">
      <t>コウガイ</t>
    </rPh>
    <rPh sb="3" eb="5">
      <t>ボウシ</t>
    </rPh>
    <rPh sb="5" eb="8">
      <t>ジギョウサイ</t>
    </rPh>
    <phoneticPr fontId="6"/>
  </si>
  <si>
    <t>　石油コンビナート等債</t>
    <rPh sb="9" eb="10">
      <t>トウ</t>
    </rPh>
    <rPh sb="10" eb="11">
      <t>サイ</t>
    </rPh>
    <phoneticPr fontId="3"/>
  </si>
  <si>
    <t>　地震対策緊急整備事業債</t>
    <rPh sb="7" eb="9">
      <t>セイビ</t>
    </rPh>
    <rPh sb="9" eb="12">
      <t>ジギョウサイ</t>
    </rPh>
    <phoneticPr fontId="3"/>
  </si>
  <si>
    <t>　合併特例債</t>
    <rPh sb="1" eb="3">
      <t>ガッペイ</t>
    </rPh>
    <rPh sb="3" eb="5">
      <t>トクレイ</t>
    </rPh>
    <rPh sb="5" eb="6">
      <t>サイ</t>
    </rPh>
    <phoneticPr fontId="6"/>
  </si>
  <si>
    <t>　原子力発電施設等債</t>
    <rPh sb="1" eb="4">
      <t>ゲンシリョク</t>
    </rPh>
    <rPh sb="4" eb="6">
      <t>ハツデン</t>
    </rPh>
    <rPh sb="6" eb="8">
      <t>シセツ</t>
    </rPh>
    <rPh sb="8" eb="9">
      <t>トウ</t>
    </rPh>
    <rPh sb="9" eb="10">
      <t>サイ</t>
    </rPh>
    <phoneticPr fontId="6"/>
  </si>
  <si>
    <t>東日本大震災に係る特例加算額</t>
    <rPh sb="0" eb="1">
      <t>ヒガシ</t>
    </rPh>
    <rPh sb="1" eb="3">
      <t>ニホン</t>
    </rPh>
    <rPh sb="3" eb="4">
      <t>ダイ</t>
    </rPh>
    <rPh sb="4" eb="6">
      <t>シンサイ</t>
    </rPh>
    <rPh sb="7" eb="8">
      <t>カカ</t>
    </rPh>
    <rPh sb="9" eb="11">
      <t>トクレイ</t>
    </rPh>
    <rPh sb="11" eb="14">
      <t>カサンガク</t>
    </rPh>
    <phoneticPr fontId="15"/>
  </si>
  <si>
    <t>白岡市</t>
    <rPh sb="2" eb="3">
      <t>シ</t>
    </rPh>
    <phoneticPr fontId="3"/>
  </si>
  <si>
    <t>白岡市</t>
    <rPh sb="2" eb="3">
      <t>シ</t>
    </rPh>
    <phoneticPr fontId="4"/>
  </si>
  <si>
    <t>　              ・延長</t>
    <rPh sb="16" eb="18">
      <t>エンチョウ</t>
    </rPh>
    <phoneticPr fontId="15"/>
  </si>
  <si>
    <t>　      ・都市公園面積</t>
    <rPh sb="8" eb="10">
      <t>トシ</t>
    </rPh>
    <rPh sb="10" eb="12">
      <t>コウエン</t>
    </rPh>
    <rPh sb="12" eb="14">
      <t>メンセキ</t>
    </rPh>
    <phoneticPr fontId="15"/>
  </si>
  <si>
    <r>
      <t>　補正予算債</t>
    </r>
    <r>
      <rPr>
        <sz val="6"/>
        <color indexed="8"/>
        <rFont val="ＭＳ ゴシック"/>
        <family val="3"/>
        <charset val="128"/>
      </rPr>
      <t>・Ｈ１０年度以前</t>
    </r>
    <phoneticPr fontId="15"/>
  </si>
  <si>
    <r>
      <t xml:space="preserve">　          </t>
    </r>
    <r>
      <rPr>
        <sz val="6"/>
        <color indexed="8"/>
        <rFont val="ＭＳ ゴシック"/>
        <family val="3"/>
        <charset val="128"/>
      </rPr>
      <t>・Ｈ１１年度以降</t>
    </r>
    <phoneticPr fontId="15"/>
  </si>
  <si>
    <t>包　　括　　算　　定　　経　　費</t>
    <rPh sb="0" eb="1">
      <t>ツツミ</t>
    </rPh>
    <rPh sb="3" eb="4">
      <t>カツ</t>
    </rPh>
    <rPh sb="6" eb="7">
      <t>サン</t>
    </rPh>
    <rPh sb="9" eb="10">
      <t>テイ</t>
    </rPh>
    <rPh sb="12" eb="13">
      <t>キョウ</t>
    </rPh>
    <rPh sb="15" eb="16">
      <t>ヒ</t>
    </rPh>
    <phoneticPr fontId="15"/>
  </si>
  <si>
    <t>　臨時財政対策債振替相当額</t>
    <rPh sb="1" eb="8">
      <t>リンザイサイ</t>
    </rPh>
    <rPh sb="8" eb="10">
      <t>フリカエ</t>
    </rPh>
    <rPh sb="10" eb="12">
      <t>ソウトウ</t>
    </rPh>
    <rPh sb="12" eb="13">
      <t>ガク</t>
    </rPh>
    <phoneticPr fontId="15"/>
  </si>
  <si>
    <t>　地域の元気創造事業費</t>
    <rPh sb="1" eb="3">
      <t>チイキ</t>
    </rPh>
    <rPh sb="4" eb="6">
      <t>ゲンキ</t>
    </rPh>
    <rPh sb="6" eb="8">
      <t>ソウゾウ</t>
    </rPh>
    <rPh sb="8" eb="10">
      <t>ジギョウ</t>
    </rPh>
    <rPh sb="10" eb="11">
      <t>ヒ</t>
    </rPh>
    <phoneticPr fontId="15"/>
  </si>
  <si>
    <t>　人口減少等特別対策事業費</t>
    <rPh sb="1" eb="3">
      <t>ジンコウ</t>
    </rPh>
    <rPh sb="3" eb="5">
      <t>ゲンショウ</t>
    </rPh>
    <rPh sb="5" eb="6">
      <t>トウ</t>
    </rPh>
    <rPh sb="6" eb="8">
      <t>トクベツ</t>
    </rPh>
    <rPh sb="8" eb="10">
      <t>タイサク</t>
    </rPh>
    <rPh sb="10" eb="12">
      <t>ジギョウ</t>
    </rPh>
    <rPh sb="12" eb="13">
      <t>ヒ</t>
    </rPh>
    <phoneticPr fontId="15"/>
  </si>
  <si>
    <t>　産業経済費　小　計</t>
    <rPh sb="1" eb="3">
      <t>サンギョウ</t>
    </rPh>
    <rPh sb="3" eb="5">
      <t>ケイザイ</t>
    </rPh>
    <rPh sb="5" eb="6">
      <t>ヒ</t>
    </rPh>
    <rPh sb="7" eb="8">
      <t>ショウ</t>
    </rPh>
    <rPh sb="9" eb="10">
      <t>ケイ</t>
    </rPh>
    <phoneticPr fontId="15"/>
  </si>
  <si>
    <t>　総務費　　小　計</t>
    <rPh sb="1" eb="4">
      <t>ソウムヒ</t>
    </rPh>
    <rPh sb="6" eb="7">
      <t>ショウ</t>
    </rPh>
    <rPh sb="8" eb="9">
      <t>ケイ</t>
    </rPh>
    <phoneticPr fontId="15"/>
  </si>
  <si>
    <t>　※　県費負担教職員の給与負担事務の移譲に伴い設けられた指定都市への交付金を含んで比較している。</t>
    <rPh sb="3" eb="5">
      <t>ケンピ</t>
    </rPh>
    <rPh sb="5" eb="7">
      <t>フタン</t>
    </rPh>
    <rPh sb="7" eb="10">
      <t>キョウショクイン</t>
    </rPh>
    <rPh sb="11" eb="13">
      <t>キュウヨ</t>
    </rPh>
    <rPh sb="13" eb="15">
      <t>フタン</t>
    </rPh>
    <rPh sb="15" eb="17">
      <t>ジム</t>
    </rPh>
    <rPh sb="18" eb="20">
      <t>イジョウ</t>
    </rPh>
    <rPh sb="21" eb="22">
      <t>トモナ</t>
    </rPh>
    <rPh sb="23" eb="24">
      <t>モウ</t>
    </rPh>
    <rPh sb="28" eb="30">
      <t>シテイ</t>
    </rPh>
    <rPh sb="30" eb="32">
      <t>トシ</t>
    </rPh>
    <rPh sb="34" eb="37">
      <t>コウフキン</t>
    </rPh>
    <rPh sb="38" eb="39">
      <t>フク</t>
    </rPh>
    <rPh sb="41" eb="43">
      <t>ヒカク</t>
    </rPh>
    <phoneticPr fontId="15"/>
  </si>
  <si>
    <r>
      <t>所 　得 　割</t>
    </r>
    <r>
      <rPr>
        <vertAlign val="superscript"/>
        <sz val="8"/>
        <rFont val="ＭＳ ゴシック"/>
        <family val="3"/>
        <charset val="128"/>
      </rPr>
      <t>※</t>
    </r>
    <rPh sb="0" eb="7">
      <t>ショトクワリ</t>
    </rPh>
    <phoneticPr fontId="15"/>
  </si>
  <si>
    <t>軽自動車税環境性能割</t>
    <rPh sb="0" eb="4">
      <t>ケイジドウシャ</t>
    </rPh>
    <rPh sb="4" eb="5">
      <t>ゼイ</t>
    </rPh>
    <rPh sb="5" eb="7">
      <t>カンキョウ</t>
    </rPh>
    <rPh sb="7" eb="9">
      <t>セイノウ</t>
    </rPh>
    <rPh sb="9" eb="10">
      <t>ワリ</t>
    </rPh>
    <phoneticPr fontId="15"/>
  </si>
  <si>
    <t>森林環境譲与税</t>
    <rPh sb="0" eb="2">
      <t>シンリン</t>
    </rPh>
    <rPh sb="2" eb="4">
      <t>カンキョウ</t>
    </rPh>
    <rPh sb="4" eb="6">
      <t>ジョウヨ</t>
    </rPh>
    <rPh sb="6" eb="7">
      <t>ゼイ</t>
    </rPh>
    <phoneticPr fontId="15"/>
  </si>
  <si>
    <t>特別とん譲与税</t>
    <rPh sb="0" eb="2">
      <t>トクベツ</t>
    </rPh>
    <rPh sb="4" eb="6">
      <t>ジョウヨ</t>
    </rPh>
    <rPh sb="6" eb="7">
      <t>ゼイ</t>
    </rPh>
    <phoneticPr fontId="15"/>
  </si>
  <si>
    <t>飯能市</t>
    <phoneticPr fontId="4"/>
  </si>
  <si>
    <t>加須市</t>
    <phoneticPr fontId="4"/>
  </si>
  <si>
    <t>久喜市</t>
    <phoneticPr fontId="4"/>
  </si>
  <si>
    <t>　地域社会再生事業費</t>
    <rPh sb="1" eb="3">
      <t>チイキ</t>
    </rPh>
    <rPh sb="3" eb="5">
      <t>シャカイ</t>
    </rPh>
    <rPh sb="5" eb="7">
      <t>サイセイ</t>
    </rPh>
    <rPh sb="7" eb="10">
      <t>ジギョウヒ</t>
    </rPh>
    <phoneticPr fontId="15"/>
  </si>
  <si>
    <t>法人事業税交付金</t>
    <rPh sb="0" eb="2">
      <t>ホウジン</t>
    </rPh>
    <rPh sb="2" eb="5">
      <t>ジギョウゼイ</t>
    </rPh>
    <rPh sb="5" eb="8">
      <t>コウフキン</t>
    </rPh>
    <phoneticPr fontId="15"/>
  </si>
  <si>
    <t>環境性能割交付金</t>
    <rPh sb="0" eb="2">
      <t>カンキョウ</t>
    </rPh>
    <rPh sb="2" eb="4">
      <t>セイノウ</t>
    </rPh>
    <rPh sb="4" eb="5">
      <t>ワリ</t>
    </rPh>
    <rPh sb="5" eb="8">
      <t>コウフキン</t>
    </rPh>
    <phoneticPr fontId="15"/>
  </si>
  <si>
    <t>さいたま市</t>
    <rPh sb="4" eb="5">
      <t>シ</t>
    </rPh>
    <phoneticPr fontId="12"/>
  </si>
  <si>
    <t>熊谷市</t>
    <phoneticPr fontId="4"/>
  </si>
  <si>
    <t>行田市</t>
    <phoneticPr fontId="4"/>
  </si>
  <si>
    <t>秩父市</t>
    <phoneticPr fontId="4"/>
  </si>
  <si>
    <t>本庄市</t>
    <phoneticPr fontId="4"/>
  </si>
  <si>
    <t>春日部市</t>
    <phoneticPr fontId="4"/>
  </si>
  <si>
    <t>鴻巣市</t>
    <phoneticPr fontId="4"/>
  </si>
  <si>
    <t>深谷市</t>
    <phoneticPr fontId="4"/>
  </si>
  <si>
    <t>ふじみ野市</t>
    <rPh sb="3" eb="4">
      <t>ノ</t>
    </rPh>
    <rPh sb="4" eb="5">
      <t>シ</t>
    </rPh>
    <phoneticPr fontId="12"/>
  </si>
  <si>
    <t>小鹿野町</t>
    <phoneticPr fontId="4"/>
  </si>
  <si>
    <t>神川町</t>
    <phoneticPr fontId="4"/>
  </si>
  <si>
    <t>　東日本大震災全国緊急防災施策債</t>
  </si>
  <si>
    <t>　国土強靭化施策債償還費</t>
  </si>
  <si>
    <t>川口市</t>
    <phoneticPr fontId="4"/>
  </si>
  <si>
    <t>基 準 財 政 需 要 額（Ｆ）</t>
    <rPh sb="0" eb="3">
      <t>キジュン</t>
    </rPh>
    <rPh sb="4" eb="7">
      <t>ザイセイ</t>
    </rPh>
    <rPh sb="8" eb="13">
      <t>ジュヨウガク</t>
    </rPh>
    <phoneticPr fontId="15"/>
  </si>
  <si>
    <t>（３）基準財政需要額対前年度比較</t>
    <rPh sb="3" eb="5">
      <t>キジュン</t>
    </rPh>
    <rPh sb="5" eb="7">
      <t>ザイセイ</t>
    </rPh>
    <rPh sb="7" eb="10">
      <t>ジュヨウガク</t>
    </rPh>
    <rPh sb="10" eb="11">
      <t>タイ</t>
    </rPh>
    <rPh sb="11" eb="14">
      <t>ゼンネンドヒ</t>
    </rPh>
    <rPh sb="14" eb="16">
      <t>ヒカク</t>
    </rPh>
    <phoneticPr fontId="15"/>
  </si>
  <si>
    <t>（４）基準財政収入額対前年度比較</t>
    <rPh sb="3" eb="5">
      <t>キジュン</t>
    </rPh>
    <rPh sb="5" eb="7">
      <t>ザイセイ</t>
    </rPh>
    <rPh sb="7" eb="10">
      <t>シュウニュウガク</t>
    </rPh>
    <rPh sb="10" eb="11">
      <t>タイ</t>
    </rPh>
    <rPh sb="11" eb="13">
      <t>ゼンネン</t>
    </rPh>
    <rPh sb="13" eb="14">
      <t>ド</t>
    </rPh>
    <rPh sb="14" eb="16">
      <t>ヒカク</t>
    </rPh>
    <phoneticPr fontId="15"/>
  </si>
  <si>
    <t>　地域デジタル社会推進費</t>
    <rPh sb="1" eb="3">
      <t>チイキ</t>
    </rPh>
    <rPh sb="7" eb="12">
      <t>シャカイスイシンヒ</t>
    </rPh>
    <phoneticPr fontId="15"/>
  </si>
  <si>
    <t>交付決定額</t>
    <rPh sb="2" eb="4">
      <t>ケッテイ</t>
    </rPh>
    <rPh sb="4" eb="5">
      <t>ヨテイガク</t>
    </rPh>
    <phoneticPr fontId="3"/>
  </si>
  <si>
    <t>交付決定額</t>
    <rPh sb="2" eb="4">
      <t>ケッテイ</t>
    </rPh>
    <rPh sb="4" eb="5">
      <t>ガク</t>
    </rPh>
    <phoneticPr fontId="3"/>
  </si>
  <si>
    <t>（当初算定）</t>
    <rPh sb="1" eb="3">
      <t>トウショ</t>
    </rPh>
    <rPh sb="3" eb="5">
      <t>サンテイ</t>
    </rPh>
    <phoneticPr fontId="4"/>
  </si>
  <si>
    <t>A</t>
  </si>
  <si>
    <t>　　　Ｂ</t>
  </si>
  <si>
    <t>令和６年度決定額</t>
    <rPh sb="0" eb="1">
      <t>レイ</t>
    </rPh>
    <rPh sb="1" eb="2">
      <t>ワ</t>
    </rPh>
    <rPh sb="3" eb="5">
      <t>ネンド</t>
    </rPh>
    <rPh sb="5" eb="8">
      <t>ケッテイガク</t>
    </rPh>
    <phoneticPr fontId="4"/>
  </si>
  <si>
    <t>令和６年度</t>
    <rPh sb="0" eb="1">
      <t>レイ</t>
    </rPh>
    <rPh sb="1" eb="2">
      <t>ワ</t>
    </rPh>
    <rPh sb="3" eb="5">
      <t>ネンド</t>
    </rPh>
    <phoneticPr fontId="3"/>
  </si>
  <si>
    <t>令和６年度</t>
    <rPh sb="0" eb="1">
      <t>レイ</t>
    </rPh>
    <rPh sb="1" eb="2">
      <t>ワ</t>
    </rPh>
    <rPh sb="3" eb="4">
      <t>ネン</t>
    </rPh>
    <rPh sb="4" eb="5">
      <t>ド</t>
    </rPh>
    <phoneticPr fontId="15"/>
  </si>
  <si>
    <t>Ｄ</t>
    <phoneticPr fontId="3"/>
  </si>
  <si>
    <t>　こども子育て費</t>
    <rPh sb="4" eb="6">
      <t>コソダ</t>
    </rPh>
    <rPh sb="7" eb="8">
      <t>ヒ</t>
    </rPh>
    <phoneticPr fontId="15"/>
  </si>
  <si>
    <t>　減税補てん債</t>
    <rPh sb="1" eb="2">
      <t>ゲン</t>
    </rPh>
    <rPh sb="3" eb="4">
      <t>ホ</t>
    </rPh>
    <rPh sb="6" eb="7">
      <t>サイ</t>
    </rPh>
    <phoneticPr fontId="6"/>
  </si>
  <si>
    <t>　地域改善対策特定事業債</t>
    <rPh sb="7" eb="9">
      <t>トクテイ</t>
    </rPh>
    <rPh sb="9" eb="12">
      <t>ジギョウサイ</t>
    </rPh>
    <phoneticPr fontId="3"/>
  </si>
  <si>
    <t>住宅借入金等特別税額控除減収補塡特例交付金</t>
    <rPh sb="0" eb="2">
      <t>ジュウタク</t>
    </rPh>
    <rPh sb="2" eb="4">
      <t>カリイレ</t>
    </rPh>
    <rPh sb="4" eb="5">
      <t>キン</t>
    </rPh>
    <rPh sb="5" eb="6">
      <t>ナド</t>
    </rPh>
    <rPh sb="14" eb="15">
      <t>ホ</t>
    </rPh>
    <rPh sb="16" eb="18">
      <t>トクレイ</t>
    </rPh>
    <rPh sb="18" eb="21">
      <t>コウフキン</t>
    </rPh>
    <phoneticPr fontId="15"/>
  </si>
  <si>
    <t>定額減税減収補塡特例交付金</t>
    <rPh sb="0" eb="2">
      <t>テイガク</t>
    </rPh>
    <rPh sb="2" eb="4">
      <t>ゲンゼイ</t>
    </rPh>
    <phoneticPr fontId="15"/>
  </si>
  <si>
    <t>１　令和７年度普通交付税決定状況</t>
    <rPh sb="2" eb="3">
      <t>レイ</t>
    </rPh>
    <rPh sb="3" eb="4">
      <t>ワ</t>
    </rPh>
    <rPh sb="5" eb="7">
      <t>ネンド</t>
    </rPh>
    <rPh sb="7" eb="9">
      <t>フツウ</t>
    </rPh>
    <rPh sb="9" eb="12">
      <t>コウフゼイ</t>
    </rPh>
    <rPh sb="12" eb="14">
      <t>ケッテイ</t>
    </rPh>
    <rPh sb="14" eb="16">
      <t>ジョウキョウ</t>
    </rPh>
    <phoneticPr fontId="3"/>
  </si>
  <si>
    <t>令和７年度</t>
    <rPh sb="0" eb="1">
      <t>レイ</t>
    </rPh>
    <rPh sb="1" eb="2">
      <t>ワ</t>
    </rPh>
    <rPh sb="3" eb="5">
      <t>ネンド</t>
    </rPh>
    <phoneticPr fontId="3"/>
  </si>
  <si>
    <t>令和７年度決定額</t>
    <rPh sb="0" eb="1">
      <t>レイ</t>
    </rPh>
    <rPh sb="1" eb="2">
      <t>ワ</t>
    </rPh>
    <rPh sb="3" eb="5">
      <t>ネンド</t>
    </rPh>
    <rPh sb="5" eb="8">
      <t>ケッテイガク</t>
    </rPh>
    <phoneticPr fontId="4"/>
  </si>
  <si>
    <t>令和７年度</t>
    <rPh sb="0" eb="1">
      <t>レイ</t>
    </rPh>
    <rPh sb="1" eb="2">
      <t>ワ</t>
    </rPh>
    <rPh sb="3" eb="4">
      <t>ネン</t>
    </rPh>
    <rPh sb="4" eb="5">
      <t>ド</t>
    </rPh>
    <phoneticPr fontId="15"/>
  </si>
  <si>
    <t>0.000525478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</si>
</sst>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0;[Red]\-#,##0.0"/>
    <numFmt numFmtId="179" formatCode="0.000000000_ "/>
    <numFmt numFmtId="180" formatCode="0.0_ "/>
    <numFmt numFmtId="181" formatCode="#,##0.0;&quot;▲ &quot;#,##0.0"/>
    <numFmt numFmtId="182" formatCode="#,##0;&quot;▲ &quot;#,##0"/>
    <numFmt numFmtId="183" formatCode="0.0;&quot;▲ &quot;0.0"/>
    <numFmt numFmtId="184" formatCode="_ * #,##0_ ;_ * \-#,##0_ ;_ * &quot;-&quot;_ ;@"/>
    <numFmt numFmtId="185" formatCode="#,##0_);\(&quot;▲&quot;#,##0\)"/>
  </numFmts>
  <fonts count="23" x14ac:knownFonts="1">
    <font>
      <sz val="12"/>
      <name val="ＭＳ 明朝"/>
      <family val="1"/>
      <charset val="128"/>
    </font>
    <font>
      <sz val="11"/>
      <name val="ＭＳ Ｐゴシック"/>
      <family val="3"/>
      <charset val="128"/>
    </font>
    <font>
      <sz val="12"/>
      <name val="ＭＳ 明朝"/>
      <family val="1"/>
      <charset val="128"/>
    </font>
    <font>
      <sz val="6"/>
      <name val="ＭＳ Ｐ明朝"/>
      <family val="1"/>
      <charset val="128"/>
    </font>
    <font>
      <sz val="6"/>
      <name val="ＭＳ 明朝"/>
      <family val="1"/>
      <charset val="128"/>
    </font>
    <font>
      <sz val="12"/>
      <name val="ＭＳ Ｐゴシック"/>
      <family val="3"/>
      <charset val="128"/>
    </font>
    <font>
      <sz val="8"/>
      <name val="ＭＳ 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18"/>
      <name val="ＭＳ Ｐゴシック"/>
      <family val="3"/>
      <charset val="128"/>
    </font>
    <font>
      <sz val="7"/>
      <name val="ＭＳ 明朝"/>
      <family val="1"/>
      <charset val="128"/>
    </font>
    <font>
      <sz val="6"/>
      <color indexed="8"/>
      <name val="ＭＳ ゴシック"/>
      <family val="3"/>
      <charset val="128"/>
    </font>
    <font>
      <sz val="10"/>
      <color indexed="8"/>
      <name val="ＭＳ ゴシック"/>
      <family val="3"/>
      <charset val="128"/>
    </font>
    <font>
      <sz val="6"/>
      <name val="ＭＳ Ｐゴシック"/>
      <family val="3"/>
      <charset val="128"/>
    </font>
    <font>
      <sz val="8"/>
      <color indexed="8"/>
      <name val="ＭＳ ゴシック"/>
      <family val="3"/>
      <charset val="128"/>
    </font>
    <font>
      <sz val="10"/>
      <name val="ＭＳ ゴシック"/>
      <family val="3"/>
      <charset val="128"/>
    </font>
    <font>
      <sz val="8"/>
      <color indexed="8"/>
      <name val="ＭＳ Ｐゴシック"/>
      <family val="3"/>
      <charset val="128"/>
    </font>
    <font>
      <sz val="18"/>
      <name val="ＭＳ 明朝"/>
      <family val="1"/>
      <charset val="128"/>
    </font>
    <font>
      <sz val="24"/>
      <name val="ＭＳ Ｐゴシック"/>
      <family val="3"/>
      <charset val="128"/>
    </font>
    <font>
      <vertAlign val="superscript"/>
      <sz val="8"/>
      <name val="ＭＳ ゴシック"/>
      <family val="3"/>
      <charset val="128"/>
    </font>
    <font>
      <sz val="6"/>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71">
    <border>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bottom style="thin">
        <color indexed="8"/>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bottom/>
      <diagonal/>
    </border>
    <border>
      <left style="thin">
        <color indexed="64"/>
      </left>
      <right style="thin">
        <color indexed="8"/>
      </right>
      <top style="thin">
        <color indexed="8"/>
      </top>
      <bottom style="thin">
        <color indexed="8"/>
      </bottom>
      <diagonal/>
    </border>
    <border>
      <left/>
      <right style="thin">
        <color indexed="8"/>
      </right>
      <top style="double">
        <color indexed="8"/>
      </top>
      <bottom style="thin">
        <color indexed="8"/>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diagonal/>
    </border>
    <border>
      <left style="thin">
        <color indexed="8"/>
      </left>
      <right style="thin">
        <color indexed="64"/>
      </right>
      <top style="thin">
        <color indexed="8"/>
      </top>
      <bottom style="double">
        <color indexed="8"/>
      </bottom>
      <diagonal/>
    </border>
    <border>
      <left style="thin">
        <color indexed="8"/>
      </left>
      <right style="thin">
        <color indexed="8"/>
      </right>
      <top style="thin">
        <color indexed="8"/>
      </top>
      <bottom style="double">
        <color indexed="8"/>
      </bottom>
      <diagonal/>
    </border>
  </borders>
  <cellStyleXfs count="3">
    <xf numFmtId="0" fontId="0" fillId="0" borderId="0"/>
    <xf numFmtId="38" fontId="1" fillId="0" borderId="0" applyFont="0" applyFill="0" applyBorder="0" applyAlignment="0" applyProtection="0"/>
    <xf numFmtId="0" fontId="2" fillId="0" borderId="0"/>
  </cellStyleXfs>
  <cellXfs count="354">
    <xf numFmtId="0" fontId="0" fillId="0" borderId="0" xfId="0"/>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177" fontId="5" fillId="0" borderId="6" xfId="0" applyNumberFormat="1" applyFont="1" applyBorder="1" applyAlignment="1">
      <alignment horizontal="right"/>
    </xf>
    <xf numFmtId="0" fontId="5" fillId="0" borderId="9" xfId="0" applyFont="1" applyBorder="1"/>
    <xf numFmtId="0" fontId="5" fillId="0" borderId="10" xfId="0" applyFont="1" applyBorder="1"/>
    <xf numFmtId="177" fontId="5" fillId="0" borderId="5" xfId="0" applyNumberFormat="1" applyFont="1" applyBorder="1" applyAlignment="1">
      <alignment horizontal="right"/>
    </xf>
    <xf numFmtId="176" fontId="5" fillId="0" borderId="11" xfId="0" applyNumberFormat="1" applyFont="1" applyBorder="1"/>
    <xf numFmtId="0" fontId="5" fillId="0" borderId="12" xfId="0" applyFont="1" applyBorder="1"/>
    <xf numFmtId="0" fontId="5" fillId="0" borderId="13" xfId="0" applyFont="1" applyBorder="1"/>
    <xf numFmtId="0" fontId="5" fillId="0" borderId="14" xfId="0" applyFont="1" applyBorder="1"/>
    <xf numFmtId="176" fontId="5" fillId="0" borderId="12" xfId="0" applyNumberFormat="1" applyFont="1" applyBorder="1"/>
    <xf numFmtId="177" fontId="5" fillId="0" borderId="12" xfId="0" applyNumberFormat="1" applyFont="1" applyBorder="1" applyAlignment="1">
      <alignment horizontal="right"/>
    </xf>
    <xf numFmtId="176" fontId="5" fillId="0" borderId="0" xfId="0" applyNumberFormat="1" applyFont="1"/>
    <xf numFmtId="177" fontId="5" fillId="0" borderId="0" xfId="0" applyNumberFormat="1" applyFont="1" applyAlignment="1">
      <alignment horizontal="right"/>
    </xf>
    <xf numFmtId="176" fontId="5" fillId="0" borderId="5" xfId="0" applyNumberFormat="1" applyFont="1" applyBorder="1"/>
    <xf numFmtId="176" fontId="5" fillId="0" borderId="15" xfId="0" applyNumberFormat="1" applyFont="1" applyBorder="1"/>
    <xf numFmtId="0" fontId="5" fillId="0" borderId="16" xfId="0" applyFont="1" applyBorder="1"/>
    <xf numFmtId="176" fontId="5" fillId="0" borderId="6" xfId="0" applyNumberFormat="1" applyFont="1" applyBorder="1"/>
    <xf numFmtId="0" fontId="5" fillId="0" borderId="1" xfId="0" applyFont="1" applyBorder="1"/>
    <xf numFmtId="0" fontId="5" fillId="0" borderId="17" xfId="0" applyFont="1" applyBorder="1"/>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right"/>
    </xf>
    <xf numFmtId="0" fontId="5" fillId="0" borderId="23" xfId="0" applyFont="1" applyBorder="1" applyAlignment="1">
      <alignment horizontal="right"/>
    </xf>
    <xf numFmtId="0" fontId="5" fillId="0" borderId="24" xfId="0" applyFont="1" applyBorder="1" applyAlignment="1">
      <alignment horizontal="right"/>
    </xf>
    <xf numFmtId="0" fontId="8" fillId="0" borderId="0" xfId="0" applyFont="1"/>
    <xf numFmtId="0" fontId="5" fillId="0" borderId="25" xfId="0" applyFont="1" applyBorder="1"/>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7" fillId="0" borderId="28" xfId="0" applyFont="1" applyBorder="1" applyAlignment="1">
      <alignment horizontal="center"/>
    </xf>
    <xf numFmtId="0" fontId="5" fillId="0" borderId="30" xfId="0" applyFont="1" applyBorder="1"/>
    <xf numFmtId="0" fontId="11" fillId="0" borderId="0" xfId="0" applyFont="1"/>
    <xf numFmtId="0" fontId="8"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0" fontId="10" fillId="0" borderId="0" xfId="0" applyFont="1"/>
    <xf numFmtId="0" fontId="5" fillId="0" borderId="0" xfId="0" applyFont="1" applyAlignment="1">
      <alignment horizontal="center"/>
    </xf>
    <xf numFmtId="38" fontId="13" fillId="0" borderId="0" xfId="1" applyFont="1"/>
    <xf numFmtId="38" fontId="14" fillId="0" borderId="0" xfId="1" applyFont="1"/>
    <xf numFmtId="178" fontId="13" fillId="0" borderId="0" xfId="1" applyNumberFormat="1" applyFont="1"/>
    <xf numFmtId="38" fontId="16" fillId="0" borderId="0" xfId="1" applyFont="1"/>
    <xf numFmtId="38" fontId="6" fillId="0" borderId="0" xfId="1" applyFont="1"/>
    <xf numFmtId="180" fontId="6" fillId="0" borderId="0" xfId="1" applyNumberFormat="1" applyFont="1"/>
    <xf numFmtId="176" fontId="6" fillId="0" borderId="0" xfId="1" applyNumberFormat="1" applyFont="1"/>
    <xf numFmtId="0" fontId="11" fillId="0" borderId="0" xfId="0" applyFont="1" applyAlignment="1">
      <alignment horizontal="center"/>
    </xf>
    <xf numFmtId="176" fontId="11" fillId="0" borderId="0" xfId="0" applyNumberFormat="1" applyFont="1"/>
    <xf numFmtId="177" fontId="11" fillId="0" borderId="0" xfId="0" applyNumberFormat="1" applyFont="1" applyAlignment="1">
      <alignment horizontal="right"/>
    </xf>
    <xf numFmtId="38" fontId="13" fillId="0" borderId="31" xfId="1" applyFont="1" applyBorder="1"/>
    <xf numFmtId="0" fontId="8" fillId="0" borderId="25" xfId="0" applyFont="1" applyBorder="1" applyAlignment="1">
      <alignment horizontal="center" vertical="center"/>
    </xf>
    <xf numFmtId="0" fontId="11" fillId="0" borderId="32" xfId="0" applyFont="1" applyBorder="1" applyAlignment="1">
      <alignment vertical="center"/>
    </xf>
    <xf numFmtId="0" fontId="11" fillId="0" borderId="8"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34" xfId="0" applyFont="1" applyBorder="1" applyAlignment="1">
      <alignment horizontal="center" vertical="center"/>
    </xf>
    <xf numFmtId="0" fontId="8" fillId="0" borderId="7"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vertical="center"/>
    </xf>
    <xf numFmtId="0" fontId="8" fillId="0" borderId="3" xfId="0" applyFont="1" applyBorder="1" applyAlignment="1">
      <alignment horizontal="center" vertical="center"/>
    </xf>
    <xf numFmtId="0" fontId="11" fillId="0" borderId="4"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0" borderId="34" xfId="0" applyFont="1" applyBorder="1" applyAlignment="1">
      <alignment horizontal="right" vertical="center"/>
    </xf>
    <xf numFmtId="0" fontId="8" fillId="0" borderId="1" xfId="0" applyFont="1" applyBorder="1" applyAlignment="1">
      <alignment horizontal="center" vertical="center"/>
    </xf>
    <xf numFmtId="0" fontId="11" fillId="0" borderId="8" xfId="0" applyFont="1" applyBorder="1" applyAlignment="1">
      <alignment vertical="center"/>
    </xf>
    <xf numFmtId="182" fontId="11" fillId="0" borderId="6" xfId="0" applyNumberFormat="1" applyFont="1" applyBorder="1" applyAlignment="1">
      <alignment vertical="center"/>
    </xf>
    <xf numFmtId="177" fontId="11" fillId="0" borderId="34" xfId="0" applyNumberFormat="1" applyFont="1" applyBorder="1" applyAlignment="1">
      <alignment horizontal="right" vertical="center"/>
    </xf>
    <xf numFmtId="0" fontId="11" fillId="0" borderId="35" xfId="0" applyFont="1" applyBorder="1" applyAlignment="1">
      <alignment vertical="center"/>
    </xf>
    <xf numFmtId="0" fontId="11" fillId="0" borderId="9" xfId="0" applyFont="1" applyBorder="1" applyAlignment="1">
      <alignment horizontal="center" vertical="center"/>
    </xf>
    <xf numFmtId="0" fontId="11" fillId="0" borderId="10" xfId="0" applyFont="1" applyBorder="1" applyAlignment="1">
      <alignment vertical="center"/>
    </xf>
    <xf numFmtId="182" fontId="11" fillId="0" borderId="11" xfId="0" applyNumberFormat="1" applyFont="1" applyBorder="1" applyAlignment="1">
      <alignment vertical="center"/>
    </xf>
    <xf numFmtId="181" fontId="11" fillId="0" borderId="6" xfId="0" applyNumberFormat="1" applyFont="1" applyBorder="1" applyAlignment="1">
      <alignment horizontal="right" vertical="center"/>
    </xf>
    <xf numFmtId="182" fontId="11" fillId="0" borderId="5" xfId="0" applyNumberFormat="1" applyFont="1" applyBorder="1" applyAlignment="1">
      <alignment vertical="center"/>
    </xf>
    <xf numFmtId="0" fontId="11" fillId="0" borderId="3" xfId="0" applyFont="1" applyBorder="1" applyAlignment="1">
      <alignment horizontal="center" vertical="center"/>
    </xf>
    <xf numFmtId="0" fontId="11" fillId="0" borderId="12" xfId="0" applyFont="1" applyBorder="1" applyAlignment="1">
      <alignment vertical="center"/>
    </xf>
    <xf numFmtId="0" fontId="11" fillId="0" borderId="13" xfId="0" applyFont="1" applyBorder="1" applyAlignment="1">
      <alignment horizontal="center" vertical="center"/>
    </xf>
    <xf numFmtId="0" fontId="11" fillId="0" borderId="14" xfId="0" applyFont="1" applyBorder="1" applyAlignment="1">
      <alignment vertical="center"/>
    </xf>
    <xf numFmtId="182" fontId="11" fillId="0" borderId="12" xfId="0" applyNumberFormat="1" applyFont="1" applyBorder="1" applyAlignment="1">
      <alignment vertical="center"/>
    </xf>
    <xf numFmtId="182" fontId="11" fillId="0" borderId="36" xfId="0" applyNumberFormat="1" applyFont="1" applyBorder="1" applyAlignment="1">
      <alignment vertical="center"/>
    </xf>
    <xf numFmtId="177" fontId="11" fillId="0" borderId="37" xfId="0" applyNumberFormat="1" applyFont="1" applyBorder="1" applyAlignment="1">
      <alignment horizontal="right" vertical="center"/>
    </xf>
    <xf numFmtId="0" fontId="8" fillId="0" borderId="0" xfId="0" applyFont="1" applyAlignment="1">
      <alignment vertical="center"/>
    </xf>
    <xf numFmtId="176" fontId="11" fillId="0" borderId="0" xfId="0" applyNumberFormat="1" applyFont="1" applyAlignment="1">
      <alignment vertical="center"/>
    </xf>
    <xf numFmtId="177" fontId="11" fillId="0" borderId="0" xfId="0" applyNumberFormat="1" applyFont="1" applyAlignment="1">
      <alignment horizontal="right" vertical="center"/>
    </xf>
    <xf numFmtId="0" fontId="11" fillId="0" borderId="0" xfId="0" applyFont="1" applyAlignment="1">
      <alignment horizontal="center" vertical="center"/>
    </xf>
    <xf numFmtId="181" fontId="5" fillId="0" borderId="27" xfId="0" applyNumberFormat="1" applyFont="1" applyBorder="1" applyAlignment="1">
      <alignment horizontal="right" vertical="center"/>
    </xf>
    <xf numFmtId="181" fontId="5" fillId="0" borderId="0" xfId="0" applyNumberFormat="1" applyFont="1" applyAlignment="1">
      <alignment horizontal="right"/>
    </xf>
    <xf numFmtId="0" fontId="5" fillId="0" borderId="0" xfId="0" applyFont="1" applyAlignment="1">
      <alignment vertical="center"/>
    </xf>
    <xf numFmtId="176" fontId="5" fillId="0" borderId="0" xfId="0" applyNumberFormat="1" applyFont="1" applyAlignment="1">
      <alignment vertical="center"/>
    </xf>
    <xf numFmtId="176" fontId="5" fillId="0" borderId="0" xfId="0" applyNumberFormat="1" applyFont="1" applyAlignment="1">
      <alignment horizontal="right"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176" fontId="5" fillId="0" borderId="28" xfId="0" applyNumberFormat="1" applyFont="1" applyBorder="1" applyAlignment="1">
      <alignment horizontal="right" vertical="center"/>
    </xf>
    <xf numFmtId="0" fontId="5" fillId="0" borderId="37" xfId="0" applyFont="1" applyBorder="1" applyAlignment="1">
      <alignment vertical="center" shrinkToFit="1"/>
    </xf>
    <xf numFmtId="181" fontId="5" fillId="0" borderId="34" xfId="0" applyNumberFormat="1" applyFont="1" applyBorder="1" applyAlignment="1">
      <alignment horizontal="right" vertical="center"/>
    </xf>
    <xf numFmtId="0" fontId="5" fillId="0" borderId="38" xfId="0" applyFont="1" applyBorder="1" applyAlignment="1">
      <alignment vertical="center" shrinkToFit="1"/>
    </xf>
    <xf numFmtId="181" fontId="5" fillId="0" borderId="28" xfId="0" applyNumberFormat="1" applyFont="1" applyBorder="1" applyAlignment="1">
      <alignment horizontal="right" vertical="center"/>
    </xf>
    <xf numFmtId="0" fontId="5" fillId="0" borderId="27" xfId="0" applyFont="1" applyBorder="1" applyAlignment="1">
      <alignment vertical="center" shrinkToFit="1"/>
    </xf>
    <xf numFmtId="0" fontId="5" fillId="0" borderId="34" xfId="0" applyFont="1" applyBorder="1" applyAlignment="1">
      <alignment vertical="center" shrinkToFit="1"/>
    </xf>
    <xf numFmtId="0" fontId="5" fillId="0" borderId="28" xfId="0" applyFont="1" applyBorder="1" applyAlignment="1">
      <alignment vertical="center" shrinkToFit="1"/>
    </xf>
    <xf numFmtId="181" fontId="5" fillId="0" borderId="0" xfId="0" applyNumberFormat="1" applyFont="1" applyAlignment="1">
      <alignment horizontal="right" vertical="center"/>
    </xf>
    <xf numFmtId="38" fontId="6" fillId="0" borderId="31" xfId="1" applyFont="1" applyBorder="1" applyAlignment="1">
      <alignment horizontal="distributed" vertical="center"/>
    </xf>
    <xf numFmtId="38" fontId="6" fillId="0" borderId="39" xfId="1" applyFont="1" applyBorder="1" applyAlignment="1">
      <alignment horizontal="distributed" vertical="center"/>
    </xf>
    <xf numFmtId="38" fontId="16" fillId="0" borderId="0" xfId="1" applyFont="1" applyAlignment="1">
      <alignment horizontal="right"/>
    </xf>
    <xf numFmtId="38" fontId="18" fillId="0" borderId="28" xfId="1" applyFont="1" applyBorder="1" applyAlignment="1">
      <alignment horizontal="center"/>
    </xf>
    <xf numFmtId="38" fontId="18" fillId="0" borderId="26" xfId="1" applyFont="1" applyBorder="1" applyAlignment="1">
      <alignment horizontal="center"/>
    </xf>
    <xf numFmtId="178" fontId="18" fillId="0" borderId="40" xfId="1" applyNumberFormat="1" applyFont="1" applyBorder="1" applyAlignment="1">
      <alignment horizontal="center"/>
    </xf>
    <xf numFmtId="38" fontId="16" fillId="0" borderId="26" xfId="1" applyFont="1" applyBorder="1"/>
    <xf numFmtId="182" fontId="16" fillId="0" borderId="26" xfId="1" applyNumberFormat="1" applyFont="1" applyBorder="1"/>
    <xf numFmtId="38" fontId="16" fillId="0" borderId="34" xfId="1" applyFont="1" applyBorder="1"/>
    <xf numFmtId="182" fontId="16" fillId="0" borderId="34" xfId="1" applyNumberFormat="1" applyFont="1" applyBorder="1"/>
    <xf numFmtId="182" fontId="16" fillId="0" borderId="34" xfId="1" quotePrefix="1" applyNumberFormat="1" applyFont="1" applyBorder="1" applyAlignment="1">
      <alignment horizontal="right"/>
    </xf>
    <xf numFmtId="38" fontId="16" fillId="0" borderId="27" xfId="1" applyFont="1" applyBorder="1"/>
    <xf numFmtId="182" fontId="16" fillId="0" borderId="27" xfId="1" applyNumberFormat="1" applyFont="1" applyBorder="1"/>
    <xf numFmtId="38" fontId="16" fillId="0" borderId="34" xfId="1" applyFont="1" applyBorder="1" applyAlignment="1">
      <alignment horizontal="left"/>
    </xf>
    <xf numFmtId="38" fontId="16" fillId="0" borderId="41" xfId="1" applyFont="1" applyBorder="1"/>
    <xf numFmtId="182" fontId="16" fillId="0" borderId="41" xfId="1" applyNumberFormat="1" applyFont="1" applyBorder="1"/>
    <xf numFmtId="181" fontId="16" fillId="0" borderId="41" xfId="1" applyNumberFormat="1" applyFont="1" applyBorder="1"/>
    <xf numFmtId="178" fontId="18" fillId="0" borderId="26" xfId="1" applyNumberFormat="1" applyFont="1" applyBorder="1" applyAlignment="1">
      <alignment horizontal="center"/>
    </xf>
    <xf numFmtId="38" fontId="16" fillId="0" borderId="26" xfId="1" applyFont="1" applyBorder="1" applyAlignment="1"/>
    <xf numFmtId="181" fontId="16" fillId="0" borderId="34" xfId="1" applyNumberFormat="1" applyFont="1" applyBorder="1" applyAlignment="1">
      <alignment horizontal="right"/>
    </xf>
    <xf numFmtId="38" fontId="6" fillId="0" borderId="0" xfId="1" applyFont="1" applyAlignment="1">
      <alignment vertical="center"/>
    </xf>
    <xf numFmtId="176" fontId="6" fillId="0" borderId="0" xfId="1" applyNumberFormat="1" applyFont="1" applyAlignment="1">
      <alignment vertical="center"/>
    </xf>
    <xf numFmtId="176" fontId="18" fillId="0" borderId="26" xfId="1" applyNumberFormat="1" applyFont="1" applyBorder="1" applyAlignment="1">
      <alignment horizontal="center" vertical="center"/>
    </xf>
    <xf numFmtId="176" fontId="6" fillId="0" borderId="41" xfId="1" applyNumberFormat="1" applyFont="1" applyBorder="1" applyAlignment="1">
      <alignment horizontal="center" vertical="center"/>
    </xf>
    <xf numFmtId="180" fontId="6" fillId="0" borderId="26" xfId="1" applyNumberFormat="1" applyFont="1" applyBorder="1" applyAlignment="1">
      <alignment horizontal="center" vertical="center"/>
    </xf>
    <xf numFmtId="38" fontId="6" fillId="0" borderId="42" xfId="1" applyFont="1" applyBorder="1" applyAlignment="1">
      <alignment horizontal="distributed" vertical="center"/>
    </xf>
    <xf numFmtId="180" fontId="6" fillId="0" borderId="0" xfId="1" applyNumberFormat="1" applyFont="1" applyAlignment="1">
      <alignment vertical="center"/>
    </xf>
    <xf numFmtId="0" fontId="20" fillId="0" borderId="0" xfId="0" applyFont="1" applyAlignment="1">
      <alignment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181" fontId="16" fillId="0" borderId="40" xfId="1" applyNumberFormat="1" applyFont="1" applyBorder="1" applyAlignment="1">
      <alignment horizontal="right"/>
    </xf>
    <xf numFmtId="0" fontId="11" fillId="0" borderId="1" xfId="0" applyFont="1" applyBorder="1" applyAlignment="1">
      <alignment vertical="center"/>
    </xf>
    <xf numFmtId="182" fontId="11" fillId="0" borderId="1" xfId="0" applyNumberFormat="1" applyFont="1" applyBorder="1" applyAlignment="1">
      <alignment vertical="center"/>
    </xf>
    <xf numFmtId="0" fontId="10" fillId="0" borderId="0" xfId="0" applyFont="1" applyAlignment="1">
      <alignment vertical="center"/>
    </xf>
    <xf numFmtId="176" fontId="10" fillId="0" borderId="0" xfId="0" applyNumberFormat="1" applyFont="1" applyAlignment="1">
      <alignment vertical="center"/>
    </xf>
    <xf numFmtId="177" fontId="10" fillId="0" borderId="0" xfId="0" applyNumberFormat="1" applyFont="1" applyAlignment="1">
      <alignment horizontal="right" vertical="center"/>
    </xf>
    <xf numFmtId="0" fontId="11" fillId="0" borderId="17" xfId="0" applyFont="1" applyBorder="1" applyAlignment="1">
      <alignment vertical="center"/>
    </xf>
    <xf numFmtId="0" fontId="11" fillId="0" borderId="17" xfId="0" applyFont="1" applyBorder="1" applyAlignment="1">
      <alignment horizontal="center" vertical="center"/>
    </xf>
    <xf numFmtId="182" fontId="11" fillId="0" borderId="17" xfId="0" applyNumberFormat="1" applyFont="1" applyBorder="1" applyAlignment="1">
      <alignment vertical="center"/>
    </xf>
    <xf numFmtId="181" fontId="11" fillId="0" borderId="17" xfId="0" applyNumberFormat="1" applyFont="1" applyBorder="1" applyAlignment="1">
      <alignment horizontal="right" vertical="center"/>
    </xf>
    <xf numFmtId="182" fontId="11" fillId="0" borderId="0" xfId="0" applyNumberFormat="1" applyFont="1" applyAlignment="1">
      <alignment vertical="center"/>
    </xf>
    <xf numFmtId="181" fontId="11" fillId="0" borderId="0" xfId="0" applyNumberFormat="1" applyFont="1" applyAlignment="1">
      <alignment horizontal="right" vertical="center"/>
    </xf>
    <xf numFmtId="182" fontId="6" fillId="0" borderId="27" xfId="1" applyNumberFormat="1" applyFont="1" applyFill="1" applyBorder="1" applyAlignment="1">
      <alignment vertical="center"/>
    </xf>
    <xf numFmtId="183" fontId="6" fillId="0" borderId="27" xfId="1" applyNumberFormat="1" applyFont="1" applyFill="1" applyBorder="1" applyAlignment="1">
      <alignment vertical="center"/>
    </xf>
    <xf numFmtId="38" fontId="6" fillId="0" borderId="0" xfId="1" applyFont="1" applyFill="1" applyAlignment="1">
      <alignment vertical="center"/>
    </xf>
    <xf numFmtId="0" fontId="11" fillId="0" borderId="5" xfId="0" applyFont="1" applyBorder="1" applyAlignment="1">
      <alignment horizontal="right" vertical="center"/>
    </xf>
    <xf numFmtId="38" fontId="16" fillId="0" borderId="17" xfId="1" applyFont="1" applyBorder="1"/>
    <xf numFmtId="182" fontId="16" fillId="0" borderId="17" xfId="1" applyNumberFormat="1" applyFont="1" applyBorder="1"/>
    <xf numFmtId="181" fontId="16" fillId="0" borderId="17" xfId="1" applyNumberFormat="1" applyFont="1" applyBorder="1"/>
    <xf numFmtId="182" fontId="6" fillId="2" borderId="34" xfId="1" applyNumberFormat="1" applyFont="1" applyFill="1" applyBorder="1" applyAlignment="1">
      <alignment vertical="center"/>
    </xf>
    <xf numFmtId="182" fontId="6" fillId="2" borderId="17" xfId="1" applyNumberFormat="1" applyFont="1" applyFill="1" applyBorder="1" applyAlignment="1">
      <alignment vertical="center"/>
    </xf>
    <xf numFmtId="183" fontId="6" fillId="2" borderId="34" xfId="1" applyNumberFormat="1" applyFont="1" applyFill="1" applyBorder="1" applyAlignment="1">
      <alignment vertical="center"/>
    </xf>
    <xf numFmtId="182" fontId="6" fillId="2" borderId="26" xfId="1" applyNumberFormat="1" applyFont="1" applyFill="1" applyBorder="1" applyAlignment="1">
      <alignment vertical="center"/>
    </xf>
    <xf numFmtId="182" fontId="6" fillId="2" borderId="28" xfId="1" applyNumberFormat="1" applyFont="1" applyFill="1" applyBorder="1" applyAlignment="1">
      <alignment vertical="center"/>
    </xf>
    <xf numFmtId="183" fontId="6" fillId="2" borderId="26" xfId="1" applyNumberFormat="1" applyFont="1" applyFill="1" applyBorder="1" applyAlignment="1">
      <alignment vertical="center"/>
    </xf>
    <xf numFmtId="38" fontId="6" fillId="2" borderId="31" xfId="1" applyFont="1" applyFill="1" applyBorder="1" applyAlignment="1">
      <alignment horizontal="distributed" vertical="center"/>
    </xf>
    <xf numFmtId="38" fontId="6" fillId="2" borderId="44" xfId="1" applyFont="1" applyFill="1" applyBorder="1" applyAlignment="1">
      <alignment horizontal="distributed" vertical="center"/>
    </xf>
    <xf numFmtId="183" fontId="6" fillId="2" borderId="28" xfId="1" applyNumberFormat="1" applyFont="1" applyFill="1" applyBorder="1" applyAlignment="1">
      <alignment vertical="center"/>
    </xf>
    <xf numFmtId="38" fontId="16" fillId="2" borderId="34" xfId="1" applyFont="1" applyFill="1" applyBorder="1"/>
    <xf numFmtId="182" fontId="16" fillId="2" borderId="34" xfId="1" applyNumberFormat="1" applyFont="1" applyFill="1" applyBorder="1"/>
    <xf numFmtId="38" fontId="16" fillId="2" borderId="28" xfId="1" applyFont="1" applyFill="1" applyBorder="1"/>
    <xf numFmtId="182" fontId="16" fillId="2" borderId="28" xfId="1" applyNumberFormat="1" applyFont="1" applyFill="1" applyBorder="1"/>
    <xf numFmtId="38" fontId="16" fillId="2" borderId="26" xfId="1" applyFont="1" applyFill="1" applyBorder="1"/>
    <xf numFmtId="182" fontId="16" fillId="2" borderId="26" xfId="1" applyNumberFormat="1" applyFont="1" applyFill="1" applyBorder="1"/>
    <xf numFmtId="0" fontId="5" fillId="0" borderId="45" xfId="0" applyFont="1" applyBorder="1" applyAlignment="1">
      <alignment vertical="center" shrinkToFit="1"/>
    </xf>
    <xf numFmtId="0" fontId="5" fillId="0" borderId="28" xfId="0" applyFont="1" applyBorder="1" applyAlignment="1">
      <alignment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176" fontId="5" fillId="0" borderId="27" xfId="0" applyNumberFormat="1" applyFont="1" applyBorder="1" applyAlignment="1">
      <alignment horizontal="center" vertical="center"/>
    </xf>
    <xf numFmtId="0" fontId="5" fillId="0" borderId="47" xfId="0" applyFont="1" applyBorder="1" applyAlignment="1">
      <alignment horizontal="center" vertical="center"/>
    </xf>
    <xf numFmtId="179" fontId="5" fillId="0" borderId="0" xfId="0" applyNumberFormat="1" applyFont="1" applyAlignment="1">
      <alignment horizontal="center" vertical="center"/>
    </xf>
    <xf numFmtId="176" fontId="5" fillId="0" borderId="34" xfId="0" applyNumberFormat="1" applyFont="1" applyBorder="1" applyAlignment="1">
      <alignment horizontal="center" vertical="center"/>
    </xf>
    <xf numFmtId="0" fontId="5" fillId="0" borderId="28" xfId="0" applyFont="1" applyBorder="1" applyAlignment="1">
      <alignment horizontal="right" vertical="center"/>
    </xf>
    <xf numFmtId="0" fontId="5" fillId="0" borderId="16" xfId="0" applyFont="1" applyBorder="1" applyAlignment="1">
      <alignment horizontal="right" vertical="center"/>
    </xf>
    <xf numFmtId="0" fontId="5" fillId="0" borderId="48" xfId="0" applyFont="1" applyBorder="1" applyAlignment="1">
      <alignment horizontal="right" vertical="center"/>
    </xf>
    <xf numFmtId="0" fontId="5" fillId="0" borderId="44" xfId="0" applyFont="1" applyBorder="1" applyAlignment="1">
      <alignment horizontal="right" vertical="center"/>
    </xf>
    <xf numFmtId="184" fontId="5" fillId="0" borderId="0" xfId="0" applyNumberFormat="1" applyFont="1" applyAlignment="1">
      <alignment horizontal="center"/>
    </xf>
    <xf numFmtId="184" fontId="5" fillId="0" borderId="43" xfId="0" applyNumberFormat="1" applyFont="1" applyBorder="1" applyAlignment="1">
      <alignment horizontal="right"/>
    </xf>
    <xf numFmtId="184" fontId="5" fillId="0" borderId="39" xfId="0" applyNumberFormat="1" applyFont="1" applyBorder="1" applyAlignment="1">
      <alignment horizontal="right"/>
    </xf>
    <xf numFmtId="182" fontId="5" fillId="0" borderId="34" xfId="0" applyNumberFormat="1" applyFont="1" applyBorder="1" applyAlignment="1">
      <alignment vertical="center"/>
    </xf>
    <xf numFmtId="182" fontId="5" fillId="0" borderId="0" xfId="0" applyNumberFormat="1" applyFont="1" applyAlignment="1">
      <alignment vertical="center"/>
    </xf>
    <xf numFmtId="182" fontId="5" fillId="0" borderId="47" xfId="0" applyNumberFormat="1" applyFont="1" applyBorder="1" applyAlignment="1">
      <alignment vertical="center"/>
    </xf>
    <xf numFmtId="182" fontId="5" fillId="0" borderId="31" xfId="0" applyNumberFormat="1" applyFont="1" applyBorder="1" applyAlignment="1">
      <alignment vertical="center"/>
    </xf>
    <xf numFmtId="184" fontId="5" fillId="0" borderId="37" xfId="0" applyNumberFormat="1" applyFont="1" applyBorder="1" applyAlignment="1">
      <alignment horizontal="right"/>
    </xf>
    <xf numFmtId="184" fontId="5" fillId="0" borderId="31" xfId="0" applyNumberFormat="1" applyFont="1" applyBorder="1" applyAlignment="1">
      <alignment horizontal="right"/>
    </xf>
    <xf numFmtId="182" fontId="5" fillId="0" borderId="28" xfId="0" applyNumberFormat="1" applyFont="1" applyBorder="1" applyAlignment="1">
      <alignment vertical="center"/>
    </xf>
    <xf numFmtId="182" fontId="5" fillId="0" borderId="16" xfId="0" applyNumberFormat="1" applyFont="1" applyBorder="1" applyAlignment="1">
      <alignment vertical="center"/>
    </xf>
    <xf numFmtId="182" fontId="5" fillId="0" borderId="48" xfId="0" applyNumberFormat="1" applyFont="1" applyBorder="1" applyAlignment="1">
      <alignment vertical="center"/>
    </xf>
    <xf numFmtId="182" fontId="5" fillId="0" borderId="44" xfId="0" applyNumberFormat="1" applyFont="1" applyBorder="1" applyAlignment="1">
      <alignment vertical="center"/>
    </xf>
    <xf numFmtId="184" fontId="5" fillId="0" borderId="17" xfId="0" applyNumberFormat="1" applyFont="1" applyBorder="1" applyAlignment="1">
      <alignment horizontal="center"/>
    </xf>
    <xf numFmtId="184" fontId="5" fillId="0" borderId="39" xfId="0" applyNumberFormat="1" applyFont="1" applyBorder="1" applyAlignment="1">
      <alignment horizontal="center"/>
    </xf>
    <xf numFmtId="184" fontId="5" fillId="0" borderId="31" xfId="0" applyNumberFormat="1" applyFont="1" applyBorder="1" applyAlignment="1">
      <alignment horizontal="center"/>
    </xf>
    <xf numFmtId="184" fontId="5" fillId="0" borderId="16" xfId="0" applyNumberFormat="1" applyFont="1" applyBorder="1" applyAlignment="1">
      <alignment horizontal="center"/>
    </xf>
    <xf numFmtId="184" fontId="5" fillId="0" borderId="38" xfId="0" applyNumberFormat="1" applyFont="1" applyBorder="1" applyAlignment="1">
      <alignment horizontal="right"/>
    </xf>
    <xf numFmtId="184" fontId="5" fillId="0" borderId="44" xfId="0" applyNumberFormat="1" applyFont="1" applyBorder="1" applyAlignment="1">
      <alignment horizontal="right"/>
    </xf>
    <xf numFmtId="184" fontId="5" fillId="0" borderId="44" xfId="0" applyNumberFormat="1" applyFont="1" applyBorder="1" applyAlignment="1">
      <alignment horizontal="center"/>
    </xf>
    <xf numFmtId="182" fontId="5" fillId="0" borderId="38" xfId="0" applyNumberFormat="1" applyFont="1" applyBorder="1" applyAlignment="1">
      <alignment vertical="center"/>
    </xf>
    <xf numFmtId="182" fontId="5" fillId="0" borderId="39" xfId="0" applyNumberFormat="1" applyFont="1" applyBorder="1" applyAlignment="1">
      <alignment vertical="center"/>
    </xf>
    <xf numFmtId="184" fontId="5" fillId="0" borderId="49" xfId="0" applyNumberFormat="1" applyFont="1" applyBorder="1" applyAlignment="1">
      <alignment horizontal="center"/>
    </xf>
    <xf numFmtId="182" fontId="5" fillId="0" borderId="45" xfId="0" applyNumberFormat="1" applyFont="1" applyBorder="1" applyAlignment="1">
      <alignment vertical="center"/>
    </xf>
    <xf numFmtId="182" fontId="5" fillId="0" borderId="50" xfId="0" applyNumberFormat="1" applyFont="1" applyBorder="1" applyAlignment="1">
      <alignment vertical="center"/>
    </xf>
    <xf numFmtId="182" fontId="5" fillId="0" borderId="51" xfId="0" applyNumberFormat="1" applyFont="1" applyBorder="1" applyAlignment="1">
      <alignment vertical="center"/>
    </xf>
    <xf numFmtId="182" fontId="5" fillId="0" borderId="49" xfId="0" applyNumberFormat="1" applyFont="1" applyBorder="1" applyAlignment="1">
      <alignment vertical="center"/>
    </xf>
    <xf numFmtId="182" fontId="5" fillId="0" borderId="52" xfId="0" applyNumberFormat="1" applyFont="1" applyBorder="1" applyAlignment="1">
      <alignment vertical="center"/>
    </xf>
    <xf numFmtId="182" fontId="5" fillId="0" borderId="53" xfId="0" applyNumberFormat="1" applyFont="1" applyBorder="1" applyAlignment="1">
      <alignment vertical="top"/>
    </xf>
    <xf numFmtId="185" fontId="5" fillId="0" borderId="48" xfId="0" applyNumberFormat="1" applyFont="1" applyBorder="1" applyAlignment="1">
      <alignment vertical="top"/>
    </xf>
    <xf numFmtId="182" fontId="5" fillId="0" borderId="37" xfId="0" applyNumberFormat="1" applyFont="1" applyBorder="1" applyAlignment="1">
      <alignment vertical="center"/>
    </xf>
    <xf numFmtId="182" fontId="5" fillId="0" borderId="53" xfId="0" applyNumberFormat="1" applyFont="1" applyBorder="1" applyAlignment="1">
      <alignment horizontal="right" vertical="top"/>
    </xf>
    <xf numFmtId="185" fontId="5" fillId="0" borderId="54" xfId="0" applyNumberFormat="1" applyFont="1" applyBorder="1" applyAlignment="1">
      <alignment vertical="top"/>
    </xf>
    <xf numFmtId="182" fontId="6" fillId="0" borderId="34" xfId="1" applyNumberFormat="1" applyFont="1" applyFill="1" applyBorder="1" applyAlignment="1">
      <alignment vertical="center"/>
    </xf>
    <xf numFmtId="183" fontId="6" fillId="0" borderId="34" xfId="1" applyNumberFormat="1" applyFont="1" applyFill="1" applyBorder="1" applyAlignment="1">
      <alignment vertical="center"/>
    </xf>
    <xf numFmtId="182" fontId="6" fillId="0" borderId="42" xfId="1" applyNumberFormat="1" applyFont="1" applyFill="1" applyBorder="1" applyAlignment="1">
      <alignment vertical="center"/>
    </xf>
    <xf numFmtId="183" fontId="6" fillId="0" borderId="42" xfId="1" applyNumberFormat="1" applyFont="1" applyFill="1" applyBorder="1" applyAlignment="1">
      <alignment vertical="center"/>
    </xf>
    <xf numFmtId="183" fontId="6" fillId="0" borderId="34" xfId="1" quotePrefix="1" applyNumberFormat="1" applyFont="1" applyFill="1" applyBorder="1" applyAlignment="1">
      <alignment horizontal="right" vertical="center"/>
    </xf>
    <xf numFmtId="182" fontId="6" fillId="0" borderId="28" xfId="1" applyNumberFormat="1" applyFont="1" applyFill="1" applyBorder="1" applyAlignment="1">
      <alignment vertical="center"/>
    </xf>
    <xf numFmtId="183" fontId="6" fillId="0" borderId="28" xfId="1" applyNumberFormat="1" applyFont="1" applyFill="1" applyBorder="1" applyAlignment="1">
      <alignment vertical="center"/>
    </xf>
    <xf numFmtId="182" fontId="6" fillId="0" borderId="26" xfId="1" applyNumberFormat="1" applyFont="1" applyFill="1" applyBorder="1" applyAlignment="1">
      <alignment vertical="center"/>
    </xf>
    <xf numFmtId="183" fontId="6" fillId="0" borderId="26" xfId="1" applyNumberFormat="1" applyFont="1" applyFill="1" applyBorder="1" applyAlignment="1">
      <alignment vertical="center"/>
    </xf>
    <xf numFmtId="182" fontId="6" fillId="0" borderId="17" xfId="1" applyNumberFormat="1" applyFont="1" applyFill="1" applyBorder="1" applyAlignment="1">
      <alignment vertical="center"/>
    </xf>
    <xf numFmtId="184" fontId="5" fillId="0" borderId="50" xfId="0" applyNumberFormat="1" applyFont="1" applyBorder="1" applyAlignment="1">
      <alignment horizontal="right"/>
    </xf>
    <xf numFmtId="184" fontId="5" fillId="0" borderId="52" xfId="0" applyNumberFormat="1" applyFont="1" applyBorder="1" applyAlignment="1">
      <alignment horizontal="right"/>
    </xf>
    <xf numFmtId="181" fontId="6" fillId="0" borderId="31" xfId="1" applyNumberFormat="1" applyFont="1" applyBorder="1" applyAlignment="1">
      <alignment horizontal="right"/>
    </xf>
    <xf numFmtId="181" fontId="16" fillId="0" borderId="31" xfId="1" applyNumberFormat="1" applyFont="1" applyBorder="1" applyAlignment="1">
      <alignment horizontal="right"/>
    </xf>
    <xf numFmtId="181" fontId="16" fillId="2" borderId="31" xfId="1" applyNumberFormat="1" applyFont="1" applyFill="1" applyBorder="1" applyAlignment="1">
      <alignment horizontal="right"/>
    </xf>
    <xf numFmtId="181" fontId="16" fillId="0" borderId="39" xfId="1" applyNumberFormat="1" applyFont="1" applyBorder="1" applyAlignment="1">
      <alignment horizontal="right"/>
    </xf>
    <xf numFmtId="181" fontId="16" fillId="2" borderId="44" xfId="1" applyNumberFormat="1" applyFont="1" applyFill="1" applyBorder="1" applyAlignment="1">
      <alignment horizontal="right"/>
    </xf>
    <xf numFmtId="181" fontId="16" fillId="2" borderId="40" xfId="1" applyNumberFormat="1" applyFont="1" applyFill="1" applyBorder="1" applyAlignment="1">
      <alignment horizontal="right"/>
    </xf>
    <xf numFmtId="181" fontId="16" fillId="2" borderId="28" xfId="1" applyNumberFormat="1" applyFont="1" applyFill="1" applyBorder="1" applyAlignment="1">
      <alignment horizontal="right"/>
    </xf>
    <xf numFmtId="181" fontId="16" fillId="2" borderId="34" xfId="1" applyNumberFormat="1" applyFont="1" applyFill="1" applyBorder="1" applyAlignment="1">
      <alignment horizontal="right"/>
    </xf>
    <xf numFmtId="181" fontId="16" fillId="0" borderId="41" xfId="1" applyNumberFormat="1" applyFont="1" applyBorder="1" applyAlignment="1">
      <alignment horizontal="right"/>
    </xf>
    <xf numFmtId="181" fontId="16" fillId="2" borderId="26" xfId="1" applyNumberFormat="1" applyFont="1" applyFill="1" applyBorder="1" applyAlignment="1">
      <alignment horizontal="right"/>
    </xf>
    <xf numFmtId="181" fontId="16" fillId="0" borderId="26" xfId="1" applyNumberFormat="1" applyFont="1" applyBorder="1" applyAlignment="1">
      <alignment horizontal="right"/>
    </xf>
    <xf numFmtId="0" fontId="9" fillId="0" borderId="1" xfId="0" applyFont="1" applyBorder="1" applyAlignment="1">
      <alignment horizontal="center" vertical="center"/>
    </xf>
    <xf numFmtId="183" fontId="6" fillId="0" borderId="34" xfId="1" applyNumberFormat="1" applyFont="1" applyFill="1" applyBorder="1" applyAlignment="1">
      <alignment horizontal="right" vertical="center"/>
    </xf>
    <xf numFmtId="182" fontId="16" fillId="0" borderId="26" xfId="1" applyNumberFormat="1" applyFont="1" applyBorder="1" applyAlignment="1">
      <alignment horizontal="right"/>
    </xf>
    <xf numFmtId="181" fontId="16" fillId="0" borderId="34" xfId="1" quotePrefix="1" applyNumberFormat="1" applyFont="1" applyBorder="1" applyAlignment="1">
      <alignment horizontal="right"/>
    </xf>
    <xf numFmtId="182" fontId="16" fillId="0" borderId="34" xfId="1" applyNumberFormat="1" applyFont="1" applyBorder="1" applyAlignment="1">
      <alignment horizontal="right"/>
    </xf>
    <xf numFmtId="181" fontId="11" fillId="0" borderId="5" xfId="0" applyNumberFormat="1" applyFont="1" applyBorder="1" applyAlignment="1">
      <alignment horizontal="right" vertical="center"/>
    </xf>
    <xf numFmtId="181" fontId="11" fillId="0" borderId="69" xfId="0" applyNumberFormat="1" applyFont="1" applyBorder="1" applyAlignment="1">
      <alignment horizontal="right" vertical="center"/>
    </xf>
    <xf numFmtId="181" fontId="11" fillId="0" borderId="70" xfId="0" applyNumberFormat="1" applyFont="1" applyBorder="1" applyAlignment="1">
      <alignment horizontal="right" vertical="center"/>
    </xf>
    <xf numFmtId="0" fontId="9" fillId="0" borderId="0" xfId="0" applyFont="1" applyAlignment="1">
      <alignment horizontal="right"/>
    </xf>
    <xf numFmtId="0" fontId="0" fillId="0" borderId="0" xfId="0"/>
    <xf numFmtId="0" fontId="0" fillId="0" borderId="4" xfId="0" applyBorder="1"/>
    <xf numFmtId="0" fontId="11" fillId="0" borderId="32"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11" fillId="0" borderId="8" xfId="0" applyFont="1" applyBorder="1" applyAlignment="1">
      <alignment horizontal="center"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5" fillId="0" borderId="0" xfId="0" applyFont="1" applyAlignment="1">
      <alignment horizont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7" fillId="0" borderId="27" xfId="0" applyFont="1" applyBorder="1" applyAlignment="1">
      <alignment horizontal="center"/>
    </xf>
    <xf numFmtId="0" fontId="7" fillId="0" borderId="34" xfId="0" applyFont="1" applyBorder="1" applyAlignment="1">
      <alignment horizontal="center"/>
    </xf>
    <xf numFmtId="181" fontId="5" fillId="0" borderId="55" xfId="0" applyNumberFormat="1" applyFont="1" applyBorder="1" applyAlignment="1">
      <alignment vertical="top"/>
    </xf>
    <xf numFmtId="181" fontId="5" fillId="0" borderId="26" xfId="0" applyNumberFormat="1" applyFont="1" applyBorder="1" applyAlignment="1">
      <alignment vertical="top"/>
    </xf>
    <xf numFmtId="182" fontId="5" fillId="0" borderId="64" xfId="0" applyNumberFormat="1" applyFont="1" applyBorder="1" applyAlignment="1">
      <alignment horizontal="center" vertical="top"/>
    </xf>
    <xf numFmtId="0" fontId="5" fillId="0" borderId="31" xfId="0" applyFont="1" applyBorder="1" applyAlignment="1">
      <alignment horizontal="center" vertical="center"/>
    </xf>
    <xf numFmtId="0" fontId="5" fillId="0" borderId="61" xfId="0" applyFont="1" applyBorder="1" applyAlignment="1">
      <alignment horizontal="center" vertical="top" shrinkToFit="1"/>
    </xf>
    <xf numFmtId="0" fontId="5" fillId="0" borderId="62" xfId="0" applyFont="1" applyBorder="1" applyAlignment="1">
      <alignment horizontal="center" vertical="top" shrinkToFit="1"/>
    </xf>
    <xf numFmtId="182" fontId="5" fillId="0" borderId="62" xfId="0" applyNumberFormat="1" applyFont="1" applyBorder="1" applyAlignment="1">
      <alignment horizontal="right" vertical="top"/>
    </xf>
    <xf numFmtId="0" fontId="5" fillId="0" borderId="27" xfId="0" applyFont="1" applyBorder="1" applyAlignment="1">
      <alignment horizontal="center" vertical="center" wrapText="1"/>
    </xf>
    <xf numFmtId="0" fontId="0" fillId="0" borderId="34" xfId="0" applyBorder="1" applyAlignment="1">
      <alignment vertical="center" wrapText="1"/>
    </xf>
    <xf numFmtId="0" fontId="0" fillId="0" borderId="28" xfId="0" applyBorder="1" applyAlignment="1">
      <alignment vertical="center" wrapText="1"/>
    </xf>
    <xf numFmtId="0" fontId="5" fillId="0" borderId="55" xfId="0" applyFont="1" applyBorder="1" applyAlignment="1">
      <alignment horizontal="center" vertical="top" shrinkToFit="1"/>
    </xf>
    <xf numFmtId="0" fontId="5" fillId="0" borderId="26" xfId="0" applyFont="1" applyBorder="1" applyAlignment="1">
      <alignment horizontal="center" vertical="top" shrinkToFit="1"/>
    </xf>
    <xf numFmtId="182" fontId="5" fillId="0" borderId="63" xfId="0" applyNumberFormat="1" applyFont="1" applyBorder="1" applyAlignment="1">
      <alignment horizontal="right" vertical="top"/>
    </xf>
    <xf numFmtId="182" fontId="5" fillId="0" borderId="44" xfId="0" applyNumberFormat="1" applyFont="1" applyBorder="1" applyAlignment="1">
      <alignment horizontal="right" vertical="top"/>
    </xf>
    <xf numFmtId="0" fontId="5" fillId="0" borderId="68" xfId="0" applyFont="1" applyBorder="1" applyAlignment="1">
      <alignment horizontal="center" vertical="top"/>
    </xf>
    <xf numFmtId="0" fontId="5" fillId="0" borderId="38" xfId="0" applyFont="1" applyBorder="1" applyAlignment="1">
      <alignment horizontal="center" vertical="top"/>
    </xf>
    <xf numFmtId="0" fontId="5" fillId="0" borderId="63" xfId="0" applyFont="1" applyBorder="1" applyAlignment="1">
      <alignment horizontal="center" vertical="top"/>
    </xf>
    <xf numFmtId="0" fontId="5" fillId="0" borderId="44" xfId="0" applyFont="1" applyBorder="1" applyAlignment="1">
      <alignment horizontal="center" vertical="top"/>
    </xf>
    <xf numFmtId="182" fontId="5" fillId="0" borderId="62" xfId="0" applyNumberFormat="1" applyFont="1" applyBorder="1" applyAlignment="1">
      <alignment horizontal="center" vertical="top"/>
    </xf>
    <xf numFmtId="0" fontId="5" fillId="0" borderId="61" xfId="0" applyFont="1" applyBorder="1" applyAlignment="1">
      <alignment horizontal="center" vertical="top"/>
    </xf>
    <xf numFmtId="182" fontId="5" fillId="0" borderId="55" xfId="0" applyNumberFormat="1" applyFont="1" applyBorder="1" applyAlignment="1">
      <alignment horizontal="center" vertical="top"/>
    </xf>
    <xf numFmtId="182" fontId="5" fillId="0" borderId="26" xfId="0" applyNumberFormat="1" applyFont="1" applyBorder="1" applyAlignment="1">
      <alignment horizontal="center" vertical="top"/>
    </xf>
    <xf numFmtId="182" fontId="5" fillId="0" borderId="64" xfId="0" applyNumberFormat="1" applyFont="1" applyBorder="1" applyAlignment="1">
      <alignment horizontal="right" vertical="top"/>
    </xf>
    <xf numFmtId="182" fontId="5" fillId="0" borderId="65" xfId="0" applyNumberFormat="1" applyFont="1" applyBorder="1" applyAlignment="1">
      <alignment horizontal="right" vertical="top"/>
    </xf>
    <xf numFmtId="182" fontId="5" fillId="0" borderId="55" xfId="0" applyNumberFormat="1" applyFont="1" applyBorder="1" applyAlignment="1">
      <alignment vertical="top"/>
    </xf>
    <xf numFmtId="182" fontId="5" fillId="0" borderId="26" xfId="0" applyNumberFormat="1" applyFont="1" applyBorder="1" applyAlignment="1">
      <alignment vertical="top"/>
    </xf>
    <xf numFmtId="182" fontId="5" fillId="0" borderId="55" xfId="0" applyNumberFormat="1" applyFont="1" applyBorder="1" applyAlignment="1">
      <alignment horizontal="right" vertical="top"/>
    </xf>
    <xf numFmtId="182" fontId="5" fillId="0" borderId="26" xfId="0" applyNumberFormat="1" applyFont="1" applyBorder="1" applyAlignment="1">
      <alignment horizontal="right" vertical="top"/>
    </xf>
    <xf numFmtId="182" fontId="5" fillId="0" borderId="56" xfId="0" applyNumberFormat="1" applyFont="1" applyBorder="1" applyAlignment="1">
      <alignment horizontal="right" vertical="top"/>
    </xf>
    <xf numFmtId="182" fontId="5" fillId="0" borderId="30" xfId="0" applyNumberFormat="1" applyFont="1" applyBorder="1" applyAlignment="1">
      <alignment horizontal="right" vertical="top"/>
    </xf>
    <xf numFmtId="182" fontId="5" fillId="0" borderId="57" xfId="0" applyNumberFormat="1" applyFont="1" applyBorder="1" applyAlignment="1">
      <alignment horizontal="right" vertical="top"/>
    </xf>
    <xf numFmtId="182" fontId="5" fillId="0" borderId="41" xfId="0" applyNumberFormat="1" applyFont="1" applyBorder="1" applyAlignment="1">
      <alignment horizontal="right" vertical="top"/>
    </xf>
    <xf numFmtId="182" fontId="5" fillId="0" borderId="58" xfId="0" applyNumberFormat="1" applyFont="1" applyBorder="1" applyAlignment="1">
      <alignment horizontal="right" vertical="top"/>
    </xf>
    <xf numFmtId="182" fontId="5" fillId="0" borderId="59" xfId="0" applyNumberFormat="1" applyFont="1" applyBorder="1" applyAlignment="1">
      <alignment horizontal="right" vertical="top"/>
    </xf>
    <xf numFmtId="182" fontId="5" fillId="0" borderId="60" xfId="0" applyNumberFormat="1" applyFont="1" applyBorder="1" applyAlignment="1">
      <alignment horizontal="right" vertical="top"/>
    </xf>
    <xf numFmtId="182" fontId="5" fillId="0" borderId="40" xfId="0" applyNumberFormat="1" applyFont="1" applyBorder="1" applyAlignment="1">
      <alignment horizontal="right" vertical="top"/>
    </xf>
    <xf numFmtId="181" fontId="5" fillId="0" borderId="64" xfId="0" applyNumberFormat="1" applyFont="1" applyBorder="1" applyAlignment="1">
      <alignment horizontal="right" vertical="top"/>
    </xf>
    <xf numFmtId="182" fontId="5" fillId="0" borderId="67" xfId="0" applyNumberFormat="1" applyFont="1" applyBorder="1" applyAlignment="1">
      <alignment horizontal="right" vertical="top"/>
    </xf>
    <xf numFmtId="182" fontId="5" fillId="0" borderId="66" xfId="0" applyNumberFormat="1" applyFont="1" applyBorder="1" applyAlignment="1">
      <alignment horizontal="right" vertical="top"/>
    </xf>
    <xf numFmtId="182" fontId="5" fillId="0" borderId="61" xfId="0" applyNumberFormat="1" applyFont="1" applyBorder="1" applyAlignment="1">
      <alignment horizontal="right" vertical="top"/>
    </xf>
    <xf numFmtId="38" fontId="16" fillId="0" borderId="27" xfId="1" applyFont="1" applyBorder="1" applyAlignment="1">
      <alignment horizontal="center" vertical="center"/>
    </xf>
    <xf numFmtId="38" fontId="16" fillId="0" borderId="28" xfId="1" applyFont="1" applyBorder="1" applyAlignment="1">
      <alignment horizontal="center" vertical="center"/>
    </xf>
    <xf numFmtId="38" fontId="16" fillId="0" borderId="30" xfId="1" applyFont="1" applyBorder="1" applyAlignment="1">
      <alignment horizontal="center"/>
    </xf>
    <xf numFmtId="38" fontId="16" fillId="0" borderId="41" xfId="1" applyFont="1" applyBorder="1" applyAlignment="1">
      <alignment horizontal="center"/>
    </xf>
    <xf numFmtId="38" fontId="16" fillId="0" borderId="40" xfId="1" applyFont="1" applyBorder="1" applyAlignment="1">
      <alignment horizontal="center"/>
    </xf>
    <xf numFmtId="182" fontId="16" fillId="0" borderId="30" xfId="1" applyNumberFormat="1" applyFont="1" applyBorder="1" applyAlignment="1">
      <alignment horizontal="center"/>
    </xf>
    <xf numFmtId="182" fontId="16" fillId="0" borderId="41" xfId="1" applyNumberFormat="1" applyFont="1" applyBorder="1" applyAlignment="1">
      <alignment horizontal="center"/>
    </xf>
    <xf numFmtId="182" fontId="16" fillId="0" borderId="40" xfId="1" applyNumberFormat="1" applyFont="1" applyBorder="1" applyAlignment="1">
      <alignment horizontal="center"/>
    </xf>
    <xf numFmtId="38" fontId="6" fillId="0" borderId="37" xfId="1" applyFont="1" applyBorder="1" applyAlignment="1">
      <alignment horizontal="distributed" vertical="center"/>
    </xf>
    <xf numFmtId="38" fontId="6" fillId="0" borderId="31" xfId="1" applyFont="1" applyBorder="1" applyAlignment="1">
      <alignment horizontal="distributed" vertical="center"/>
    </xf>
    <xf numFmtId="38" fontId="17" fillId="0" borderId="0" xfId="1" applyFont="1" applyAlignment="1">
      <alignment vertical="center"/>
    </xf>
    <xf numFmtId="178" fontId="6" fillId="0" borderId="16" xfId="1" applyNumberFormat="1" applyFont="1" applyBorder="1" applyAlignment="1">
      <alignment horizontal="right" vertical="center"/>
    </xf>
    <xf numFmtId="38" fontId="6" fillId="0" borderId="30" xfId="1" applyFont="1" applyBorder="1" applyAlignment="1">
      <alignment horizontal="center" vertical="center"/>
    </xf>
    <xf numFmtId="38" fontId="6" fillId="0" borderId="40" xfId="1" applyFont="1" applyBorder="1" applyAlignment="1">
      <alignment horizontal="center" vertical="center"/>
    </xf>
    <xf numFmtId="38" fontId="6" fillId="0" borderId="26" xfId="1" applyFont="1" applyBorder="1" applyAlignment="1">
      <alignment horizontal="center" vertical="center"/>
    </xf>
    <xf numFmtId="38" fontId="6" fillId="0" borderId="43" xfId="1" applyFont="1" applyFill="1" applyBorder="1" applyAlignment="1">
      <alignment horizontal="distributed" vertical="center"/>
    </xf>
    <xf numFmtId="38" fontId="6" fillId="0" borderId="39" xfId="1" applyFont="1" applyFill="1" applyBorder="1" applyAlignment="1">
      <alignment horizontal="distributed" vertical="center"/>
    </xf>
    <xf numFmtId="38" fontId="6" fillId="0" borderId="37" xfId="1" applyFont="1" applyBorder="1" applyAlignment="1">
      <alignment horizontal="distributed" vertical="center" wrapText="1" shrinkToFit="1"/>
    </xf>
    <xf numFmtId="0" fontId="0" fillId="0" borderId="31" xfId="0" applyBorder="1" applyAlignment="1">
      <alignment horizontal="distributed" vertical="center" wrapText="1"/>
    </xf>
    <xf numFmtId="38" fontId="22" fillId="0" borderId="37" xfId="1" applyFont="1" applyBorder="1" applyAlignment="1">
      <alignment horizontal="distributed" vertical="center" wrapText="1" shrinkToFit="1"/>
    </xf>
    <xf numFmtId="0" fontId="4" fillId="0" borderId="31" xfId="0" applyFont="1" applyBorder="1" applyAlignment="1">
      <alignment horizontal="distributed" vertical="center" wrapText="1"/>
    </xf>
    <xf numFmtId="38" fontId="6" fillId="0" borderId="37" xfId="1" applyFont="1" applyBorder="1" applyAlignment="1">
      <alignment vertical="center" shrinkToFit="1"/>
    </xf>
    <xf numFmtId="38" fontId="6" fillId="0" borderId="31" xfId="1" applyFont="1" applyBorder="1" applyAlignment="1">
      <alignment vertical="center" shrinkToFit="1"/>
    </xf>
    <xf numFmtId="38" fontId="6" fillId="0" borderId="37" xfId="1" applyFont="1" applyBorder="1" applyAlignment="1">
      <alignment vertical="center"/>
    </xf>
    <xf numFmtId="38" fontId="6" fillId="0" borderId="31" xfId="1" applyFont="1" applyBorder="1" applyAlignment="1">
      <alignment vertical="center"/>
    </xf>
    <xf numFmtId="38" fontId="6" fillId="0" borderId="38" xfId="1" applyFont="1" applyBorder="1" applyAlignment="1">
      <alignment horizontal="distributed" vertical="center"/>
    </xf>
    <xf numFmtId="38" fontId="6" fillId="0" borderId="44" xfId="1" applyFont="1" applyBorder="1" applyAlignment="1">
      <alignment horizontal="distributed" vertical="center"/>
    </xf>
    <xf numFmtId="38" fontId="6" fillId="2" borderId="30" xfId="1" applyFont="1" applyFill="1" applyBorder="1" applyAlignment="1">
      <alignment horizontal="center" vertical="center"/>
    </xf>
    <xf numFmtId="38" fontId="6" fillId="2" borderId="40" xfId="1" applyFont="1" applyFill="1" applyBorder="1" applyAlignment="1">
      <alignment horizontal="center" vertical="center"/>
    </xf>
    <xf numFmtId="38" fontId="6" fillId="0" borderId="43" xfId="1" applyFont="1" applyBorder="1" applyAlignment="1">
      <alignment horizontal="distributed" vertical="center"/>
    </xf>
    <xf numFmtId="38" fontId="6" fillId="0" borderId="39" xfId="1" applyFont="1" applyBorder="1" applyAlignment="1">
      <alignment horizontal="distributed" vertical="center"/>
    </xf>
    <xf numFmtId="38" fontId="6" fillId="2" borderId="37" xfId="1" applyFont="1" applyFill="1" applyBorder="1" applyAlignment="1">
      <alignment vertical="center"/>
    </xf>
    <xf numFmtId="38" fontId="6" fillId="2" borderId="31" xfId="1" applyFont="1" applyFill="1" applyBorder="1" applyAlignment="1">
      <alignment vertical="center"/>
    </xf>
    <xf numFmtId="38" fontId="6" fillId="2" borderId="38" xfId="1" applyFont="1" applyFill="1" applyBorder="1" applyAlignment="1">
      <alignment vertical="center"/>
    </xf>
    <xf numFmtId="38" fontId="6" fillId="2" borderId="44" xfId="1" applyFont="1" applyFill="1" applyBorder="1" applyAlignment="1">
      <alignment vertical="center"/>
    </xf>
    <xf numFmtId="38" fontId="6" fillId="0" borderId="30" xfId="1" applyFont="1" applyBorder="1" applyAlignment="1">
      <alignment vertical="center"/>
    </xf>
    <xf numFmtId="38" fontId="6" fillId="0" borderId="40" xfId="1" applyFont="1" applyBorder="1" applyAlignment="1">
      <alignment vertical="center"/>
    </xf>
    <xf numFmtId="38" fontId="6" fillId="0" borderId="43" xfId="1" applyFont="1" applyBorder="1" applyAlignment="1">
      <alignment vertical="center"/>
    </xf>
    <xf numFmtId="38" fontId="6" fillId="0" borderId="39" xfId="1" applyFont="1" applyBorder="1" applyAlignment="1">
      <alignment vertical="center"/>
    </xf>
  </cellXfs>
  <cellStyles count="3">
    <cellStyle name="桁区切り" xfId="1" builtinId="6"/>
    <cellStyle name="標準" xfId="0" builtinId="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8"/>
  <sheetViews>
    <sheetView tabSelected="1" view="pageBreakPreview" zoomScale="55" zoomScaleNormal="60" zoomScaleSheetLayoutView="55" workbookViewId="0">
      <selection activeCell="T9" sqref="T9"/>
    </sheetView>
  </sheetViews>
  <sheetFormatPr defaultColWidth="10.625" defaultRowHeight="17.25" x14ac:dyDescent="0.2"/>
  <cols>
    <col min="1" max="1" width="5.625" style="35" customWidth="1"/>
    <col min="2" max="2" width="2.125" style="44" customWidth="1"/>
    <col min="3" max="3" width="15.75" style="35" customWidth="1"/>
    <col min="4" max="4" width="1.625" style="35" customWidth="1"/>
    <col min="5" max="6" width="18.75" style="35" customWidth="1"/>
    <col min="7" max="7" width="23.625" style="35" bestFit="1" customWidth="1"/>
    <col min="8" max="8" width="18.125" style="35" customWidth="1"/>
    <col min="9" max="9" width="3.625" style="35" customWidth="1"/>
    <col min="10" max="10" width="5.625" style="35" customWidth="1"/>
    <col min="11" max="11" width="2.125" style="35" customWidth="1"/>
    <col min="12" max="12" width="15.75" style="35" customWidth="1"/>
    <col min="13" max="13" width="1.625" style="35" customWidth="1"/>
    <col min="14" max="15" width="18.75" style="35" customWidth="1"/>
    <col min="16" max="16" width="23.625" style="35" bestFit="1" customWidth="1"/>
    <col min="17" max="17" width="18.125" style="35" customWidth="1"/>
    <col min="18" max="16384" width="10.625" style="35"/>
  </cols>
  <sheetData>
    <row r="1" spans="1:17" ht="36" customHeight="1" x14ac:dyDescent="0.2">
      <c r="A1" s="142" t="s">
        <v>303</v>
      </c>
      <c r="C1" s="95"/>
    </row>
    <row r="2" spans="1:17" ht="29.25" customHeight="1" x14ac:dyDescent="0.2">
      <c r="A2" s="43" t="s">
        <v>232</v>
      </c>
      <c r="B2" s="47"/>
      <c r="C2" s="47"/>
      <c r="D2" s="47"/>
      <c r="E2" s="47"/>
      <c r="F2" s="47"/>
      <c r="G2" s="47"/>
      <c r="H2" s="47"/>
      <c r="I2" s="45"/>
      <c r="P2" s="260" t="s">
        <v>111</v>
      </c>
      <c r="Q2" s="261"/>
    </row>
    <row r="3" spans="1:17" ht="10.5" customHeight="1" x14ac:dyDescent="0.2">
      <c r="H3" s="46"/>
      <c r="I3" s="46"/>
      <c r="P3" s="262"/>
      <c r="Q3" s="262"/>
    </row>
    <row r="4" spans="1:17" ht="21" customHeight="1" x14ac:dyDescent="0.2">
      <c r="A4" s="266" t="s">
        <v>230</v>
      </c>
      <c r="B4" s="60"/>
      <c r="C4" s="263" t="s">
        <v>0</v>
      </c>
      <c r="D4" s="61"/>
      <c r="E4" s="62" t="s">
        <v>304</v>
      </c>
      <c r="F4" s="62" t="s">
        <v>295</v>
      </c>
      <c r="G4" s="63" t="s">
        <v>85</v>
      </c>
      <c r="H4" s="64" t="s">
        <v>86</v>
      </c>
      <c r="I4" s="65"/>
      <c r="J4" s="266" t="s">
        <v>230</v>
      </c>
      <c r="K4" s="60"/>
      <c r="L4" s="263" t="s">
        <v>0</v>
      </c>
      <c r="M4" s="61"/>
      <c r="N4" s="62" t="s">
        <v>304</v>
      </c>
      <c r="O4" s="62" t="s">
        <v>295</v>
      </c>
      <c r="P4" s="63" t="s">
        <v>85</v>
      </c>
      <c r="Q4" s="62" t="s">
        <v>86</v>
      </c>
    </row>
    <row r="5" spans="1:17" ht="21" customHeight="1" x14ac:dyDescent="0.2">
      <c r="A5" s="267"/>
      <c r="B5" s="66"/>
      <c r="C5" s="264"/>
      <c r="D5" s="67"/>
      <c r="E5" s="68" t="s">
        <v>289</v>
      </c>
      <c r="F5" s="68" t="s">
        <v>290</v>
      </c>
      <c r="G5" s="69" t="s">
        <v>87</v>
      </c>
      <c r="H5" s="70" t="s">
        <v>88</v>
      </c>
      <c r="I5" s="65"/>
      <c r="J5" s="267"/>
      <c r="K5" s="66"/>
      <c r="L5" s="264"/>
      <c r="M5" s="67"/>
      <c r="N5" s="68" t="s">
        <v>289</v>
      </c>
      <c r="O5" s="68" t="s">
        <v>290</v>
      </c>
      <c r="P5" s="69" t="s">
        <v>87</v>
      </c>
      <c r="Q5" s="68" t="s">
        <v>88</v>
      </c>
    </row>
    <row r="6" spans="1:17" ht="20.25" customHeight="1" x14ac:dyDescent="0.2">
      <c r="A6" s="267"/>
      <c r="B6" s="66"/>
      <c r="C6" s="264"/>
      <c r="D6" s="71"/>
      <c r="E6" s="78"/>
      <c r="F6" s="252" t="s">
        <v>291</v>
      </c>
      <c r="G6" s="69"/>
      <c r="H6" s="70"/>
      <c r="I6" s="65"/>
      <c r="J6" s="267"/>
      <c r="K6" s="66"/>
      <c r="L6" s="264"/>
      <c r="M6" s="67"/>
      <c r="N6" s="78"/>
      <c r="O6" s="252" t="s">
        <v>291</v>
      </c>
      <c r="P6" s="69"/>
      <c r="Q6" s="68"/>
    </row>
    <row r="7" spans="1:17" ht="21" x14ac:dyDescent="0.2">
      <c r="A7" s="268"/>
      <c r="B7" s="72"/>
      <c r="C7" s="265"/>
      <c r="D7" s="73"/>
      <c r="E7" s="74" t="s">
        <v>292</v>
      </c>
      <c r="F7" s="75" t="s">
        <v>293</v>
      </c>
      <c r="G7" s="75" t="s">
        <v>89</v>
      </c>
      <c r="H7" s="76" t="s">
        <v>90</v>
      </c>
      <c r="I7" s="77"/>
      <c r="J7" s="268"/>
      <c r="K7" s="72"/>
      <c r="L7" s="265"/>
      <c r="M7" s="73"/>
      <c r="N7" s="74" t="s">
        <v>292</v>
      </c>
      <c r="O7" s="75" t="s">
        <v>293</v>
      </c>
      <c r="P7" s="75" t="s">
        <v>89</v>
      </c>
      <c r="Q7" s="163" t="s">
        <v>297</v>
      </c>
    </row>
    <row r="8" spans="1:17" ht="40.5" customHeight="1" x14ac:dyDescent="0.2">
      <c r="A8" s="79">
        <v>1</v>
      </c>
      <c r="B8" s="70"/>
      <c r="C8" s="67" t="s">
        <v>91</v>
      </c>
      <c r="D8" s="67"/>
      <c r="E8" s="80">
        <v>13335448</v>
      </c>
      <c r="F8" s="80">
        <v>11906133</v>
      </c>
      <c r="G8" s="80">
        <f>E8-F8</f>
        <v>1429315</v>
      </c>
      <c r="H8" s="86">
        <f>IF(F8=0,IF(E8=0,"－　","皆増　"),IF(E8=0,"皆減　",ROUND(G8/F8*100,3)))</f>
        <v>12.005000000000001</v>
      </c>
      <c r="I8" s="81"/>
      <c r="J8" s="82">
        <v>41</v>
      </c>
      <c r="K8" s="83"/>
      <c r="L8" s="84" t="s">
        <v>40</v>
      </c>
      <c r="M8" s="84"/>
      <c r="N8" s="80">
        <v>1582335</v>
      </c>
      <c r="O8" s="80">
        <v>1557146</v>
      </c>
      <c r="P8" s="85">
        <f>N8-O8</f>
        <v>25189</v>
      </c>
      <c r="Q8" s="86">
        <f>IF(O8=0,IF(N8=0,"－　","皆増　"),IF(N8=0,"皆減　",ROUND(P8/O8*100,3)))</f>
        <v>1.6180000000000001</v>
      </c>
    </row>
    <row r="9" spans="1:17" ht="40.5" customHeight="1" x14ac:dyDescent="0.2">
      <c r="A9" s="79">
        <v>2</v>
      </c>
      <c r="B9" s="83"/>
      <c r="C9" s="84" t="s">
        <v>2</v>
      </c>
      <c r="D9" s="84"/>
      <c r="E9" s="80">
        <v>3535553</v>
      </c>
      <c r="F9" s="87">
        <v>3243072</v>
      </c>
      <c r="G9" s="80">
        <f t="shared" ref="G9:G47" si="0">E9-F9</f>
        <v>292481</v>
      </c>
      <c r="H9" s="86">
        <f t="shared" ref="H9:H48" si="1">IF(F9=0,IF(E9=0,"－　","皆増　"),IF(E9=0,"皆減　",ROUND(G9/F9*100,3)))</f>
        <v>9.0190000000000001</v>
      </c>
      <c r="I9" s="81"/>
      <c r="J9" s="82">
        <v>42</v>
      </c>
      <c r="K9" s="88"/>
      <c r="L9" s="73" t="s">
        <v>43</v>
      </c>
      <c r="M9" s="73"/>
      <c r="N9" s="80">
        <v>0</v>
      </c>
      <c r="O9" s="80">
        <v>0</v>
      </c>
      <c r="P9" s="85">
        <f t="shared" ref="P9:P30" si="2">N9-O9</f>
        <v>0</v>
      </c>
      <c r="Q9" s="86" t="str">
        <f t="shared" ref="Q9:Q32" si="3">IF(O9=0,IF(N9=0,"－　","皆増　"),IF(N9=0,"皆減　",ROUND(P9/O9*100,3)))</f>
        <v>－　</v>
      </c>
    </row>
    <row r="10" spans="1:17" ht="40.5" customHeight="1" x14ac:dyDescent="0.2">
      <c r="A10" s="79">
        <v>3</v>
      </c>
      <c r="B10" s="83"/>
      <c r="C10" s="84" t="s">
        <v>3</v>
      </c>
      <c r="D10" s="84"/>
      <c r="E10" s="80">
        <v>7248292</v>
      </c>
      <c r="F10" s="87">
        <v>6193514</v>
      </c>
      <c r="G10" s="80">
        <f t="shared" si="0"/>
        <v>1054778</v>
      </c>
      <c r="H10" s="86">
        <f t="shared" si="1"/>
        <v>17.03</v>
      </c>
      <c r="I10" s="81"/>
      <c r="J10" s="82">
        <v>43</v>
      </c>
      <c r="K10" s="88"/>
      <c r="L10" s="73" t="s">
        <v>44</v>
      </c>
      <c r="M10" s="73"/>
      <c r="N10" s="80">
        <v>2633587</v>
      </c>
      <c r="O10" s="80">
        <v>2570056</v>
      </c>
      <c r="P10" s="85">
        <f t="shared" si="2"/>
        <v>63531</v>
      </c>
      <c r="Q10" s="86">
        <f t="shared" si="3"/>
        <v>2.472</v>
      </c>
    </row>
    <row r="11" spans="1:17" ht="40.5" customHeight="1" x14ac:dyDescent="0.2">
      <c r="A11" s="79">
        <v>4</v>
      </c>
      <c r="B11" s="88"/>
      <c r="C11" s="73" t="s">
        <v>4</v>
      </c>
      <c r="D11" s="73"/>
      <c r="E11" s="80">
        <v>4735730</v>
      </c>
      <c r="F11" s="87">
        <v>5173340</v>
      </c>
      <c r="G11" s="80">
        <f t="shared" si="0"/>
        <v>-437610</v>
      </c>
      <c r="H11" s="86">
        <f t="shared" si="1"/>
        <v>-8.4589999999999996</v>
      </c>
      <c r="I11" s="81"/>
      <c r="J11" s="82">
        <v>44</v>
      </c>
      <c r="K11" s="88"/>
      <c r="L11" s="73" t="s">
        <v>45</v>
      </c>
      <c r="M11" s="73"/>
      <c r="N11" s="80">
        <v>1681054</v>
      </c>
      <c r="O11" s="80">
        <v>1585676</v>
      </c>
      <c r="P11" s="85">
        <f t="shared" si="2"/>
        <v>95378</v>
      </c>
      <c r="Q11" s="86">
        <f t="shared" si="3"/>
        <v>6.0149999999999997</v>
      </c>
    </row>
    <row r="12" spans="1:17" ht="40.5" customHeight="1" x14ac:dyDescent="0.2">
      <c r="A12" s="79">
        <v>5</v>
      </c>
      <c r="B12" s="88"/>
      <c r="C12" s="73" t="s">
        <v>5</v>
      </c>
      <c r="D12" s="73"/>
      <c r="E12" s="80">
        <v>5189020</v>
      </c>
      <c r="F12" s="87">
        <v>5127859</v>
      </c>
      <c r="G12" s="80">
        <f t="shared" si="0"/>
        <v>61161</v>
      </c>
      <c r="H12" s="86">
        <f t="shared" si="1"/>
        <v>1.1930000000000001</v>
      </c>
      <c r="I12" s="81"/>
      <c r="J12" s="82">
        <v>45</v>
      </c>
      <c r="K12" s="88"/>
      <c r="L12" s="73" t="s">
        <v>46</v>
      </c>
      <c r="M12" s="73"/>
      <c r="N12" s="80">
        <v>861053</v>
      </c>
      <c r="O12" s="80">
        <v>884596</v>
      </c>
      <c r="P12" s="85">
        <f t="shared" si="2"/>
        <v>-23543</v>
      </c>
      <c r="Q12" s="86">
        <f t="shared" si="3"/>
        <v>-2.661</v>
      </c>
    </row>
    <row r="13" spans="1:17" ht="40.5" customHeight="1" x14ac:dyDescent="0.2">
      <c r="A13" s="79">
        <v>6</v>
      </c>
      <c r="B13" s="88"/>
      <c r="C13" s="73" t="s">
        <v>6</v>
      </c>
      <c r="D13" s="73"/>
      <c r="E13" s="80">
        <v>6404975</v>
      </c>
      <c r="F13" s="87">
        <v>6246366</v>
      </c>
      <c r="G13" s="80">
        <f t="shared" si="0"/>
        <v>158609</v>
      </c>
      <c r="H13" s="86">
        <f t="shared" si="1"/>
        <v>2.5390000000000001</v>
      </c>
      <c r="I13" s="81"/>
      <c r="J13" s="82">
        <v>46</v>
      </c>
      <c r="K13" s="83"/>
      <c r="L13" s="84" t="s">
        <v>47</v>
      </c>
      <c r="M13" s="84"/>
      <c r="N13" s="80">
        <v>1133165</v>
      </c>
      <c r="O13" s="80">
        <v>999699</v>
      </c>
      <c r="P13" s="85">
        <f t="shared" si="2"/>
        <v>133466</v>
      </c>
      <c r="Q13" s="86">
        <f t="shared" si="3"/>
        <v>13.351000000000001</v>
      </c>
    </row>
    <row r="14" spans="1:17" ht="40.5" customHeight="1" x14ac:dyDescent="0.2">
      <c r="A14" s="79">
        <v>7</v>
      </c>
      <c r="B14" s="88"/>
      <c r="C14" s="73" t="s">
        <v>7</v>
      </c>
      <c r="D14" s="73"/>
      <c r="E14" s="80">
        <v>2780796</v>
      </c>
      <c r="F14" s="87">
        <v>2794635</v>
      </c>
      <c r="G14" s="80">
        <f t="shared" si="0"/>
        <v>-13839</v>
      </c>
      <c r="H14" s="86">
        <f t="shared" si="1"/>
        <v>-0.495</v>
      </c>
      <c r="I14" s="81"/>
      <c r="J14" s="82">
        <v>47</v>
      </c>
      <c r="K14" s="88"/>
      <c r="L14" s="73" t="s">
        <v>48</v>
      </c>
      <c r="M14" s="73"/>
      <c r="N14" s="80">
        <v>2591290</v>
      </c>
      <c r="O14" s="80">
        <v>2470556</v>
      </c>
      <c r="P14" s="85">
        <f t="shared" si="2"/>
        <v>120734</v>
      </c>
      <c r="Q14" s="86">
        <f t="shared" si="3"/>
        <v>4.8869999999999996</v>
      </c>
    </row>
    <row r="15" spans="1:17" ht="40.5" customHeight="1" x14ac:dyDescent="0.2">
      <c r="A15" s="79">
        <v>8</v>
      </c>
      <c r="B15" s="88"/>
      <c r="C15" s="84" t="s">
        <v>8</v>
      </c>
      <c r="D15" s="84"/>
      <c r="E15" s="80">
        <v>4579370</v>
      </c>
      <c r="F15" s="87">
        <v>4628900</v>
      </c>
      <c r="G15" s="80">
        <f t="shared" si="0"/>
        <v>-49530</v>
      </c>
      <c r="H15" s="86">
        <f t="shared" si="1"/>
        <v>-1.07</v>
      </c>
      <c r="I15" s="81"/>
      <c r="J15" s="82">
        <v>48</v>
      </c>
      <c r="K15" s="88"/>
      <c r="L15" s="73" t="s">
        <v>51</v>
      </c>
      <c r="M15" s="73"/>
      <c r="N15" s="80">
        <v>1346258</v>
      </c>
      <c r="O15" s="80">
        <v>1195492</v>
      </c>
      <c r="P15" s="85">
        <f t="shared" si="2"/>
        <v>150766</v>
      </c>
      <c r="Q15" s="86">
        <f t="shared" si="3"/>
        <v>12.611000000000001</v>
      </c>
    </row>
    <row r="16" spans="1:17" ht="40.5" customHeight="1" x14ac:dyDescent="0.2">
      <c r="A16" s="79">
        <v>9</v>
      </c>
      <c r="B16" s="88"/>
      <c r="C16" s="73" t="s">
        <v>9</v>
      </c>
      <c r="D16" s="73"/>
      <c r="E16" s="80">
        <v>5937030</v>
      </c>
      <c r="F16" s="87">
        <v>5776665</v>
      </c>
      <c r="G16" s="80">
        <f t="shared" si="0"/>
        <v>160365</v>
      </c>
      <c r="H16" s="86">
        <f t="shared" si="1"/>
        <v>2.7759999999999998</v>
      </c>
      <c r="I16" s="81"/>
      <c r="J16" s="82">
        <v>49</v>
      </c>
      <c r="K16" s="88"/>
      <c r="L16" s="73" t="s">
        <v>52</v>
      </c>
      <c r="M16" s="73"/>
      <c r="N16" s="80">
        <v>1745664</v>
      </c>
      <c r="O16" s="80">
        <v>1537446</v>
      </c>
      <c r="P16" s="85">
        <f t="shared" si="2"/>
        <v>208218</v>
      </c>
      <c r="Q16" s="86">
        <f t="shared" si="3"/>
        <v>13.542999999999999</v>
      </c>
    </row>
    <row r="17" spans="1:17" ht="40.5" customHeight="1" x14ac:dyDescent="0.2">
      <c r="A17" s="79">
        <v>10</v>
      </c>
      <c r="B17" s="88"/>
      <c r="C17" s="73" t="s">
        <v>10</v>
      </c>
      <c r="D17" s="73"/>
      <c r="E17" s="80">
        <v>4265119</v>
      </c>
      <c r="F17" s="87">
        <v>4265067</v>
      </c>
      <c r="G17" s="80">
        <f t="shared" si="0"/>
        <v>52</v>
      </c>
      <c r="H17" s="86">
        <f t="shared" si="1"/>
        <v>1E-3</v>
      </c>
      <c r="I17" s="81"/>
      <c r="J17" s="82">
        <v>50</v>
      </c>
      <c r="K17" s="83"/>
      <c r="L17" s="84" t="s">
        <v>53</v>
      </c>
      <c r="M17" s="84"/>
      <c r="N17" s="80">
        <v>1789887</v>
      </c>
      <c r="O17" s="80">
        <v>1671564</v>
      </c>
      <c r="P17" s="85">
        <f t="shared" si="2"/>
        <v>118323</v>
      </c>
      <c r="Q17" s="86">
        <f t="shared" si="3"/>
        <v>7.0789999999999997</v>
      </c>
    </row>
    <row r="18" spans="1:17" ht="40.5" customHeight="1" x14ac:dyDescent="0.2">
      <c r="A18" s="79">
        <v>11</v>
      </c>
      <c r="B18" s="88"/>
      <c r="C18" s="73" t="s">
        <v>11</v>
      </c>
      <c r="D18" s="73"/>
      <c r="E18" s="80">
        <v>3546765</v>
      </c>
      <c r="F18" s="87">
        <v>3331532</v>
      </c>
      <c r="G18" s="80">
        <f t="shared" si="0"/>
        <v>215233</v>
      </c>
      <c r="H18" s="86">
        <f t="shared" si="1"/>
        <v>6.46</v>
      </c>
      <c r="I18" s="81"/>
      <c r="J18" s="82">
        <v>51</v>
      </c>
      <c r="K18" s="88"/>
      <c r="L18" s="73" t="s">
        <v>193</v>
      </c>
      <c r="M18" s="73"/>
      <c r="N18" s="80">
        <v>2352635</v>
      </c>
      <c r="O18" s="80">
        <v>2292341</v>
      </c>
      <c r="P18" s="85">
        <f t="shared" si="2"/>
        <v>60294</v>
      </c>
      <c r="Q18" s="86">
        <f t="shared" si="3"/>
        <v>2.63</v>
      </c>
    </row>
    <row r="19" spans="1:17" ht="40.5" customHeight="1" x14ac:dyDescent="0.2">
      <c r="A19" s="79">
        <v>12</v>
      </c>
      <c r="B19" s="88"/>
      <c r="C19" s="73" t="s">
        <v>12</v>
      </c>
      <c r="D19" s="73"/>
      <c r="E19" s="80">
        <v>12334428</v>
      </c>
      <c r="F19" s="87">
        <v>11749322</v>
      </c>
      <c r="G19" s="80">
        <f t="shared" si="0"/>
        <v>585106</v>
      </c>
      <c r="H19" s="86">
        <f t="shared" si="1"/>
        <v>4.9800000000000004</v>
      </c>
      <c r="I19" s="81"/>
      <c r="J19" s="82">
        <v>52</v>
      </c>
      <c r="K19" s="83"/>
      <c r="L19" s="84" t="s">
        <v>54</v>
      </c>
      <c r="M19" s="84"/>
      <c r="N19" s="80">
        <v>1388402</v>
      </c>
      <c r="O19" s="80">
        <v>1288380</v>
      </c>
      <c r="P19" s="85">
        <f t="shared" si="2"/>
        <v>100022</v>
      </c>
      <c r="Q19" s="86">
        <f t="shared" si="3"/>
        <v>7.7629999999999999</v>
      </c>
    </row>
    <row r="20" spans="1:17" ht="40.5" customHeight="1" x14ac:dyDescent="0.2">
      <c r="A20" s="79">
        <v>13</v>
      </c>
      <c r="B20" s="88"/>
      <c r="C20" s="73" t="s">
        <v>13</v>
      </c>
      <c r="D20" s="73"/>
      <c r="E20" s="80">
        <v>3886354</v>
      </c>
      <c r="F20" s="87">
        <v>4055618</v>
      </c>
      <c r="G20" s="80">
        <f t="shared" si="0"/>
        <v>-169264</v>
      </c>
      <c r="H20" s="86">
        <f t="shared" si="1"/>
        <v>-4.1740000000000004</v>
      </c>
      <c r="I20" s="81"/>
      <c r="J20" s="82">
        <v>53</v>
      </c>
      <c r="K20" s="88"/>
      <c r="L20" s="73" t="s">
        <v>55</v>
      </c>
      <c r="M20" s="73"/>
      <c r="N20" s="80">
        <v>1813526</v>
      </c>
      <c r="O20" s="80">
        <v>1745098</v>
      </c>
      <c r="P20" s="85">
        <f t="shared" si="2"/>
        <v>68428</v>
      </c>
      <c r="Q20" s="86">
        <f t="shared" si="3"/>
        <v>3.9209999999999998</v>
      </c>
    </row>
    <row r="21" spans="1:17" ht="40.5" customHeight="1" x14ac:dyDescent="0.2">
      <c r="A21" s="79">
        <v>14</v>
      </c>
      <c r="B21" s="88"/>
      <c r="C21" s="73" t="s">
        <v>14</v>
      </c>
      <c r="D21" s="73"/>
      <c r="E21" s="80">
        <v>2060772</v>
      </c>
      <c r="F21" s="87">
        <v>2306462</v>
      </c>
      <c r="G21" s="80">
        <f t="shared" si="0"/>
        <v>-245690</v>
      </c>
      <c r="H21" s="86">
        <f t="shared" si="1"/>
        <v>-10.651999999999999</v>
      </c>
      <c r="I21" s="81"/>
      <c r="J21" s="82">
        <v>54</v>
      </c>
      <c r="K21" s="88"/>
      <c r="L21" s="73" t="s">
        <v>56</v>
      </c>
      <c r="M21" s="73"/>
      <c r="N21" s="80">
        <v>1533953</v>
      </c>
      <c r="O21" s="80">
        <v>1474448</v>
      </c>
      <c r="P21" s="85">
        <f t="shared" si="2"/>
        <v>59505</v>
      </c>
      <c r="Q21" s="86">
        <f t="shared" si="3"/>
        <v>4.0359999999999996</v>
      </c>
    </row>
    <row r="22" spans="1:17" ht="40.5" customHeight="1" x14ac:dyDescent="0.2">
      <c r="A22" s="79">
        <v>15</v>
      </c>
      <c r="B22" s="88"/>
      <c r="C22" s="73" t="s">
        <v>15</v>
      </c>
      <c r="D22" s="73"/>
      <c r="E22" s="80">
        <v>7861230</v>
      </c>
      <c r="F22" s="87">
        <v>7778687</v>
      </c>
      <c r="G22" s="80">
        <f t="shared" si="0"/>
        <v>82543</v>
      </c>
      <c r="H22" s="86">
        <f t="shared" si="1"/>
        <v>1.0609999999999999</v>
      </c>
      <c r="I22" s="81"/>
      <c r="J22" s="82">
        <v>55</v>
      </c>
      <c r="K22" s="88"/>
      <c r="L22" s="73" t="s">
        <v>57</v>
      </c>
      <c r="M22" s="73"/>
      <c r="N22" s="80">
        <v>3030681</v>
      </c>
      <c r="O22" s="80">
        <v>2940208</v>
      </c>
      <c r="P22" s="85">
        <f t="shared" si="2"/>
        <v>90473</v>
      </c>
      <c r="Q22" s="86">
        <f t="shared" si="3"/>
        <v>3.077</v>
      </c>
    </row>
    <row r="23" spans="1:17" ht="40.5" customHeight="1" x14ac:dyDescent="0.2">
      <c r="A23" s="79">
        <v>16</v>
      </c>
      <c r="B23" s="88"/>
      <c r="C23" s="73" t="s">
        <v>16</v>
      </c>
      <c r="D23" s="73"/>
      <c r="E23" s="80">
        <v>8158576</v>
      </c>
      <c r="F23" s="87">
        <v>7897244</v>
      </c>
      <c r="G23" s="80">
        <f t="shared" si="0"/>
        <v>261332</v>
      </c>
      <c r="H23" s="86">
        <f t="shared" si="1"/>
        <v>3.3090000000000002</v>
      </c>
      <c r="I23" s="81"/>
      <c r="J23" s="82">
        <v>56</v>
      </c>
      <c r="K23" s="83"/>
      <c r="L23" s="84" t="s">
        <v>59</v>
      </c>
      <c r="M23" s="84"/>
      <c r="N23" s="80">
        <v>1287458</v>
      </c>
      <c r="O23" s="80">
        <v>1245463</v>
      </c>
      <c r="P23" s="85">
        <f t="shared" si="2"/>
        <v>41995</v>
      </c>
      <c r="Q23" s="86">
        <f t="shared" si="3"/>
        <v>3.3719999999999999</v>
      </c>
    </row>
    <row r="24" spans="1:17" ht="40.5" customHeight="1" x14ac:dyDescent="0.2">
      <c r="A24" s="79">
        <v>17</v>
      </c>
      <c r="B24" s="83"/>
      <c r="C24" s="84" t="s">
        <v>17</v>
      </c>
      <c r="D24" s="84"/>
      <c r="E24" s="80">
        <v>5700214</v>
      </c>
      <c r="F24" s="87">
        <v>5116784</v>
      </c>
      <c r="G24" s="80">
        <f t="shared" si="0"/>
        <v>583430</v>
      </c>
      <c r="H24" s="86">
        <f t="shared" si="1"/>
        <v>11.401999999999999</v>
      </c>
      <c r="I24" s="81"/>
      <c r="J24" s="82">
        <v>57</v>
      </c>
      <c r="K24" s="88"/>
      <c r="L24" s="73" t="s">
        <v>60</v>
      </c>
      <c r="M24" s="73"/>
      <c r="N24" s="80">
        <v>1296053</v>
      </c>
      <c r="O24" s="80">
        <v>1112881</v>
      </c>
      <c r="P24" s="85">
        <f t="shared" si="2"/>
        <v>183172</v>
      </c>
      <c r="Q24" s="86">
        <f t="shared" si="3"/>
        <v>16.459</v>
      </c>
    </row>
    <row r="25" spans="1:17" ht="40.5" customHeight="1" x14ac:dyDescent="0.2">
      <c r="A25" s="79">
        <v>18</v>
      </c>
      <c r="B25" s="88"/>
      <c r="C25" s="73" t="s">
        <v>18</v>
      </c>
      <c r="D25" s="73"/>
      <c r="E25" s="80">
        <v>3263130</v>
      </c>
      <c r="F25" s="87">
        <v>3588303</v>
      </c>
      <c r="G25" s="80">
        <f t="shared" si="0"/>
        <v>-325173</v>
      </c>
      <c r="H25" s="86">
        <f t="shared" si="1"/>
        <v>-9.0619999999999994</v>
      </c>
      <c r="I25" s="81"/>
      <c r="J25" s="82">
        <v>58</v>
      </c>
      <c r="K25" s="88"/>
      <c r="L25" s="73" t="s">
        <v>62</v>
      </c>
      <c r="M25" s="73"/>
      <c r="N25" s="80">
        <v>2024503</v>
      </c>
      <c r="O25" s="80">
        <v>1919319</v>
      </c>
      <c r="P25" s="85">
        <f t="shared" si="2"/>
        <v>105184</v>
      </c>
      <c r="Q25" s="86">
        <f t="shared" si="3"/>
        <v>5.48</v>
      </c>
    </row>
    <row r="26" spans="1:17" ht="40.5" customHeight="1" x14ac:dyDescent="0.2">
      <c r="A26" s="79">
        <v>19</v>
      </c>
      <c r="B26" s="88"/>
      <c r="C26" s="73" t="s">
        <v>19</v>
      </c>
      <c r="D26" s="73"/>
      <c r="E26" s="80">
        <v>7993106</v>
      </c>
      <c r="F26" s="87">
        <v>7421359</v>
      </c>
      <c r="G26" s="80">
        <f t="shared" si="0"/>
        <v>571747</v>
      </c>
      <c r="H26" s="86">
        <f t="shared" si="1"/>
        <v>7.7039999999999997</v>
      </c>
      <c r="I26" s="81"/>
      <c r="J26" s="82">
        <v>59</v>
      </c>
      <c r="K26" s="88"/>
      <c r="L26" s="73" t="s">
        <v>64</v>
      </c>
      <c r="M26" s="73"/>
      <c r="N26" s="80">
        <v>1523658</v>
      </c>
      <c r="O26" s="80">
        <v>1316992</v>
      </c>
      <c r="P26" s="85">
        <f t="shared" si="2"/>
        <v>206666</v>
      </c>
      <c r="Q26" s="86">
        <f t="shared" si="3"/>
        <v>15.692</v>
      </c>
    </row>
    <row r="27" spans="1:17" ht="40.5" customHeight="1" x14ac:dyDescent="0.2">
      <c r="A27" s="79">
        <v>20</v>
      </c>
      <c r="B27" s="88"/>
      <c r="C27" s="73" t="s">
        <v>20</v>
      </c>
      <c r="D27" s="73"/>
      <c r="E27" s="80">
        <v>1656077</v>
      </c>
      <c r="F27" s="87">
        <v>2669212</v>
      </c>
      <c r="G27" s="80">
        <f t="shared" si="0"/>
        <v>-1013135</v>
      </c>
      <c r="H27" s="86">
        <f t="shared" si="1"/>
        <v>-37.956000000000003</v>
      </c>
      <c r="I27" s="81"/>
      <c r="J27" s="82">
        <v>60</v>
      </c>
      <c r="K27" s="88"/>
      <c r="L27" s="73" t="s">
        <v>70</v>
      </c>
      <c r="M27" s="73"/>
      <c r="N27" s="80">
        <v>1634506</v>
      </c>
      <c r="O27" s="80">
        <v>1559019</v>
      </c>
      <c r="P27" s="85">
        <f t="shared" si="2"/>
        <v>75487</v>
      </c>
      <c r="Q27" s="86">
        <f t="shared" si="3"/>
        <v>4.8419999999999996</v>
      </c>
    </row>
    <row r="28" spans="1:17" ht="40.5" customHeight="1" x14ac:dyDescent="0.2">
      <c r="A28" s="79">
        <v>21</v>
      </c>
      <c r="B28" s="88"/>
      <c r="C28" s="73" t="s">
        <v>21</v>
      </c>
      <c r="D28" s="73"/>
      <c r="E28" s="80">
        <v>0</v>
      </c>
      <c r="F28" s="87">
        <v>0</v>
      </c>
      <c r="G28" s="80">
        <f t="shared" si="0"/>
        <v>0</v>
      </c>
      <c r="H28" s="86" t="str">
        <f t="shared" si="1"/>
        <v>－　</v>
      </c>
      <c r="I28" s="81"/>
      <c r="J28" s="82">
        <v>61</v>
      </c>
      <c r="K28" s="88"/>
      <c r="L28" s="73" t="s">
        <v>75</v>
      </c>
      <c r="M28" s="73"/>
      <c r="N28" s="80">
        <v>2554177</v>
      </c>
      <c r="O28" s="80">
        <v>2525393</v>
      </c>
      <c r="P28" s="85">
        <f t="shared" si="2"/>
        <v>28784</v>
      </c>
      <c r="Q28" s="86">
        <f t="shared" si="3"/>
        <v>1.1399999999999999</v>
      </c>
    </row>
    <row r="29" spans="1:17" ht="40.5" customHeight="1" x14ac:dyDescent="0.2">
      <c r="A29" s="79">
        <v>22</v>
      </c>
      <c r="B29" s="88"/>
      <c r="C29" s="73" t="s">
        <v>22</v>
      </c>
      <c r="D29" s="73"/>
      <c r="E29" s="80">
        <v>3093397</v>
      </c>
      <c r="F29" s="87">
        <v>2942518</v>
      </c>
      <c r="G29" s="80">
        <f t="shared" si="0"/>
        <v>150879</v>
      </c>
      <c r="H29" s="86">
        <f t="shared" si="1"/>
        <v>5.1280000000000001</v>
      </c>
      <c r="I29" s="81"/>
      <c r="J29" s="82">
        <v>62</v>
      </c>
      <c r="K29" s="83"/>
      <c r="L29" s="84" t="s">
        <v>80</v>
      </c>
      <c r="M29" s="84"/>
      <c r="N29" s="80">
        <v>2479323</v>
      </c>
      <c r="O29" s="80">
        <v>2487396</v>
      </c>
      <c r="P29" s="85">
        <f t="shared" si="2"/>
        <v>-8073</v>
      </c>
      <c r="Q29" s="86">
        <f t="shared" si="3"/>
        <v>-0.32500000000000001</v>
      </c>
    </row>
    <row r="30" spans="1:17" ht="40.5" customHeight="1" thickBot="1" x14ac:dyDescent="0.25">
      <c r="A30" s="79">
        <v>23</v>
      </c>
      <c r="B30" s="88"/>
      <c r="C30" s="73" t="s">
        <v>23</v>
      </c>
      <c r="D30" s="73"/>
      <c r="E30" s="80">
        <v>19045</v>
      </c>
      <c r="F30" s="87">
        <v>0</v>
      </c>
      <c r="G30" s="80">
        <f t="shared" si="0"/>
        <v>19045</v>
      </c>
      <c r="H30" s="86" t="str">
        <f t="shared" si="1"/>
        <v>皆増　</v>
      </c>
      <c r="I30" s="81"/>
      <c r="J30" s="82">
        <v>63</v>
      </c>
      <c r="K30" s="88"/>
      <c r="L30" s="73" t="s">
        <v>81</v>
      </c>
      <c r="M30" s="73"/>
      <c r="N30" s="80">
        <v>2128443</v>
      </c>
      <c r="O30" s="80">
        <v>2060654</v>
      </c>
      <c r="P30" s="85">
        <f t="shared" si="2"/>
        <v>67789</v>
      </c>
      <c r="Q30" s="259">
        <f t="shared" si="3"/>
        <v>3.29</v>
      </c>
    </row>
    <row r="31" spans="1:17" ht="40.5" customHeight="1" thickTop="1" x14ac:dyDescent="0.2">
      <c r="A31" s="79">
        <v>24</v>
      </c>
      <c r="B31" s="88"/>
      <c r="C31" s="73" t="s">
        <v>24</v>
      </c>
      <c r="D31" s="73"/>
      <c r="E31" s="80">
        <v>2878904</v>
      </c>
      <c r="F31" s="87">
        <v>2686490</v>
      </c>
      <c r="G31" s="80">
        <f t="shared" si="0"/>
        <v>192414</v>
      </c>
      <c r="H31" s="86">
        <f t="shared" si="1"/>
        <v>7.1619999999999999</v>
      </c>
      <c r="I31" s="81"/>
      <c r="J31" s="89" t="s">
        <v>39</v>
      </c>
      <c r="K31" s="90"/>
      <c r="L31" s="91" t="s">
        <v>218</v>
      </c>
      <c r="M31" s="91"/>
      <c r="N31" s="92">
        <f>SUM(N8:N30)</f>
        <v>40411611</v>
      </c>
      <c r="O31" s="92">
        <f>SUM(O8:O30)</f>
        <v>38439823</v>
      </c>
      <c r="P31" s="93">
        <f>N31-O31</f>
        <v>1971788</v>
      </c>
      <c r="Q31" s="257">
        <f t="shared" si="3"/>
        <v>5.13</v>
      </c>
    </row>
    <row r="32" spans="1:17" ht="40.5" customHeight="1" x14ac:dyDescent="0.2">
      <c r="A32" s="79">
        <v>25</v>
      </c>
      <c r="B32" s="88"/>
      <c r="C32" s="73" t="s">
        <v>25</v>
      </c>
      <c r="D32" s="73"/>
      <c r="E32" s="80">
        <v>0</v>
      </c>
      <c r="F32" s="87">
        <v>0</v>
      </c>
      <c r="G32" s="80">
        <f t="shared" si="0"/>
        <v>0</v>
      </c>
      <c r="H32" s="86" t="str">
        <f t="shared" si="1"/>
        <v>－　</v>
      </c>
      <c r="I32" s="81"/>
      <c r="J32" s="149" t="s">
        <v>39</v>
      </c>
      <c r="K32" s="70"/>
      <c r="L32" s="67" t="s">
        <v>219</v>
      </c>
      <c r="M32" s="67"/>
      <c r="N32" s="150">
        <f>E48+N31</f>
        <v>206489310</v>
      </c>
      <c r="O32" s="150">
        <f>F48+O31</f>
        <v>200261709</v>
      </c>
      <c r="P32" s="150">
        <f>N32-O32</f>
        <v>6227601</v>
      </c>
      <c r="Q32" s="86">
        <f t="shared" si="3"/>
        <v>3.11</v>
      </c>
    </row>
    <row r="33" spans="1:17" ht="40.5" customHeight="1" x14ac:dyDescent="0.2">
      <c r="A33" s="79">
        <v>26</v>
      </c>
      <c r="B33" s="88"/>
      <c r="C33" s="73" t="s">
        <v>26</v>
      </c>
      <c r="D33" s="73"/>
      <c r="E33" s="80">
        <v>3113500</v>
      </c>
      <c r="F33" s="87">
        <v>3353273</v>
      </c>
      <c r="G33" s="80">
        <f t="shared" si="0"/>
        <v>-239773</v>
      </c>
      <c r="H33" s="86">
        <f t="shared" si="1"/>
        <v>-7.15</v>
      </c>
      <c r="I33" s="94"/>
      <c r="J33" s="154"/>
      <c r="K33" s="155"/>
      <c r="L33" s="154"/>
      <c r="M33" s="154"/>
      <c r="N33" s="156"/>
      <c r="O33" s="156"/>
      <c r="P33" s="156"/>
      <c r="Q33" s="157"/>
    </row>
    <row r="34" spans="1:17" ht="40.5" customHeight="1" x14ac:dyDescent="0.2">
      <c r="A34" s="79">
        <v>27</v>
      </c>
      <c r="B34" s="88"/>
      <c r="C34" s="73" t="s">
        <v>27</v>
      </c>
      <c r="D34" s="73"/>
      <c r="E34" s="80">
        <v>3993109</v>
      </c>
      <c r="F34" s="87">
        <v>3681192</v>
      </c>
      <c r="G34" s="80">
        <f t="shared" si="0"/>
        <v>311917</v>
      </c>
      <c r="H34" s="86">
        <f t="shared" si="1"/>
        <v>8.4730000000000008</v>
      </c>
      <c r="I34" s="94"/>
      <c r="J34" s="67"/>
      <c r="K34" s="67"/>
      <c r="L34" s="67"/>
      <c r="M34" s="67"/>
      <c r="N34" s="158"/>
      <c r="O34" s="158"/>
      <c r="P34" s="158"/>
      <c r="Q34" s="159"/>
    </row>
    <row r="35" spans="1:17" ht="40.5" customHeight="1" x14ac:dyDescent="0.2">
      <c r="A35" s="79">
        <v>28</v>
      </c>
      <c r="B35" s="88"/>
      <c r="C35" s="73" t="s">
        <v>28</v>
      </c>
      <c r="D35" s="73"/>
      <c r="E35" s="80">
        <v>5463184</v>
      </c>
      <c r="F35" s="87">
        <v>5405774</v>
      </c>
      <c r="G35" s="80">
        <f t="shared" si="0"/>
        <v>57410</v>
      </c>
      <c r="H35" s="86">
        <f t="shared" si="1"/>
        <v>1.0620000000000001</v>
      </c>
      <c r="I35" s="94"/>
      <c r="J35" s="67"/>
      <c r="K35" s="98"/>
      <c r="L35" s="67"/>
      <c r="M35" s="67"/>
      <c r="N35" s="158"/>
      <c r="O35" s="158"/>
      <c r="P35" s="158"/>
      <c r="Q35" s="159"/>
    </row>
    <row r="36" spans="1:17" ht="40.5" customHeight="1" x14ac:dyDescent="0.2">
      <c r="A36" s="79">
        <v>29</v>
      </c>
      <c r="B36" s="88"/>
      <c r="C36" s="73" t="s">
        <v>29</v>
      </c>
      <c r="D36" s="73"/>
      <c r="E36" s="80">
        <v>3049110</v>
      </c>
      <c r="F36" s="87">
        <v>3064208</v>
      </c>
      <c r="G36" s="80">
        <f t="shared" si="0"/>
        <v>-15098</v>
      </c>
      <c r="H36" s="86">
        <f t="shared" si="1"/>
        <v>-0.49299999999999999</v>
      </c>
      <c r="I36" s="94"/>
      <c r="J36" s="67"/>
      <c r="K36" s="98"/>
      <c r="L36" s="67"/>
      <c r="M36" s="67"/>
      <c r="N36" s="158"/>
      <c r="O36" s="158"/>
      <c r="P36" s="158"/>
      <c r="Q36" s="159"/>
    </row>
    <row r="37" spans="1:17" ht="40.5" customHeight="1" x14ac:dyDescent="0.2">
      <c r="A37" s="79">
        <v>30</v>
      </c>
      <c r="B37" s="88"/>
      <c r="C37" s="73" t="s">
        <v>30</v>
      </c>
      <c r="D37" s="73"/>
      <c r="E37" s="80">
        <v>0</v>
      </c>
      <c r="F37" s="87">
        <v>0</v>
      </c>
      <c r="G37" s="80">
        <f t="shared" si="0"/>
        <v>0</v>
      </c>
      <c r="H37" s="86" t="str">
        <f t="shared" si="1"/>
        <v>－　</v>
      </c>
      <c r="I37" s="94"/>
      <c r="J37" s="67"/>
      <c r="K37" s="98"/>
      <c r="L37" s="67"/>
      <c r="M37" s="67"/>
      <c r="N37" s="158"/>
      <c r="O37" s="158"/>
      <c r="P37" s="158"/>
      <c r="Q37" s="159"/>
    </row>
    <row r="38" spans="1:17" ht="40.5" customHeight="1" x14ac:dyDescent="0.2">
      <c r="A38" s="79">
        <v>31</v>
      </c>
      <c r="B38" s="88"/>
      <c r="C38" s="73" t="s">
        <v>31</v>
      </c>
      <c r="D38" s="73"/>
      <c r="E38" s="80">
        <v>3878835</v>
      </c>
      <c r="F38" s="87">
        <v>3846199</v>
      </c>
      <c r="G38" s="80">
        <f t="shared" si="0"/>
        <v>32636</v>
      </c>
      <c r="H38" s="86">
        <f t="shared" si="1"/>
        <v>0.84899999999999998</v>
      </c>
      <c r="I38" s="94"/>
      <c r="J38" s="67"/>
      <c r="K38" s="98"/>
      <c r="L38" s="67"/>
      <c r="M38" s="67"/>
      <c r="N38" s="158"/>
      <c r="O38" s="158"/>
      <c r="P38" s="158"/>
      <c r="Q38" s="159"/>
    </row>
    <row r="39" spans="1:17" ht="40.5" customHeight="1" x14ac:dyDescent="0.2">
      <c r="A39" s="79">
        <v>32</v>
      </c>
      <c r="B39" s="88"/>
      <c r="C39" s="73" t="s">
        <v>33</v>
      </c>
      <c r="D39" s="73"/>
      <c r="E39" s="80">
        <v>1821833</v>
      </c>
      <c r="F39" s="87">
        <v>1844219</v>
      </c>
      <c r="G39" s="80">
        <f t="shared" si="0"/>
        <v>-22386</v>
      </c>
      <c r="H39" s="86">
        <f t="shared" si="1"/>
        <v>-1.214</v>
      </c>
      <c r="I39" s="94"/>
      <c r="J39" s="67"/>
      <c r="K39" s="98"/>
      <c r="L39" s="151"/>
      <c r="M39" s="151"/>
      <c r="N39" s="152"/>
      <c r="O39" s="152"/>
      <c r="P39" s="152"/>
      <c r="Q39" s="153"/>
    </row>
    <row r="40" spans="1:17" ht="40.5" customHeight="1" x14ac:dyDescent="0.2">
      <c r="A40" s="79">
        <v>33</v>
      </c>
      <c r="B40" s="88"/>
      <c r="C40" s="73" t="s">
        <v>34</v>
      </c>
      <c r="D40" s="73"/>
      <c r="E40" s="80">
        <v>3309219</v>
      </c>
      <c r="F40" s="87">
        <v>3278321</v>
      </c>
      <c r="G40" s="80">
        <f t="shared" si="0"/>
        <v>30898</v>
      </c>
      <c r="H40" s="86">
        <f t="shared" si="1"/>
        <v>0.94199999999999995</v>
      </c>
      <c r="I40" s="94"/>
      <c r="J40" s="95"/>
      <c r="L40" s="95"/>
      <c r="M40" s="67"/>
      <c r="N40" s="96"/>
      <c r="O40" s="96"/>
      <c r="P40" s="96"/>
      <c r="Q40" s="97"/>
    </row>
    <row r="41" spans="1:17" ht="40.5" customHeight="1" x14ac:dyDescent="0.2">
      <c r="A41" s="79">
        <v>34</v>
      </c>
      <c r="B41" s="88"/>
      <c r="C41" s="73" t="s">
        <v>35</v>
      </c>
      <c r="D41" s="73"/>
      <c r="E41" s="80">
        <v>3513497</v>
      </c>
      <c r="F41" s="87">
        <v>3510667</v>
      </c>
      <c r="G41" s="80">
        <f t="shared" si="0"/>
        <v>2830</v>
      </c>
      <c r="H41" s="86">
        <f t="shared" si="1"/>
        <v>8.1000000000000003E-2</v>
      </c>
      <c r="I41" s="94"/>
      <c r="J41" s="67"/>
      <c r="K41" s="98"/>
      <c r="L41" s="67"/>
      <c r="M41" s="67"/>
      <c r="N41" s="96"/>
      <c r="O41" s="96"/>
      <c r="P41" s="96"/>
      <c r="Q41" s="97"/>
    </row>
    <row r="42" spans="1:17" ht="40.5" customHeight="1" x14ac:dyDescent="0.2">
      <c r="A42" s="79">
        <v>35</v>
      </c>
      <c r="B42" s="88"/>
      <c r="C42" s="73" t="s">
        <v>36</v>
      </c>
      <c r="D42" s="73"/>
      <c r="E42" s="80">
        <v>2910898</v>
      </c>
      <c r="F42" s="87">
        <v>2992483</v>
      </c>
      <c r="G42" s="80">
        <f t="shared" si="0"/>
        <v>-81585</v>
      </c>
      <c r="H42" s="86">
        <f t="shared" si="1"/>
        <v>-2.726</v>
      </c>
      <c r="I42" s="94"/>
      <c r="J42" s="67"/>
      <c r="K42" s="98"/>
      <c r="L42" s="67"/>
      <c r="M42" s="67"/>
      <c r="N42" s="96"/>
      <c r="O42" s="96"/>
      <c r="P42" s="96"/>
      <c r="Q42" s="97"/>
    </row>
    <row r="43" spans="1:17" ht="40.5" customHeight="1" x14ac:dyDescent="0.2">
      <c r="A43" s="79">
        <v>36</v>
      </c>
      <c r="B43" s="88"/>
      <c r="C43" s="73" t="s">
        <v>93</v>
      </c>
      <c r="D43" s="73"/>
      <c r="E43" s="80">
        <v>2449812</v>
      </c>
      <c r="F43" s="87">
        <v>2378865</v>
      </c>
      <c r="G43" s="80">
        <f t="shared" si="0"/>
        <v>70947</v>
      </c>
      <c r="H43" s="86">
        <f t="shared" si="1"/>
        <v>2.9820000000000002</v>
      </c>
      <c r="I43" s="94"/>
      <c r="J43" s="67"/>
      <c r="K43" s="98"/>
      <c r="L43" s="67"/>
      <c r="M43" s="67"/>
      <c r="N43" s="96"/>
      <c r="O43" s="96"/>
      <c r="P43" s="96"/>
      <c r="Q43" s="97"/>
    </row>
    <row r="44" spans="1:17" ht="40.5" customHeight="1" x14ac:dyDescent="0.2">
      <c r="A44" s="79">
        <v>37</v>
      </c>
      <c r="B44" s="88"/>
      <c r="C44" s="73" t="s">
        <v>37</v>
      </c>
      <c r="D44" s="73"/>
      <c r="E44" s="80">
        <v>2109890</v>
      </c>
      <c r="F44" s="87">
        <v>2025611</v>
      </c>
      <c r="G44" s="80">
        <f t="shared" si="0"/>
        <v>84279</v>
      </c>
      <c r="H44" s="86">
        <f t="shared" si="1"/>
        <v>4.1609999999999996</v>
      </c>
      <c r="I44" s="94"/>
      <c r="J44" s="67"/>
      <c r="K44" s="98"/>
      <c r="L44" s="67"/>
      <c r="M44" s="67"/>
      <c r="N44" s="96"/>
      <c r="O44" s="96"/>
      <c r="P44" s="96"/>
      <c r="Q44" s="97"/>
    </row>
    <row r="45" spans="1:17" ht="40.5" customHeight="1" x14ac:dyDescent="0.2">
      <c r="A45" s="79">
        <v>38</v>
      </c>
      <c r="B45" s="88"/>
      <c r="C45" s="73" t="s">
        <v>38</v>
      </c>
      <c r="D45" s="73"/>
      <c r="E45" s="80">
        <v>2752547</v>
      </c>
      <c r="F45" s="87">
        <v>2669776</v>
      </c>
      <c r="G45" s="80">
        <f t="shared" si="0"/>
        <v>82771</v>
      </c>
      <c r="H45" s="86">
        <f t="shared" si="1"/>
        <v>3.1</v>
      </c>
      <c r="I45" s="94"/>
      <c r="J45" s="67"/>
      <c r="K45" s="98"/>
      <c r="L45" s="67"/>
      <c r="M45" s="67"/>
      <c r="N45" s="96"/>
      <c r="O45" s="96"/>
      <c r="P45" s="96"/>
      <c r="Q45" s="97"/>
    </row>
    <row r="46" spans="1:17" ht="40.5" customHeight="1" x14ac:dyDescent="0.2">
      <c r="A46" s="79">
        <v>39</v>
      </c>
      <c r="B46" s="88"/>
      <c r="C46" s="73" t="s">
        <v>192</v>
      </c>
      <c r="D46" s="73"/>
      <c r="E46" s="80">
        <v>4901727</v>
      </c>
      <c r="F46" s="87">
        <v>4654804</v>
      </c>
      <c r="G46" s="80">
        <f t="shared" si="0"/>
        <v>246923</v>
      </c>
      <c r="H46" s="86">
        <f t="shared" si="1"/>
        <v>5.3049999999999997</v>
      </c>
      <c r="I46" s="94"/>
      <c r="J46" s="67"/>
      <c r="K46" s="98"/>
      <c r="L46" s="67"/>
      <c r="M46" s="67"/>
      <c r="N46" s="96"/>
      <c r="O46" s="96"/>
      <c r="P46" s="96"/>
      <c r="Q46" s="97"/>
    </row>
    <row r="47" spans="1:17" ht="40.5" customHeight="1" thickBot="1" x14ac:dyDescent="0.25">
      <c r="A47" s="82">
        <v>40</v>
      </c>
      <c r="B47" s="88"/>
      <c r="C47" s="73" t="s">
        <v>248</v>
      </c>
      <c r="D47" s="73"/>
      <c r="E47" s="80">
        <v>2347207</v>
      </c>
      <c r="F47" s="80">
        <v>2217412</v>
      </c>
      <c r="G47" s="80">
        <f t="shared" si="0"/>
        <v>129795</v>
      </c>
      <c r="H47" s="258">
        <f t="shared" si="1"/>
        <v>5.8529999999999998</v>
      </c>
      <c r="I47" s="94"/>
      <c r="J47" s="67"/>
      <c r="K47" s="98"/>
      <c r="L47" s="67"/>
      <c r="M47" s="67"/>
      <c r="N47" s="96"/>
      <c r="O47" s="96"/>
      <c r="P47" s="96"/>
      <c r="Q47" s="97"/>
    </row>
    <row r="48" spans="1:17" ht="40.5" customHeight="1" thickTop="1" x14ac:dyDescent="0.2">
      <c r="A48" s="89" t="s">
        <v>39</v>
      </c>
      <c r="B48" s="90"/>
      <c r="C48" s="91" t="s">
        <v>220</v>
      </c>
      <c r="D48" s="91"/>
      <c r="E48" s="92">
        <f>SUM(E8:E47)</f>
        <v>166077699</v>
      </c>
      <c r="F48" s="92">
        <f>SUM(F8:F47)</f>
        <v>161821886</v>
      </c>
      <c r="G48" s="92">
        <f>E48-F48</f>
        <v>4255813</v>
      </c>
      <c r="H48" s="257">
        <f t="shared" si="1"/>
        <v>2.63</v>
      </c>
      <c r="I48" s="94"/>
      <c r="J48" s="43"/>
      <c r="K48" s="56"/>
      <c r="L48" s="43"/>
      <c r="M48" s="43"/>
      <c r="N48" s="57"/>
      <c r="O48" s="57"/>
      <c r="P48" s="57"/>
      <c r="Q48" s="58"/>
    </row>
    <row r="49" spans="2:2" ht="40.5" customHeight="1" x14ac:dyDescent="0.2">
      <c r="B49" s="35"/>
    </row>
    <row r="50" spans="2:2" ht="23.25" customHeight="1" x14ac:dyDescent="0.2">
      <c r="B50" s="35"/>
    </row>
    <row r="51" spans="2:2" ht="23.25" customHeight="1" x14ac:dyDescent="0.2">
      <c r="B51" s="35"/>
    </row>
    <row r="52" spans="2:2" ht="23.25" customHeight="1" x14ac:dyDescent="0.2">
      <c r="B52" s="35"/>
    </row>
    <row r="53" spans="2:2" ht="23.25" customHeight="1" x14ac:dyDescent="0.2">
      <c r="B53" s="35"/>
    </row>
    <row r="54" spans="2:2" ht="23.25" customHeight="1" x14ac:dyDescent="0.2">
      <c r="B54" s="35"/>
    </row>
    <row r="55" spans="2:2" ht="23.25" customHeight="1" x14ac:dyDescent="0.2">
      <c r="B55" s="35"/>
    </row>
    <row r="56" spans="2:2" ht="23.25" customHeight="1" x14ac:dyDescent="0.2">
      <c r="B56" s="35"/>
    </row>
    <row r="57" spans="2:2" ht="23.25" customHeight="1" x14ac:dyDescent="0.2">
      <c r="B57" s="35"/>
    </row>
    <row r="58" spans="2:2" ht="23.25" customHeight="1" x14ac:dyDescent="0.2">
      <c r="B58" s="35"/>
    </row>
  </sheetData>
  <mergeCells count="5">
    <mergeCell ref="P2:Q3"/>
    <mergeCell ref="C4:C7"/>
    <mergeCell ref="L4:L7"/>
    <mergeCell ref="A4:A7"/>
    <mergeCell ref="J4:J7"/>
  </mergeCells>
  <phoneticPr fontId="3"/>
  <printOptions horizontalCentered="1"/>
  <pageMargins left="0.70866141732283472" right="0.19685039370078741" top="0.78740157480314965" bottom="0.39370078740157483" header="0.51181102362204722" footer="0"/>
  <pageSetup paperSize="9" scale="38" fitToHeight="3"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6"/>
  <sheetViews>
    <sheetView view="pageBreakPreview" zoomScaleNormal="100" workbookViewId="0">
      <pane xSplit="2" ySplit="6" topLeftCell="C7" activePane="bottomRight" state="frozen"/>
      <selection pane="topRight" activeCell="C1" sqref="C1"/>
      <selection pane="bottomLeft" activeCell="A7" sqref="A7"/>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10" x14ac:dyDescent="0.15">
      <c r="B1" s="1" t="s">
        <v>109</v>
      </c>
    </row>
    <row r="2" spans="2:10" x14ac:dyDescent="0.15">
      <c r="B2" s="269" t="s">
        <v>107</v>
      </c>
      <c r="C2" s="269"/>
      <c r="D2" s="269"/>
      <c r="E2" s="269"/>
      <c r="F2" s="269"/>
      <c r="G2" s="269"/>
      <c r="H2" s="269"/>
      <c r="I2" s="269"/>
      <c r="J2" s="269"/>
    </row>
    <row r="3" spans="2:10" x14ac:dyDescent="0.15">
      <c r="I3" s="1" t="s">
        <v>97</v>
      </c>
    </row>
    <row r="4" spans="2:10" x14ac:dyDescent="0.15">
      <c r="B4" s="270" t="s">
        <v>98</v>
      </c>
      <c r="C4" s="273" t="s">
        <v>104</v>
      </c>
      <c r="D4" s="27"/>
      <c r="E4" s="27"/>
      <c r="F4" s="27"/>
      <c r="G4" s="28" t="s">
        <v>101</v>
      </c>
      <c r="H4" s="28" t="s">
        <v>102</v>
      </c>
      <c r="I4" s="29" t="s">
        <v>85</v>
      </c>
      <c r="J4" s="30" t="s">
        <v>86</v>
      </c>
    </row>
    <row r="5" spans="2:10" x14ac:dyDescent="0.15">
      <c r="B5" s="271"/>
      <c r="C5" s="274"/>
      <c r="E5" s="1" t="s">
        <v>0</v>
      </c>
      <c r="G5" s="2" t="s">
        <v>106</v>
      </c>
      <c r="H5" s="2" t="s">
        <v>108</v>
      </c>
      <c r="I5" s="3" t="s">
        <v>87</v>
      </c>
      <c r="J5" s="31" t="s">
        <v>88</v>
      </c>
    </row>
    <row r="6" spans="2:10" x14ac:dyDescent="0.15">
      <c r="B6" s="272"/>
      <c r="C6" s="41" t="s">
        <v>105</v>
      </c>
      <c r="D6" s="24"/>
      <c r="E6" s="24"/>
      <c r="F6" s="24"/>
      <c r="G6" s="32" t="s">
        <v>1</v>
      </c>
      <c r="H6" s="33" t="s">
        <v>110</v>
      </c>
      <c r="I6" s="33" t="s">
        <v>89</v>
      </c>
      <c r="J6" s="34" t="s">
        <v>90</v>
      </c>
    </row>
    <row r="7" spans="2:10" ht="15" customHeight="1" x14ac:dyDescent="0.15">
      <c r="B7" s="8">
        <v>1</v>
      </c>
      <c r="C7" s="37">
        <v>6</v>
      </c>
      <c r="E7" s="1" t="s">
        <v>6</v>
      </c>
      <c r="G7" s="22">
        <v>5635498</v>
      </c>
      <c r="H7" s="22">
        <v>5398581</v>
      </c>
      <c r="I7" s="22">
        <f t="shared" ref="I7:I38" si="0">G7-H7</f>
        <v>236917</v>
      </c>
      <c r="J7" s="13">
        <f t="shared" ref="J7:J38" si="1">IF(H7=0,IF(G7=0,"－　","皆増　"),IF(G7=0,"皆減　",ROUND(I7/H7*100,1)))</f>
        <v>4.4000000000000004</v>
      </c>
    </row>
    <row r="8" spans="2:10" ht="15" customHeight="1" x14ac:dyDescent="0.15">
      <c r="B8" s="36">
        <v>2</v>
      </c>
      <c r="C8" s="37">
        <v>12</v>
      </c>
      <c r="D8" s="12"/>
      <c r="E8" s="12" t="s">
        <v>12</v>
      </c>
      <c r="F8" s="12"/>
      <c r="G8" s="22">
        <v>5067145</v>
      </c>
      <c r="H8" s="22">
        <v>5295763</v>
      </c>
      <c r="I8" s="23">
        <f t="shared" si="0"/>
        <v>-228618</v>
      </c>
      <c r="J8" s="13">
        <f t="shared" si="1"/>
        <v>-4.3</v>
      </c>
    </row>
    <row r="9" spans="2:10" ht="15" customHeight="1" x14ac:dyDescent="0.15">
      <c r="B9" s="36">
        <v>3</v>
      </c>
      <c r="C9" s="37">
        <v>19</v>
      </c>
      <c r="D9" s="12"/>
      <c r="E9" s="12" t="s">
        <v>19</v>
      </c>
      <c r="F9" s="12"/>
      <c r="G9" s="22">
        <v>3784400</v>
      </c>
      <c r="H9" s="22">
        <v>5040583</v>
      </c>
      <c r="I9" s="14">
        <f t="shared" si="0"/>
        <v>-1256183</v>
      </c>
      <c r="J9" s="10">
        <f t="shared" si="1"/>
        <v>-24.9</v>
      </c>
    </row>
    <row r="10" spans="2:10" ht="15" customHeight="1" x14ac:dyDescent="0.15">
      <c r="B10" s="36">
        <v>4</v>
      </c>
      <c r="C10" s="37">
        <v>32</v>
      </c>
      <c r="D10" s="5"/>
      <c r="E10" s="5" t="s">
        <v>31</v>
      </c>
      <c r="F10" s="5"/>
      <c r="G10" s="22">
        <v>3683845</v>
      </c>
      <c r="H10" s="22">
        <v>3824270</v>
      </c>
      <c r="I10" s="14">
        <f t="shared" si="0"/>
        <v>-140425</v>
      </c>
      <c r="J10" s="10">
        <f t="shared" si="1"/>
        <v>-3.7</v>
      </c>
    </row>
    <row r="11" spans="2:10" ht="15" customHeight="1" x14ac:dyDescent="0.15">
      <c r="B11" s="36">
        <v>5</v>
      </c>
      <c r="C11" s="37">
        <v>5</v>
      </c>
      <c r="D11" s="5"/>
      <c r="E11" s="5" t="s">
        <v>5</v>
      </c>
      <c r="F11" s="5"/>
      <c r="G11" s="22">
        <v>3109156</v>
      </c>
      <c r="H11" s="22">
        <v>3185521</v>
      </c>
      <c r="I11" s="14">
        <f t="shared" si="0"/>
        <v>-76365</v>
      </c>
      <c r="J11" s="10">
        <f t="shared" si="1"/>
        <v>-2.4</v>
      </c>
    </row>
    <row r="12" spans="2:10" ht="15" customHeight="1" x14ac:dyDescent="0.15">
      <c r="B12" s="36">
        <v>6</v>
      </c>
      <c r="C12" s="37">
        <v>1</v>
      </c>
      <c r="D12" s="5"/>
      <c r="E12" s="5" t="s">
        <v>91</v>
      </c>
      <c r="F12" s="5"/>
      <c r="G12" s="22">
        <v>2779299</v>
      </c>
      <c r="H12" s="22">
        <v>3066078</v>
      </c>
      <c r="I12" s="14">
        <f t="shared" si="0"/>
        <v>-286779</v>
      </c>
      <c r="J12" s="10">
        <f t="shared" si="1"/>
        <v>-9.4</v>
      </c>
    </row>
    <row r="13" spans="2:10" ht="15" customHeight="1" x14ac:dyDescent="0.15">
      <c r="B13" s="36">
        <v>7</v>
      </c>
      <c r="C13" s="37">
        <v>8</v>
      </c>
      <c r="D13" s="5"/>
      <c r="E13" s="5" t="s">
        <v>8</v>
      </c>
      <c r="F13" s="5"/>
      <c r="G13" s="22">
        <v>2576546</v>
      </c>
      <c r="H13" s="22">
        <v>2373064</v>
      </c>
      <c r="I13" s="14">
        <f t="shared" si="0"/>
        <v>203482</v>
      </c>
      <c r="J13" s="10">
        <f t="shared" si="1"/>
        <v>8.6</v>
      </c>
    </row>
    <row r="14" spans="2:10" ht="15" customHeight="1" x14ac:dyDescent="0.15">
      <c r="B14" s="36">
        <v>8</v>
      </c>
      <c r="C14" s="37">
        <v>16</v>
      </c>
      <c r="D14" s="12"/>
      <c r="E14" s="12" t="s">
        <v>16</v>
      </c>
      <c r="F14" s="12"/>
      <c r="G14" s="22">
        <v>2483099</v>
      </c>
      <c r="H14" s="22">
        <v>2434370</v>
      </c>
      <c r="I14" s="14">
        <f t="shared" si="0"/>
        <v>48729</v>
      </c>
      <c r="J14" s="10">
        <f t="shared" si="1"/>
        <v>2</v>
      </c>
    </row>
    <row r="15" spans="2:10" ht="15" customHeight="1" x14ac:dyDescent="0.15">
      <c r="B15" s="36">
        <v>9</v>
      </c>
      <c r="C15" s="37">
        <v>10</v>
      </c>
      <c r="D15" s="5"/>
      <c r="E15" s="5" t="s">
        <v>10</v>
      </c>
      <c r="F15" s="5"/>
      <c r="G15" s="22">
        <v>2241195</v>
      </c>
      <c r="H15" s="22">
        <v>2317320</v>
      </c>
      <c r="I15" s="14">
        <f t="shared" si="0"/>
        <v>-76125</v>
      </c>
      <c r="J15" s="10">
        <f t="shared" si="1"/>
        <v>-3.3</v>
      </c>
    </row>
    <row r="16" spans="2:10" ht="15" customHeight="1" x14ac:dyDescent="0.15">
      <c r="B16" s="36">
        <v>10</v>
      </c>
      <c r="C16" s="37">
        <v>34</v>
      </c>
      <c r="D16" s="5"/>
      <c r="E16" s="5" t="s">
        <v>33</v>
      </c>
      <c r="F16" s="5"/>
      <c r="G16" s="22">
        <v>2197745</v>
      </c>
      <c r="H16" s="22">
        <v>2948141</v>
      </c>
      <c r="I16" s="14">
        <f t="shared" si="0"/>
        <v>-750396</v>
      </c>
      <c r="J16" s="10">
        <f t="shared" si="1"/>
        <v>-25.5</v>
      </c>
    </row>
    <row r="17" spans="2:10" ht="15" customHeight="1" x14ac:dyDescent="0.15">
      <c r="B17" s="36">
        <v>11</v>
      </c>
      <c r="C17" s="37">
        <v>15</v>
      </c>
      <c r="D17" s="5"/>
      <c r="E17" s="5" t="s">
        <v>15</v>
      </c>
      <c r="F17" s="5"/>
      <c r="G17" s="22">
        <v>2194649</v>
      </c>
      <c r="H17" s="22">
        <v>2302701</v>
      </c>
      <c r="I17" s="14">
        <f t="shared" si="0"/>
        <v>-108052</v>
      </c>
      <c r="J17" s="10">
        <f t="shared" si="1"/>
        <v>-4.7</v>
      </c>
    </row>
    <row r="18" spans="2:10" ht="15" customHeight="1" x14ac:dyDescent="0.15">
      <c r="B18" s="36">
        <v>12</v>
      </c>
      <c r="C18" s="37">
        <v>14</v>
      </c>
      <c r="D18" s="5"/>
      <c r="E18" s="5" t="s">
        <v>14</v>
      </c>
      <c r="F18" s="5"/>
      <c r="G18" s="22">
        <v>2141526</v>
      </c>
      <c r="H18" s="22">
        <v>2150177</v>
      </c>
      <c r="I18" s="14">
        <f t="shared" si="0"/>
        <v>-8651</v>
      </c>
      <c r="J18" s="10">
        <f t="shared" si="1"/>
        <v>-0.4</v>
      </c>
    </row>
    <row r="19" spans="2:10" ht="15" customHeight="1" x14ac:dyDescent="0.15">
      <c r="B19" s="36">
        <v>13</v>
      </c>
      <c r="C19" s="37">
        <v>9</v>
      </c>
      <c r="D19" s="5"/>
      <c r="E19" s="5" t="s">
        <v>9</v>
      </c>
      <c r="F19" s="5"/>
      <c r="G19" s="22">
        <v>2127726</v>
      </c>
      <c r="H19" s="22">
        <v>2371785</v>
      </c>
      <c r="I19" s="14">
        <f t="shared" si="0"/>
        <v>-244059</v>
      </c>
      <c r="J19" s="10">
        <f t="shared" si="1"/>
        <v>-10.3</v>
      </c>
    </row>
    <row r="20" spans="2:10" ht="15" customHeight="1" x14ac:dyDescent="0.15">
      <c r="B20" s="36">
        <v>14</v>
      </c>
      <c r="C20" s="37">
        <v>85</v>
      </c>
      <c r="D20" s="5"/>
      <c r="E20" s="5" t="s">
        <v>82</v>
      </c>
      <c r="F20" s="5"/>
      <c r="G20" s="22">
        <v>1970753</v>
      </c>
      <c r="H20" s="22">
        <v>1991979</v>
      </c>
      <c r="I20" s="14">
        <f t="shared" si="0"/>
        <v>-21226</v>
      </c>
      <c r="J20" s="10">
        <f t="shared" si="1"/>
        <v>-1.1000000000000001</v>
      </c>
    </row>
    <row r="21" spans="2:10" ht="15" customHeight="1" x14ac:dyDescent="0.15">
      <c r="B21" s="36">
        <v>15</v>
      </c>
      <c r="C21" s="37">
        <v>17</v>
      </c>
      <c r="D21" s="5"/>
      <c r="E21" s="5" t="s">
        <v>17</v>
      </c>
      <c r="F21" s="5"/>
      <c r="G21" s="22">
        <v>1861784</v>
      </c>
      <c r="H21" s="22">
        <v>1739677</v>
      </c>
      <c r="I21" s="14">
        <f t="shared" si="0"/>
        <v>122107</v>
      </c>
      <c r="J21" s="10">
        <f t="shared" si="1"/>
        <v>7</v>
      </c>
    </row>
    <row r="22" spans="2:10" ht="15" customHeight="1" x14ac:dyDescent="0.15">
      <c r="B22" s="36">
        <v>16</v>
      </c>
      <c r="C22" s="37">
        <v>36</v>
      </c>
      <c r="D22" s="5"/>
      <c r="E22" s="5" t="s">
        <v>35</v>
      </c>
      <c r="F22" s="5"/>
      <c r="G22" s="22">
        <v>1860540</v>
      </c>
      <c r="H22" s="22">
        <v>1931018</v>
      </c>
      <c r="I22" s="14">
        <f t="shared" si="0"/>
        <v>-70478</v>
      </c>
      <c r="J22" s="10">
        <f t="shared" si="1"/>
        <v>-3.6</v>
      </c>
    </row>
    <row r="23" spans="2:10" ht="15" customHeight="1" x14ac:dyDescent="0.15">
      <c r="B23" s="36">
        <v>17</v>
      </c>
      <c r="C23" s="37">
        <v>37</v>
      </c>
      <c r="D23" s="5"/>
      <c r="E23" s="5" t="s">
        <v>36</v>
      </c>
      <c r="F23" s="5"/>
      <c r="G23" s="22">
        <v>1847606</v>
      </c>
      <c r="H23" s="22">
        <v>2047190</v>
      </c>
      <c r="I23" s="14">
        <f t="shared" si="0"/>
        <v>-199584</v>
      </c>
      <c r="J23" s="10">
        <f t="shared" si="1"/>
        <v>-9.6999999999999993</v>
      </c>
    </row>
    <row r="24" spans="2:10" ht="15" customHeight="1" x14ac:dyDescent="0.15">
      <c r="B24" s="36">
        <v>18</v>
      </c>
      <c r="C24" s="37">
        <v>35</v>
      </c>
      <c r="D24" s="12"/>
      <c r="E24" s="12" t="s">
        <v>34</v>
      </c>
      <c r="F24" s="12"/>
      <c r="G24" s="22">
        <v>1799645</v>
      </c>
      <c r="H24" s="22">
        <v>1901411</v>
      </c>
      <c r="I24" s="14">
        <f t="shared" si="0"/>
        <v>-101766</v>
      </c>
      <c r="J24" s="10">
        <f t="shared" si="1"/>
        <v>-5.4</v>
      </c>
    </row>
    <row r="25" spans="2:10" ht="15" customHeight="1" x14ac:dyDescent="0.15">
      <c r="B25" s="36">
        <v>19</v>
      </c>
      <c r="C25" s="37">
        <v>73</v>
      </c>
      <c r="D25" s="5"/>
      <c r="E25" s="5" t="s">
        <v>71</v>
      </c>
      <c r="F25" s="5"/>
      <c r="G25" s="22">
        <v>1768480</v>
      </c>
      <c r="H25" s="22">
        <v>1690338</v>
      </c>
      <c r="I25" s="14">
        <f t="shared" si="0"/>
        <v>78142</v>
      </c>
      <c r="J25" s="10">
        <f t="shared" si="1"/>
        <v>4.5999999999999996</v>
      </c>
    </row>
    <row r="26" spans="2:10" ht="15" customHeight="1" x14ac:dyDescent="0.15">
      <c r="B26" s="36">
        <v>20</v>
      </c>
      <c r="C26" s="37">
        <v>83</v>
      </c>
      <c r="D26" s="5"/>
      <c r="E26" s="5" t="s">
        <v>80</v>
      </c>
      <c r="F26" s="5"/>
      <c r="G26" s="22">
        <v>1735544</v>
      </c>
      <c r="H26" s="22">
        <v>1777179</v>
      </c>
      <c r="I26" s="14">
        <f t="shared" si="0"/>
        <v>-41635</v>
      </c>
      <c r="J26" s="10">
        <f t="shared" si="1"/>
        <v>-2.2999999999999998</v>
      </c>
    </row>
    <row r="27" spans="2:10" ht="15" customHeight="1" x14ac:dyDescent="0.15">
      <c r="B27" s="36">
        <v>21</v>
      </c>
      <c r="C27" s="37">
        <v>23</v>
      </c>
      <c r="D27" s="5"/>
      <c r="E27" s="5" t="s">
        <v>92</v>
      </c>
      <c r="F27" s="5"/>
      <c r="G27" s="22">
        <v>1707934</v>
      </c>
      <c r="H27" s="22">
        <v>1867138</v>
      </c>
      <c r="I27" s="14">
        <f t="shared" si="0"/>
        <v>-159204</v>
      </c>
      <c r="J27" s="10">
        <f t="shared" si="1"/>
        <v>-8.5</v>
      </c>
    </row>
    <row r="28" spans="2:10" ht="15" customHeight="1" x14ac:dyDescent="0.15">
      <c r="B28" s="36">
        <v>22</v>
      </c>
      <c r="C28" s="37">
        <v>78</v>
      </c>
      <c r="D28" s="5"/>
      <c r="E28" s="5" t="s">
        <v>75</v>
      </c>
      <c r="F28" s="5"/>
      <c r="G28" s="22">
        <v>1660014</v>
      </c>
      <c r="H28" s="22">
        <v>1703611</v>
      </c>
      <c r="I28" s="14">
        <f t="shared" si="0"/>
        <v>-43597</v>
      </c>
      <c r="J28" s="10">
        <f t="shared" si="1"/>
        <v>-2.6</v>
      </c>
    </row>
    <row r="29" spans="2:10" ht="15" customHeight="1" x14ac:dyDescent="0.15">
      <c r="B29" s="36">
        <v>23</v>
      </c>
      <c r="C29" s="37">
        <v>49</v>
      </c>
      <c r="D29" s="5"/>
      <c r="E29" s="5" t="s">
        <v>48</v>
      </c>
      <c r="F29" s="5"/>
      <c r="G29" s="22">
        <v>1651088</v>
      </c>
      <c r="H29" s="22">
        <v>1598955</v>
      </c>
      <c r="I29" s="14">
        <f t="shared" si="0"/>
        <v>52133</v>
      </c>
      <c r="J29" s="10">
        <f t="shared" si="1"/>
        <v>3.3</v>
      </c>
    </row>
    <row r="30" spans="2:10" ht="15" customHeight="1" x14ac:dyDescent="0.15">
      <c r="B30" s="36">
        <v>24</v>
      </c>
      <c r="C30" s="37">
        <v>28</v>
      </c>
      <c r="D30" s="5"/>
      <c r="E30" s="5" t="s">
        <v>27</v>
      </c>
      <c r="F30" s="5"/>
      <c r="G30" s="22">
        <v>1630821</v>
      </c>
      <c r="H30" s="22">
        <v>1636899</v>
      </c>
      <c r="I30" s="14">
        <f t="shared" si="0"/>
        <v>-6078</v>
      </c>
      <c r="J30" s="10">
        <f t="shared" si="1"/>
        <v>-0.4</v>
      </c>
    </row>
    <row r="31" spans="2:10" ht="15" customHeight="1" x14ac:dyDescent="0.15">
      <c r="B31" s="36">
        <v>25</v>
      </c>
      <c r="C31" s="37">
        <v>45</v>
      </c>
      <c r="D31" s="5"/>
      <c r="E31" s="5" t="s">
        <v>44</v>
      </c>
      <c r="F31" s="5"/>
      <c r="G31" s="22">
        <v>1603567</v>
      </c>
      <c r="H31" s="22">
        <v>1547791</v>
      </c>
      <c r="I31" s="14">
        <f t="shared" si="0"/>
        <v>55776</v>
      </c>
      <c r="J31" s="10">
        <f t="shared" si="1"/>
        <v>3.6</v>
      </c>
    </row>
    <row r="32" spans="2:10" ht="15" customHeight="1" x14ac:dyDescent="0.15">
      <c r="B32" s="36">
        <v>26</v>
      </c>
      <c r="C32" s="37">
        <v>33</v>
      </c>
      <c r="D32" s="5"/>
      <c r="E32" s="5" t="s">
        <v>32</v>
      </c>
      <c r="F32" s="5"/>
      <c r="G32" s="22">
        <v>1594215</v>
      </c>
      <c r="H32" s="22">
        <v>1382748</v>
      </c>
      <c r="I32" s="14">
        <f t="shared" si="0"/>
        <v>211467</v>
      </c>
      <c r="J32" s="10">
        <f t="shared" si="1"/>
        <v>15.3</v>
      </c>
    </row>
    <row r="33" spans="2:10" ht="15" customHeight="1" x14ac:dyDescent="0.15">
      <c r="B33" s="36">
        <v>27</v>
      </c>
      <c r="C33" s="37">
        <v>84</v>
      </c>
      <c r="D33" s="5"/>
      <c r="E33" s="5" t="s">
        <v>81</v>
      </c>
      <c r="F33" s="5"/>
      <c r="G33" s="22">
        <v>1571081</v>
      </c>
      <c r="H33" s="22">
        <v>1538465</v>
      </c>
      <c r="I33" s="14">
        <f t="shared" si="0"/>
        <v>32616</v>
      </c>
      <c r="J33" s="10">
        <f t="shared" si="1"/>
        <v>2.1</v>
      </c>
    </row>
    <row r="34" spans="2:10" ht="15" customHeight="1" x14ac:dyDescent="0.15">
      <c r="B34" s="36">
        <v>28</v>
      </c>
      <c r="C34" s="37">
        <v>30</v>
      </c>
      <c r="D34" s="5"/>
      <c r="E34" s="5" t="s">
        <v>29</v>
      </c>
      <c r="F34" s="5"/>
      <c r="G34" s="22">
        <v>1560688</v>
      </c>
      <c r="H34" s="22">
        <v>1600111</v>
      </c>
      <c r="I34" s="14">
        <f t="shared" si="0"/>
        <v>-39423</v>
      </c>
      <c r="J34" s="10">
        <f t="shared" si="1"/>
        <v>-2.5</v>
      </c>
    </row>
    <row r="35" spans="2:10" ht="15" customHeight="1" x14ac:dyDescent="0.15">
      <c r="B35" s="36">
        <v>29</v>
      </c>
      <c r="C35" s="37">
        <v>18</v>
      </c>
      <c r="D35" s="5"/>
      <c r="E35" s="5" t="s">
        <v>18</v>
      </c>
      <c r="F35" s="5"/>
      <c r="G35" s="22">
        <v>1543141</v>
      </c>
      <c r="H35" s="22">
        <v>2846671</v>
      </c>
      <c r="I35" s="14">
        <f t="shared" si="0"/>
        <v>-1303530</v>
      </c>
      <c r="J35" s="10">
        <f t="shared" si="1"/>
        <v>-45.8</v>
      </c>
    </row>
    <row r="36" spans="2:10" ht="15" customHeight="1" x14ac:dyDescent="0.15">
      <c r="B36" s="36">
        <v>30</v>
      </c>
      <c r="C36" s="37">
        <v>40</v>
      </c>
      <c r="D36" s="5"/>
      <c r="E36" s="5" t="s">
        <v>38</v>
      </c>
      <c r="F36" s="5"/>
      <c r="G36" s="22">
        <v>1508300</v>
      </c>
      <c r="H36" s="22">
        <v>1575504</v>
      </c>
      <c r="I36" s="14">
        <f t="shared" si="0"/>
        <v>-67204</v>
      </c>
      <c r="J36" s="10">
        <f t="shared" si="1"/>
        <v>-4.3</v>
      </c>
    </row>
    <row r="37" spans="2:10" ht="15" customHeight="1" x14ac:dyDescent="0.15">
      <c r="B37" s="36">
        <v>31</v>
      </c>
      <c r="C37" s="37">
        <v>82</v>
      </c>
      <c r="D37" s="5"/>
      <c r="E37" s="5" t="s">
        <v>79</v>
      </c>
      <c r="F37" s="5"/>
      <c r="G37" s="22">
        <v>1406227</v>
      </c>
      <c r="H37" s="22">
        <v>1412017</v>
      </c>
      <c r="I37" s="14">
        <f t="shared" si="0"/>
        <v>-5790</v>
      </c>
      <c r="J37" s="10">
        <f t="shared" si="1"/>
        <v>-0.4</v>
      </c>
    </row>
    <row r="38" spans="2:10" ht="15" customHeight="1" x14ac:dyDescent="0.15">
      <c r="B38" s="36">
        <v>32</v>
      </c>
      <c r="C38" s="37">
        <v>80</v>
      </c>
      <c r="D38" s="5"/>
      <c r="E38" s="5" t="s">
        <v>77</v>
      </c>
      <c r="F38" s="5"/>
      <c r="G38" s="22">
        <v>1363474</v>
      </c>
      <c r="H38" s="22">
        <v>1360059</v>
      </c>
      <c r="I38" s="14">
        <f t="shared" si="0"/>
        <v>3415</v>
      </c>
      <c r="J38" s="10">
        <f t="shared" si="1"/>
        <v>0.3</v>
      </c>
    </row>
    <row r="39" spans="2:10" ht="15" customHeight="1" x14ac:dyDescent="0.15">
      <c r="B39" s="36">
        <v>33</v>
      </c>
      <c r="C39" s="37">
        <v>20</v>
      </c>
      <c r="D39" s="5"/>
      <c r="E39" s="5" t="s">
        <v>20</v>
      </c>
      <c r="F39" s="5"/>
      <c r="G39" s="22">
        <v>1319998</v>
      </c>
      <c r="H39" s="22">
        <v>1456337</v>
      </c>
      <c r="I39" s="14">
        <f t="shared" ref="I39:I70" si="2">G39-H39</f>
        <v>-136339</v>
      </c>
      <c r="J39" s="10">
        <f t="shared" ref="J39:J70" si="3">IF(H39=0,IF(G39=0,"－　","皆増　"),IF(G39=0,"皆減　",ROUND(I39/H39*100,1)))</f>
        <v>-9.4</v>
      </c>
    </row>
    <row r="40" spans="2:10" ht="15" customHeight="1" x14ac:dyDescent="0.15">
      <c r="B40" s="36">
        <v>34</v>
      </c>
      <c r="C40" s="37">
        <v>68</v>
      </c>
      <c r="D40" s="5"/>
      <c r="E40" s="5" t="s">
        <v>66</v>
      </c>
      <c r="F40" s="5"/>
      <c r="G40" s="22">
        <v>1292270</v>
      </c>
      <c r="H40" s="22">
        <v>1299777</v>
      </c>
      <c r="I40" s="14">
        <f t="shared" si="2"/>
        <v>-7507</v>
      </c>
      <c r="J40" s="10">
        <f t="shared" si="3"/>
        <v>-0.6</v>
      </c>
    </row>
    <row r="41" spans="2:10" ht="15" customHeight="1" x14ac:dyDescent="0.15">
      <c r="B41" s="36">
        <v>35</v>
      </c>
      <c r="C41" s="37">
        <v>52</v>
      </c>
      <c r="D41" s="5"/>
      <c r="E41" s="5" t="s">
        <v>51</v>
      </c>
      <c r="F41" s="5"/>
      <c r="G41" s="22">
        <v>1278540</v>
      </c>
      <c r="H41" s="22">
        <v>1220431</v>
      </c>
      <c r="I41" s="14">
        <f t="shared" si="2"/>
        <v>58109</v>
      </c>
      <c r="J41" s="10">
        <f t="shared" si="3"/>
        <v>4.8</v>
      </c>
    </row>
    <row r="42" spans="2:10" ht="15" customHeight="1" x14ac:dyDescent="0.15">
      <c r="B42" s="36">
        <v>36</v>
      </c>
      <c r="C42" s="37">
        <v>3</v>
      </c>
      <c r="D42" s="5"/>
      <c r="E42" s="5" t="s">
        <v>3</v>
      </c>
      <c r="F42" s="5"/>
      <c r="G42" s="22">
        <v>1257221</v>
      </c>
      <c r="H42" s="22">
        <v>1461671</v>
      </c>
      <c r="I42" s="14">
        <f t="shared" si="2"/>
        <v>-204450</v>
      </c>
      <c r="J42" s="10">
        <f t="shared" si="3"/>
        <v>-14</v>
      </c>
    </row>
    <row r="43" spans="2:10" ht="15" customHeight="1" x14ac:dyDescent="0.15">
      <c r="B43" s="36">
        <v>37</v>
      </c>
      <c r="C43" s="37">
        <v>72</v>
      </c>
      <c r="D43" s="5"/>
      <c r="E43" s="5" t="s">
        <v>70</v>
      </c>
      <c r="F43" s="5"/>
      <c r="G43" s="22">
        <v>1249653</v>
      </c>
      <c r="H43" s="22">
        <v>1242384</v>
      </c>
      <c r="I43" s="14">
        <f t="shared" si="2"/>
        <v>7269</v>
      </c>
      <c r="J43" s="10">
        <f t="shared" si="3"/>
        <v>0.6</v>
      </c>
    </row>
    <row r="44" spans="2:10" ht="15" customHeight="1" x14ac:dyDescent="0.15">
      <c r="B44" s="36">
        <v>38</v>
      </c>
      <c r="C44" s="37">
        <v>53</v>
      </c>
      <c r="D44" s="5"/>
      <c r="E44" s="5" t="s">
        <v>52</v>
      </c>
      <c r="F44" s="5"/>
      <c r="G44" s="22">
        <v>1231276</v>
      </c>
      <c r="H44" s="22">
        <v>1227922</v>
      </c>
      <c r="I44" s="14">
        <f t="shared" si="2"/>
        <v>3354</v>
      </c>
      <c r="J44" s="10">
        <f t="shared" si="3"/>
        <v>0.3</v>
      </c>
    </row>
    <row r="45" spans="2:10" ht="15" customHeight="1" x14ac:dyDescent="0.15">
      <c r="B45" s="36">
        <v>39</v>
      </c>
      <c r="C45" s="38">
        <v>58</v>
      </c>
      <c r="D45" s="5"/>
      <c r="E45" s="5" t="s">
        <v>57</v>
      </c>
      <c r="F45" s="5"/>
      <c r="G45" s="22">
        <v>1227428</v>
      </c>
      <c r="H45" s="22">
        <v>1232045</v>
      </c>
      <c r="I45" s="14">
        <f t="shared" si="2"/>
        <v>-4617</v>
      </c>
      <c r="J45" s="10">
        <f t="shared" si="3"/>
        <v>-0.4</v>
      </c>
    </row>
    <row r="46" spans="2:10" ht="15" customHeight="1" x14ac:dyDescent="0.15">
      <c r="B46" s="37">
        <v>40</v>
      </c>
      <c r="C46" s="37">
        <v>11</v>
      </c>
      <c r="D46" s="5"/>
      <c r="E46" s="5" t="s">
        <v>11</v>
      </c>
      <c r="F46" s="5"/>
      <c r="G46" s="22">
        <v>1186575</v>
      </c>
      <c r="H46" s="22">
        <v>1556627</v>
      </c>
      <c r="I46" s="14">
        <f t="shared" si="2"/>
        <v>-370052</v>
      </c>
      <c r="J46" s="10">
        <f t="shared" si="3"/>
        <v>-23.8</v>
      </c>
    </row>
    <row r="47" spans="2:10" ht="15" customHeight="1" x14ac:dyDescent="0.15">
      <c r="B47" s="8">
        <v>41</v>
      </c>
      <c r="C47" s="39">
        <v>27</v>
      </c>
      <c r="D47" s="5"/>
      <c r="E47" s="5" t="s">
        <v>26</v>
      </c>
      <c r="F47" s="5"/>
      <c r="G47" s="22">
        <v>1143812</v>
      </c>
      <c r="H47" s="22">
        <v>1502799</v>
      </c>
      <c r="I47" s="14">
        <f t="shared" si="2"/>
        <v>-358987</v>
      </c>
      <c r="J47" s="10">
        <f t="shared" si="3"/>
        <v>-23.9</v>
      </c>
    </row>
    <row r="48" spans="2:10" ht="13.9" customHeight="1" x14ac:dyDescent="0.15">
      <c r="B48" s="36">
        <v>42</v>
      </c>
      <c r="C48" s="37">
        <v>79</v>
      </c>
      <c r="D48" s="12"/>
      <c r="E48" s="12" t="s">
        <v>76</v>
      </c>
      <c r="F48" s="12"/>
      <c r="G48" s="25">
        <v>1137455</v>
      </c>
      <c r="H48" s="25">
        <v>1281731</v>
      </c>
      <c r="I48" s="14">
        <f t="shared" si="2"/>
        <v>-144276</v>
      </c>
      <c r="J48" s="10">
        <f t="shared" si="3"/>
        <v>-11.3</v>
      </c>
    </row>
    <row r="49" spans="2:10" ht="13.9" customHeight="1" x14ac:dyDescent="0.15">
      <c r="B49" s="36">
        <v>43</v>
      </c>
      <c r="C49" s="37">
        <v>56</v>
      </c>
      <c r="D49" s="5"/>
      <c r="E49" s="5" t="s">
        <v>55</v>
      </c>
      <c r="F49" s="5"/>
      <c r="G49" s="25">
        <v>1131401</v>
      </c>
      <c r="H49" s="25">
        <v>1145793</v>
      </c>
      <c r="I49" s="14">
        <f t="shared" si="2"/>
        <v>-14392</v>
      </c>
      <c r="J49" s="10">
        <f t="shared" si="3"/>
        <v>-1.3</v>
      </c>
    </row>
    <row r="50" spans="2:10" ht="13.9" customHeight="1" x14ac:dyDescent="0.15">
      <c r="B50" s="36">
        <v>44</v>
      </c>
      <c r="C50" s="37">
        <v>39</v>
      </c>
      <c r="D50" s="5"/>
      <c r="E50" s="5" t="s">
        <v>37</v>
      </c>
      <c r="F50" s="5"/>
      <c r="G50" s="25">
        <v>1103221</v>
      </c>
      <c r="H50" s="25">
        <v>1180946</v>
      </c>
      <c r="I50" s="14">
        <f t="shared" si="2"/>
        <v>-77725</v>
      </c>
      <c r="J50" s="10">
        <f t="shared" si="3"/>
        <v>-6.6</v>
      </c>
    </row>
    <row r="51" spans="2:10" ht="13.9" customHeight="1" x14ac:dyDescent="0.15">
      <c r="B51" s="36">
        <v>45</v>
      </c>
      <c r="C51" s="37">
        <v>81</v>
      </c>
      <c r="D51" s="5"/>
      <c r="E51" s="5" t="s">
        <v>78</v>
      </c>
      <c r="F51" s="5"/>
      <c r="G51" s="25">
        <v>1013887</v>
      </c>
      <c r="H51" s="25">
        <v>1195486</v>
      </c>
      <c r="I51" s="14">
        <f t="shared" si="2"/>
        <v>-181599</v>
      </c>
      <c r="J51" s="10">
        <f t="shared" si="3"/>
        <v>-15.2</v>
      </c>
    </row>
    <row r="52" spans="2:10" ht="13.9" customHeight="1" x14ac:dyDescent="0.15">
      <c r="B52" s="36">
        <v>46</v>
      </c>
      <c r="C52" s="37">
        <v>69</v>
      </c>
      <c r="D52" s="5"/>
      <c r="E52" s="5" t="s">
        <v>67</v>
      </c>
      <c r="F52" s="5"/>
      <c r="G52" s="25">
        <v>1004374</v>
      </c>
      <c r="H52" s="25">
        <v>939048</v>
      </c>
      <c r="I52" s="14">
        <f t="shared" si="2"/>
        <v>65326</v>
      </c>
      <c r="J52" s="10">
        <f t="shared" si="3"/>
        <v>7</v>
      </c>
    </row>
    <row r="53" spans="2:10" ht="13.9" customHeight="1" x14ac:dyDescent="0.15">
      <c r="B53" s="36">
        <v>47</v>
      </c>
      <c r="C53" s="37">
        <v>46</v>
      </c>
      <c r="D53" s="12"/>
      <c r="E53" s="12" t="s">
        <v>45</v>
      </c>
      <c r="F53" s="12"/>
      <c r="G53" s="25">
        <v>980662</v>
      </c>
      <c r="H53" s="25">
        <v>994447</v>
      </c>
      <c r="I53" s="14">
        <f t="shared" si="2"/>
        <v>-13785</v>
      </c>
      <c r="J53" s="10">
        <f t="shared" si="3"/>
        <v>-1.4</v>
      </c>
    </row>
    <row r="54" spans="2:10" ht="13.9" customHeight="1" x14ac:dyDescent="0.15">
      <c r="B54" s="36">
        <v>48</v>
      </c>
      <c r="C54" s="37">
        <v>50</v>
      </c>
      <c r="D54" s="5"/>
      <c r="E54" s="5" t="s">
        <v>49</v>
      </c>
      <c r="F54" s="5"/>
      <c r="G54" s="25">
        <v>967204</v>
      </c>
      <c r="H54" s="25">
        <v>990949</v>
      </c>
      <c r="I54" s="14">
        <f t="shared" si="2"/>
        <v>-23745</v>
      </c>
      <c r="J54" s="10">
        <f t="shared" si="3"/>
        <v>-2.4</v>
      </c>
    </row>
    <row r="55" spans="2:10" ht="13.9" customHeight="1" x14ac:dyDescent="0.15">
      <c r="B55" s="36">
        <v>49</v>
      </c>
      <c r="C55" s="37">
        <v>42</v>
      </c>
      <c r="D55" s="5"/>
      <c r="E55" s="5" t="s">
        <v>41</v>
      </c>
      <c r="F55" s="5"/>
      <c r="G55" s="25">
        <v>959336</v>
      </c>
      <c r="H55" s="25">
        <v>1090019</v>
      </c>
      <c r="I55" s="14">
        <f t="shared" si="2"/>
        <v>-130683</v>
      </c>
      <c r="J55" s="10">
        <f t="shared" si="3"/>
        <v>-12</v>
      </c>
    </row>
    <row r="56" spans="2:10" ht="13.9" customHeight="1" x14ac:dyDescent="0.15">
      <c r="B56" s="36">
        <v>50</v>
      </c>
      <c r="C56" s="37">
        <v>76</v>
      </c>
      <c r="D56" s="5"/>
      <c r="E56" s="5" t="s">
        <v>73</v>
      </c>
      <c r="F56" s="5"/>
      <c r="G56" s="25">
        <v>906541</v>
      </c>
      <c r="H56" s="25">
        <v>911153</v>
      </c>
      <c r="I56" s="14">
        <f t="shared" si="2"/>
        <v>-4612</v>
      </c>
      <c r="J56" s="10">
        <f t="shared" si="3"/>
        <v>-0.5</v>
      </c>
    </row>
    <row r="57" spans="2:10" ht="13.9" customHeight="1" x14ac:dyDescent="0.15">
      <c r="B57" s="36">
        <v>51</v>
      </c>
      <c r="C57" s="37">
        <v>38</v>
      </c>
      <c r="D57" s="5"/>
      <c r="E57" s="5" t="s">
        <v>93</v>
      </c>
      <c r="F57" s="5"/>
      <c r="G57" s="25">
        <v>894009</v>
      </c>
      <c r="H57" s="25">
        <v>975298</v>
      </c>
      <c r="I57" s="14">
        <f t="shared" si="2"/>
        <v>-81289</v>
      </c>
      <c r="J57" s="10">
        <f t="shared" si="3"/>
        <v>-8.3000000000000007</v>
      </c>
    </row>
    <row r="58" spans="2:10" ht="13.9" customHeight="1" x14ac:dyDescent="0.15">
      <c r="B58" s="36">
        <v>52</v>
      </c>
      <c r="C58" s="37">
        <v>29</v>
      </c>
      <c r="D58" s="12"/>
      <c r="E58" s="12" t="s">
        <v>28</v>
      </c>
      <c r="F58" s="12"/>
      <c r="G58" s="25">
        <v>873998</v>
      </c>
      <c r="H58" s="25">
        <v>853938</v>
      </c>
      <c r="I58" s="14">
        <f t="shared" si="2"/>
        <v>20060</v>
      </c>
      <c r="J58" s="10">
        <f t="shared" si="3"/>
        <v>2.2999999999999998</v>
      </c>
    </row>
    <row r="59" spans="2:10" ht="13.9" customHeight="1" x14ac:dyDescent="0.15">
      <c r="B59" s="36">
        <v>53</v>
      </c>
      <c r="C59" s="37">
        <v>62</v>
      </c>
      <c r="D59" s="5"/>
      <c r="E59" s="5" t="s">
        <v>61</v>
      </c>
      <c r="F59" s="5"/>
      <c r="G59" s="25">
        <v>857858</v>
      </c>
      <c r="H59" s="25">
        <v>863510</v>
      </c>
      <c r="I59" s="14">
        <f t="shared" si="2"/>
        <v>-5652</v>
      </c>
      <c r="J59" s="10">
        <f t="shared" si="3"/>
        <v>-0.7</v>
      </c>
    </row>
    <row r="60" spans="2:10" ht="13.9" customHeight="1" x14ac:dyDescent="0.15">
      <c r="B60" s="36">
        <v>54</v>
      </c>
      <c r="C60" s="37">
        <v>57</v>
      </c>
      <c r="D60" s="12"/>
      <c r="E60" s="12" t="s">
        <v>56</v>
      </c>
      <c r="F60" s="12"/>
      <c r="G60" s="25">
        <v>846312</v>
      </c>
      <c r="H60" s="25">
        <v>853123</v>
      </c>
      <c r="I60" s="14">
        <f t="shared" si="2"/>
        <v>-6811</v>
      </c>
      <c r="J60" s="10">
        <f t="shared" si="3"/>
        <v>-0.8</v>
      </c>
    </row>
    <row r="61" spans="2:10" ht="13.9" customHeight="1" x14ac:dyDescent="0.15">
      <c r="B61" s="36">
        <v>55</v>
      </c>
      <c r="C61" s="37">
        <v>60</v>
      </c>
      <c r="D61" s="5"/>
      <c r="E61" s="5" t="s">
        <v>59</v>
      </c>
      <c r="F61" s="5"/>
      <c r="G61" s="25">
        <v>833399</v>
      </c>
      <c r="H61" s="25">
        <v>805013</v>
      </c>
      <c r="I61" s="14">
        <f t="shared" si="2"/>
        <v>28386</v>
      </c>
      <c r="J61" s="10">
        <f t="shared" si="3"/>
        <v>3.5</v>
      </c>
    </row>
    <row r="62" spans="2:10" ht="13.9" customHeight="1" x14ac:dyDescent="0.15">
      <c r="B62" s="36">
        <v>56</v>
      </c>
      <c r="C62" s="37">
        <v>71</v>
      </c>
      <c r="D62" s="5"/>
      <c r="E62" s="5" t="s">
        <v>69</v>
      </c>
      <c r="F62" s="5"/>
      <c r="G62" s="25">
        <v>778551</v>
      </c>
      <c r="H62" s="25">
        <v>755961</v>
      </c>
      <c r="I62" s="14">
        <f t="shared" si="2"/>
        <v>22590</v>
      </c>
      <c r="J62" s="10">
        <f t="shared" si="3"/>
        <v>3</v>
      </c>
    </row>
    <row r="63" spans="2:10" ht="13.9" customHeight="1" x14ac:dyDescent="0.15">
      <c r="B63" s="36">
        <v>57</v>
      </c>
      <c r="C63" s="37">
        <v>65</v>
      </c>
      <c r="D63" s="5"/>
      <c r="E63" s="5" t="s">
        <v>64</v>
      </c>
      <c r="F63" s="5"/>
      <c r="G63" s="25">
        <v>770373</v>
      </c>
      <c r="H63" s="25">
        <v>711231</v>
      </c>
      <c r="I63" s="14">
        <f t="shared" si="2"/>
        <v>59142</v>
      </c>
      <c r="J63" s="10">
        <f t="shared" si="3"/>
        <v>8.3000000000000007</v>
      </c>
    </row>
    <row r="64" spans="2:10" ht="13.9" customHeight="1" x14ac:dyDescent="0.15">
      <c r="B64" s="36">
        <v>58</v>
      </c>
      <c r="C64" s="37">
        <v>59</v>
      </c>
      <c r="D64" s="12"/>
      <c r="E64" s="12" t="s">
        <v>58</v>
      </c>
      <c r="F64" s="12"/>
      <c r="G64" s="25">
        <v>734323</v>
      </c>
      <c r="H64" s="25">
        <v>731685</v>
      </c>
      <c r="I64" s="14">
        <f t="shared" si="2"/>
        <v>2638</v>
      </c>
      <c r="J64" s="10">
        <f t="shared" si="3"/>
        <v>0.4</v>
      </c>
    </row>
    <row r="65" spans="2:10" ht="13.9" customHeight="1" x14ac:dyDescent="0.15">
      <c r="B65" s="36">
        <v>59</v>
      </c>
      <c r="C65" s="37">
        <v>54</v>
      </c>
      <c r="D65" s="5"/>
      <c r="E65" s="5" t="s">
        <v>53</v>
      </c>
      <c r="F65" s="5"/>
      <c r="G65" s="25">
        <v>702814</v>
      </c>
      <c r="H65" s="25">
        <v>655492</v>
      </c>
      <c r="I65" s="14">
        <f t="shared" si="2"/>
        <v>47322</v>
      </c>
      <c r="J65" s="10">
        <f t="shared" si="3"/>
        <v>7.2</v>
      </c>
    </row>
    <row r="66" spans="2:10" ht="13.9" customHeight="1" x14ac:dyDescent="0.15">
      <c r="B66" s="36">
        <v>60</v>
      </c>
      <c r="C66" s="37">
        <v>66</v>
      </c>
      <c r="D66" s="5"/>
      <c r="E66" s="5" t="s">
        <v>95</v>
      </c>
      <c r="F66" s="5"/>
      <c r="G66" s="25">
        <v>679658</v>
      </c>
      <c r="H66" s="25">
        <v>607602</v>
      </c>
      <c r="I66" s="14">
        <f t="shared" si="2"/>
        <v>72056</v>
      </c>
      <c r="J66" s="10">
        <f t="shared" si="3"/>
        <v>11.9</v>
      </c>
    </row>
    <row r="67" spans="2:10" ht="13.9" customHeight="1" x14ac:dyDescent="0.15">
      <c r="B67" s="36">
        <v>61</v>
      </c>
      <c r="C67" s="37">
        <v>75</v>
      </c>
      <c r="D67" s="5"/>
      <c r="E67" s="5" t="s">
        <v>96</v>
      </c>
      <c r="F67" s="5"/>
      <c r="G67" s="25">
        <v>662746</v>
      </c>
      <c r="H67" s="25">
        <v>621844</v>
      </c>
      <c r="I67" s="14">
        <f t="shared" si="2"/>
        <v>40902</v>
      </c>
      <c r="J67" s="10">
        <f t="shared" si="3"/>
        <v>6.6</v>
      </c>
    </row>
    <row r="68" spans="2:10" ht="13.9" customHeight="1" x14ac:dyDescent="0.15">
      <c r="B68" s="36">
        <v>62</v>
      </c>
      <c r="C68" s="37">
        <v>67</v>
      </c>
      <c r="D68" s="5"/>
      <c r="E68" s="5" t="s">
        <v>65</v>
      </c>
      <c r="F68" s="5"/>
      <c r="G68" s="25">
        <v>647375</v>
      </c>
      <c r="H68" s="25">
        <v>558404</v>
      </c>
      <c r="I68" s="14">
        <f t="shared" si="2"/>
        <v>88971</v>
      </c>
      <c r="J68" s="10">
        <f t="shared" si="3"/>
        <v>15.9</v>
      </c>
    </row>
    <row r="69" spans="2:10" ht="13.9" customHeight="1" x14ac:dyDescent="0.15">
      <c r="B69" s="36">
        <v>63</v>
      </c>
      <c r="C69" s="37">
        <v>41</v>
      </c>
      <c r="D69" s="5"/>
      <c r="E69" s="5" t="s">
        <v>40</v>
      </c>
      <c r="F69" s="5"/>
      <c r="G69" s="25">
        <v>613071</v>
      </c>
      <c r="H69" s="25">
        <v>674303</v>
      </c>
      <c r="I69" s="14">
        <f t="shared" si="2"/>
        <v>-61232</v>
      </c>
      <c r="J69" s="10">
        <f t="shared" si="3"/>
        <v>-9.1</v>
      </c>
    </row>
    <row r="70" spans="2:10" ht="13.9" customHeight="1" x14ac:dyDescent="0.15">
      <c r="B70" s="36">
        <v>64</v>
      </c>
      <c r="C70" s="37">
        <v>74</v>
      </c>
      <c r="D70" s="5"/>
      <c r="E70" s="5" t="s">
        <v>72</v>
      </c>
      <c r="F70" s="5"/>
      <c r="G70" s="25">
        <v>579047</v>
      </c>
      <c r="H70" s="25">
        <v>552793</v>
      </c>
      <c r="I70" s="14">
        <f t="shared" si="2"/>
        <v>26254</v>
      </c>
      <c r="J70" s="10">
        <f t="shared" si="3"/>
        <v>4.7</v>
      </c>
    </row>
    <row r="71" spans="2:10" ht="13.9" customHeight="1" x14ac:dyDescent="0.15">
      <c r="B71" s="36">
        <v>65</v>
      </c>
      <c r="C71" s="37">
        <v>70</v>
      </c>
      <c r="D71" s="5"/>
      <c r="E71" s="5" t="s">
        <v>68</v>
      </c>
      <c r="F71" s="5"/>
      <c r="G71" s="25">
        <v>575794</v>
      </c>
      <c r="H71" s="25">
        <v>577558</v>
      </c>
      <c r="I71" s="14">
        <f t="shared" ref="I71:I94" si="4">G71-H71</f>
        <v>-1764</v>
      </c>
      <c r="J71" s="10">
        <f t="shared" ref="J71:J94" si="5">IF(H71=0,IF(G71=0,"－　","皆増　"),IF(G71=0,"皆減　",ROUND(I71/H71*100,1)))</f>
        <v>-0.3</v>
      </c>
    </row>
    <row r="72" spans="2:10" ht="13.9" customHeight="1" x14ac:dyDescent="0.15">
      <c r="B72" s="36">
        <v>66</v>
      </c>
      <c r="C72" s="37">
        <v>48</v>
      </c>
      <c r="D72" s="5"/>
      <c r="E72" s="5" t="s">
        <v>47</v>
      </c>
      <c r="F72" s="5"/>
      <c r="G72" s="25">
        <v>542538</v>
      </c>
      <c r="H72" s="25">
        <v>729382</v>
      </c>
      <c r="I72" s="14">
        <f t="shared" si="4"/>
        <v>-186844</v>
      </c>
      <c r="J72" s="10">
        <f t="shared" si="5"/>
        <v>-25.6</v>
      </c>
    </row>
    <row r="73" spans="2:10" ht="13.9" customHeight="1" x14ac:dyDescent="0.15">
      <c r="B73" s="36">
        <v>67</v>
      </c>
      <c r="C73" s="37">
        <v>22</v>
      </c>
      <c r="D73" s="5"/>
      <c r="E73" s="5" t="s">
        <v>22</v>
      </c>
      <c r="F73" s="5"/>
      <c r="G73" s="25">
        <v>526084</v>
      </c>
      <c r="H73" s="25">
        <v>1124181</v>
      </c>
      <c r="I73" s="14">
        <f t="shared" si="4"/>
        <v>-598097</v>
      </c>
      <c r="J73" s="10">
        <f t="shared" si="5"/>
        <v>-53.2</v>
      </c>
    </row>
    <row r="74" spans="2:10" ht="13.9" customHeight="1" x14ac:dyDescent="0.15">
      <c r="B74" s="36">
        <v>68</v>
      </c>
      <c r="C74" s="37">
        <v>25</v>
      </c>
      <c r="D74" s="5"/>
      <c r="E74" s="5" t="s">
        <v>24</v>
      </c>
      <c r="F74" s="5"/>
      <c r="G74" s="25">
        <v>503805</v>
      </c>
      <c r="H74" s="25">
        <v>661931</v>
      </c>
      <c r="I74" s="14">
        <f t="shared" si="4"/>
        <v>-158126</v>
      </c>
      <c r="J74" s="10">
        <f t="shared" si="5"/>
        <v>-23.9</v>
      </c>
    </row>
    <row r="75" spans="2:10" ht="13.9" customHeight="1" x14ac:dyDescent="0.15">
      <c r="B75" s="36">
        <v>69</v>
      </c>
      <c r="C75" s="37">
        <v>2</v>
      </c>
      <c r="D75" s="12"/>
      <c r="E75" s="12" t="s">
        <v>2</v>
      </c>
      <c r="F75" s="12"/>
      <c r="G75" s="25">
        <v>501598</v>
      </c>
      <c r="H75" s="25">
        <v>2179084</v>
      </c>
      <c r="I75" s="14">
        <f t="shared" si="4"/>
        <v>-1677486</v>
      </c>
      <c r="J75" s="10">
        <f t="shared" si="5"/>
        <v>-77</v>
      </c>
    </row>
    <row r="76" spans="2:10" ht="13.9" customHeight="1" x14ac:dyDescent="0.15">
      <c r="B76" s="36">
        <v>70</v>
      </c>
      <c r="C76" s="37">
        <v>55</v>
      </c>
      <c r="D76" s="5"/>
      <c r="E76" s="5" t="s">
        <v>54</v>
      </c>
      <c r="F76" s="5"/>
      <c r="G76" s="25">
        <v>489977</v>
      </c>
      <c r="H76" s="25">
        <v>440060</v>
      </c>
      <c r="I76" s="14">
        <f t="shared" si="4"/>
        <v>49917</v>
      </c>
      <c r="J76" s="10">
        <f t="shared" si="5"/>
        <v>11.3</v>
      </c>
    </row>
    <row r="77" spans="2:10" ht="13.9" customHeight="1" x14ac:dyDescent="0.15">
      <c r="B77" s="36">
        <v>71</v>
      </c>
      <c r="C77" s="37">
        <v>51</v>
      </c>
      <c r="D77" s="5"/>
      <c r="E77" s="5" t="s">
        <v>50</v>
      </c>
      <c r="F77" s="5"/>
      <c r="G77" s="25">
        <v>419630</v>
      </c>
      <c r="H77" s="25">
        <v>466547</v>
      </c>
      <c r="I77" s="14">
        <f t="shared" si="4"/>
        <v>-46917</v>
      </c>
      <c r="J77" s="10">
        <f t="shared" si="5"/>
        <v>-10.1</v>
      </c>
    </row>
    <row r="78" spans="2:10" ht="13.9" customHeight="1" x14ac:dyDescent="0.15">
      <c r="B78" s="36">
        <v>72</v>
      </c>
      <c r="C78" s="37">
        <v>63</v>
      </c>
      <c r="D78" s="5"/>
      <c r="E78" s="5" t="s">
        <v>62</v>
      </c>
      <c r="F78" s="5"/>
      <c r="G78" s="25">
        <v>401039</v>
      </c>
      <c r="H78" s="25">
        <v>639510</v>
      </c>
      <c r="I78" s="14">
        <f t="shared" si="4"/>
        <v>-238471</v>
      </c>
      <c r="J78" s="10">
        <f t="shared" si="5"/>
        <v>-37.299999999999997</v>
      </c>
    </row>
    <row r="79" spans="2:10" ht="13.9" customHeight="1" x14ac:dyDescent="0.15">
      <c r="B79" s="36">
        <v>73</v>
      </c>
      <c r="C79" s="37">
        <v>64</v>
      </c>
      <c r="D79" s="5"/>
      <c r="E79" s="5" t="s">
        <v>63</v>
      </c>
      <c r="F79" s="5"/>
      <c r="G79" s="25">
        <v>361258</v>
      </c>
      <c r="H79" s="25">
        <v>345513</v>
      </c>
      <c r="I79" s="14">
        <f t="shared" si="4"/>
        <v>15745</v>
      </c>
      <c r="J79" s="10">
        <f t="shared" si="5"/>
        <v>4.5999999999999996</v>
      </c>
    </row>
    <row r="80" spans="2:10" ht="13.9" customHeight="1" x14ac:dyDescent="0.15">
      <c r="B80" s="36">
        <v>74</v>
      </c>
      <c r="C80" s="37">
        <v>77</v>
      </c>
      <c r="D80" s="5"/>
      <c r="E80" s="5" t="s">
        <v>74</v>
      </c>
      <c r="F80" s="5"/>
      <c r="G80" s="25">
        <v>343438</v>
      </c>
      <c r="H80" s="25">
        <v>404136</v>
      </c>
      <c r="I80" s="14">
        <f t="shared" si="4"/>
        <v>-60698</v>
      </c>
      <c r="J80" s="10">
        <f t="shared" si="5"/>
        <v>-15</v>
      </c>
    </row>
    <row r="81" spans="2:10" ht="13.9" customHeight="1" x14ac:dyDescent="0.15">
      <c r="B81" s="36">
        <v>75</v>
      </c>
      <c r="C81" s="37">
        <v>61</v>
      </c>
      <c r="D81" s="5"/>
      <c r="E81" s="5" t="s">
        <v>60</v>
      </c>
      <c r="F81" s="5"/>
      <c r="G81" s="25">
        <v>291584</v>
      </c>
      <c r="H81" s="25">
        <v>150331</v>
      </c>
      <c r="I81" s="14">
        <f t="shared" si="4"/>
        <v>141253</v>
      </c>
      <c r="J81" s="10">
        <f t="shared" si="5"/>
        <v>94</v>
      </c>
    </row>
    <row r="82" spans="2:10" ht="13.9" customHeight="1" x14ac:dyDescent="0.15">
      <c r="B82" s="36">
        <v>76</v>
      </c>
      <c r="C82" s="37">
        <v>47</v>
      </c>
      <c r="D82" s="5"/>
      <c r="E82" s="5" t="s">
        <v>46</v>
      </c>
      <c r="F82" s="5"/>
      <c r="G82" s="25">
        <v>219820</v>
      </c>
      <c r="H82" s="25">
        <v>197456</v>
      </c>
      <c r="I82" s="14">
        <f t="shared" si="4"/>
        <v>22364</v>
      </c>
      <c r="J82" s="10">
        <f t="shared" si="5"/>
        <v>11.3</v>
      </c>
    </row>
    <row r="83" spans="2:10" ht="13.9" customHeight="1" x14ac:dyDescent="0.15">
      <c r="B83" s="36">
        <v>77</v>
      </c>
      <c r="C83" s="37">
        <v>43</v>
      </c>
      <c r="D83" s="5"/>
      <c r="E83" s="5" t="s">
        <v>42</v>
      </c>
      <c r="F83" s="5"/>
      <c r="G83" s="25">
        <v>137089</v>
      </c>
      <c r="H83" s="25">
        <v>344045</v>
      </c>
      <c r="I83" s="14">
        <f t="shared" si="4"/>
        <v>-206956</v>
      </c>
      <c r="J83" s="10">
        <f t="shared" si="5"/>
        <v>-60.2</v>
      </c>
    </row>
    <row r="84" spans="2:10" ht="13.9" customHeight="1" x14ac:dyDescent="0.15">
      <c r="B84" s="36">
        <v>78</v>
      </c>
      <c r="C84" s="37">
        <v>4</v>
      </c>
      <c r="D84" s="5"/>
      <c r="E84" s="5" t="s">
        <v>4</v>
      </c>
      <c r="F84" s="5"/>
      <c r="G84" s="25">
        <v>29495</v>
      </c>
      <c r="H84" s="25">
        <v>1287120</v>
      </c>
      <c r="I84" s="14">
        <f t="shared" si="4"/>
        <v>-1257625</v>
      </c>
      <c r="J84" s="10">
        <f t="shared" si="5"/>
        <v>-97.7</v>
      </c>
    </row>
    <row r="85" spans="2:10" ht="13.9" customHeight="1" x14ac:dyDescent="0.15">
      <c r="B85" s="36">
        <v>79</v>
      </c>
      <c r="C85" s="37">
        <v>7</v>
      </c>
      <c r="D85" s="5"/>
      <c r="E85" s="5" t="s">
        <v>7</v>
      </c>
      <c r="F85" s="5"/>
      <c r="G85" s="25">
        <v>0</v>
      </c>
      <c r="H85" s="25">
        <v>0</v>
      </c>
      <c r="I85" s="14">
        <f t="shared" si="4"/>
        <v>0</v>
      </c>
      <c r="J85" s="10" t="str">
        <f t="shared" si="5"/>
        <v>－　</v>
      </c>
    </row>
    <row r="86" spans="2:10" ht="13.9" customHeight="1" x14ac:dyDescent="0.15">
      <c r="B86" s="36">
        <v>80</v>
      </c>
      <c r="C86" s="37">
        <v>13</v>
      </c>
      <c r="D86" s="5"/>
      <c r="E86" s="5" t="s">
        <v>13</v>
      </c>
      <c r="F86" s="5"/>
      <c r="G86" s="25">
        <v>0</v>
      </c>
      <c r="H86" s="25">
        <v>0</v>
      </c>
      <c r="I86" s="14">
        <f t="shared" si="4"/>
        <v>0</v>
      </c>
      <c r="J86" s="10" t="str">
        <f t="shared" si="5"/>
        <v>－　</v>
      </c>
    </row>
    <row r="87" spans="2:10" ht="13.9" customHeight="1" x14ac:dyDescent="0.15">
      <c r="B87" s="36">
        <v>81</v>
      </c>
      <c r="C87" s="37">
        <v>21</v>
      </c>
      <c r="D87" s="12"/>
      <c r="E87" s="12" t="s">
        <v>21</v>
      </c>
      <c r="F87" s="12"/>
      <c r="G87" s="25">
        <v>0</v>
      </c>
      <c r="H87" s="25">
        <v>0</v>
      </c>
      <c r="I87" s="14">
        <f t="shared" si="4"/>
        <v>0</v>
      </c>
      <c r="J87" s="10" t="str">
        <f t="shared" si="5"/>
        <v>－　</v>
      </c>
    </row>
    <row r="88" spans="2:10" ht="13.9" customHeight="1" x14ac:dyDescent="0.15">
      <c r="B88" s="36">
        <v>82</v>
      </c>
      <c r="C88" s="37">
        <v>24</v>
      </c>
      <c r="D88" s="5"/>
      <c r="E88" s="5" t="s">
        <v>23</v>
      </c>
      <c r="F88" s="5"/>
      <c r="G88" s="25">
        <v>0</v>
      </c>
      <c r="H88" s="25">
        <v>0</v>
      </c>
      <c r="I88" s="14">
        <f t="shared" si="4"/>
        <v>0</v>
      </c>
      <c r="J88" s="10" t="str">
        <f t="shared" si="5"/>
        <v>－　</v>
      </c>
    </row>
    <row r="89" spans="2:10" ht="13.9" customHeight="1" x14ac:dyDescent="0.15">
      <c r="B89" s="36">
        <v>83</v>
      </c>
      <c r="C89" s="37">
        <v>26</v>
      </c>
      <c r="D89" s="12"/>
      <c r="E89" s="12" t="s">
        <v>25</v>
      </c>
      <c r="F89" s="12"/>
      <c r="G89" s="25">
        <v>0</v>
      </c>
      <c r="H89" s="25">
        <v>0</v>
      </c>
      <c r="I89" s="14">
        <f t="shared" si="4"/>
        <v>0</v>
      </c>
      <c r="J89" s="10" t="str">
        <f t="shared" si="5"/>
        <v>－　</v>
      </c>
    </row>
    <row r="90" spans="2:10" ht="13.9" customHeight="1" x14ac:dyDescent="0.15">
      <c r="B90" s="36">
        <v>84</v>
      </c>
      <c r="C90" s="37">
        <v>31</v>
      </c>
      <c r="D90" s="5"/>
      <c r="E90" s="5" t="s">
        <v>30</v>
      </c>
      <c r="F90" s="5"/>
      <c r="G90" s="25">
        <v>0</v>
      </c>
      <c r="H90" s="25">
        <v>91565</v>
      </c>
      <c r="I90" s="14">
        <f t="shared" si="4"/>
        <v>-91565</v>
      </c>
      <c r="J90" s="10" t="str">
        <f t="shared" si="5"/>
        <v>皆減　</v>
      </c>
    </row>
    <row r="91" spans="2:10" ht="13.9" customHeight="1" thickBot="1" x14ac:dyDescent="0.2">
      <c r="B91" s="9">
        <v>85</v>
      </c>
      <c r="C91" s="8">
        <v>44</v>
      </c>
      <c r="D91" s="4"/>
      <c r="E91" s="5" t="s">
        <v>43</v>
      </c>
      <c r="F91" s="5"/>
      <c r="G91" s="25">
        <v>0</v>
      </c>
      <c r="H91" s="25">
        <v>0</v>
      </c>
      <c r="I91" s="14">
        <f t="shared" si="4"/>
        <v>0</v>
      </c>
      <c r="J91" s="10" t="str">
        <f t="shared" si="5"/>
        <v>－　</v>
      </c>
    </row>
    <row r="92" spans="2:10" ht="15" customHeight="1" thickTop="1" x14ac:dyDescent="0.15">
      <c r="B92" s="15" t="s">
        <v>39</v>
      </c>
      <c r="C92" s="16"/>
      <c r="D92" s="16"/>
      <c r="E92" s="17" t="s">
        <v>94</v>
      </c>
      <c r="F92" s="17"/>
      <c r="G92" s="18">
        <v>66276319</v>
      </c>
      <c r="H92" s="18">
        <v>75568218</v>
      </c>
      <c r="I92" s="18">
        <f t="shared" si="4"/>
        <v>-9291899</v>
      </c>
      <c r="J92" s="19">
        <f t="shared" si="5"/>
        <v>-12.3</v>
      </c>
    </row>
    <row r="93" spans="2:10" ht="13.9" customHeight="1" x14ac:dyDescent="0.15">
      <c r="B93" s="7" t="s">
        <v>39</v>
      </c>
      <c r="C93" s="11"/>
      <c r="D93" s="11"/>
      <c r="E93" s="12" t="s">
        <v>83</v>
      </c>
      <c r="F93" s="12"/>
      <c r="G93" s="25">
        <v>41597949</v>
      </c>
      <c r="H93" s="25">
        <v>42077078</v>
      </c>
      <c r="I93" s="14">
        <f t="shared" si="4"/>
        <v>-479129</v>
      </c>
      <c r="J93" s="10">
        <f t="shared" si="5"/>
        <v>-1.1000000000000001</v>
      </c>
    </row>
    <row r="94" spans="2:10" ht="13.9" customHeight="1" x14ac:dyDescent="0.15">
      <c r="B94" s="6" t="s">
        <v>39</v>
      </c>
      <c r="C94" s="4"/>
      <c r="D94" s="4"/>
      <c r="E94" s="5" t="s">
        <v>84</v>
      </c>
      <c r="F94" s="5"/>
      <c r="G94" s="22">
        <f>SUM(G7:G91)</f>
        <v>107874268</v>
      </c>
      <c r="H94" s="22">
        <f>SUM(H7:H91)</f>
        <v>117645296</v>
      </c>
      <c r="I94" s="22">
        <f t="shared" si="4"/>
        <v>-9771028</v>
      </c>
      <c r="J94" s="10">
        <f t="shared" si="5"/>
        <v>-8.3000000000000007</v>
      </c>
    </row>
    <row r="95" spans="2:10" ht="13.9" customHeight="1" x14ac:dyDescent="0.15">
      <c r="G95" s="20"/>
      <c r="H95" s="20"/>
      <c r="I95" s="20"/>
      <c r="J95" s="21"/>
    </row>
    <row r="96" spans="2:10" x14ac:dyDescent="0.15">
      <c r="G96" s="1" t="s">
        <v>103</v>
      </c>
    </row>
  </sheetData>
  <mergeCells count="3">
    <mergeCell ref="B2:J2"/>
    <mergeCell ref="B4:B6"/>
    <mergeCell ref="C4:C5"/>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95"/>
  <sheetViews>
    <sheetView view="pageBreakPreview" zoomScaleNormal="100" workbookViewId="0">
      <pane xSplit="2" ySplit="6" topLeftCell="C7" activePane="bottomRight" state="frozen"/>
      <selection pane="topRight"/>
      <selection pane="bottomLeft"/>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10" x14ac:dyDescent="0.15">
      <c r="B1" s="1" t="s">
        <v>99</v>
      </c>
    </row>
    <row r="2" spans="2:10" x14ac:dyDescent="0.15">
      <c r="B2" s="269" t="s">
        <v>107</v>
      </c>
      <c r="C2" s="269"/>
      <c r="D2" s="269"/>
      <c r="E2" s="269"/>
      <c r="F2" s="269"/>
      <c r="G2" s="269"/>
      <c r="H2" s="269"/>
      <c r="I2" s="269"/>
      <c r="J2" s="269"/>
    </row>
    <row r="3" spans="2:10" x14ac:dyDescent="0.15">
      <c r="I3" s="1" t="s">
        <v>97</v>
      </c>
    </row>
    <row r="4" spans="2:10" x14ac:dyDescent="0.15">
      <c r="B4" s="270" t="s">
        <v>98</v>
      </c>
      <c r="C4" s="273" t="s">
        <v>104</v>
      </c>
      <c r="D4" s="27"/>
      <c r="E4" s="27"/>
      <c r="F4" s="27"/>
      <c r="G4" s="28" t="s">
        <v>101</v>
      </c>
      <c r="H4" s="28" t="s">
        <v>102</v>
      </c>
      <c r="I4" s="29" t="s">
        <v>85</v>
      </c>
      <c r="J4" s="30" t="s">
        <v>86</v>
      </c>
    </row>
    <row r="5" spans="2:10" x14ac:dyDescent="0.15">
      <c r="B5" s="271"/>
      <c r="C5" s="274"/>
      <c r="E5" s="1" t="s">
        <v>0</v>
      </c>
      <c r="G5" s="2" t="s">
        <v>106</v>
      </c>
      <c r="H5" s="2" t="s">
        <v>108</v>
      </c>
      <c r="I5" s="3" t="s">
        <v>87</v>
      </c>
      <c r="J5" s="31" t="s">
        <v>88</v>
      </c>
    </row>
    <row r="6" spans="2:10" x14ac:dyDescent="0.15">
      <c r="B6" s="272"/>
      <c r="C6" s="41" t="s">
        <v>105</v>
      </c>
      <c r="D6" s="24"/>
      <c r="E6" s="24"/>
      <c r="F6" s="24"/>
      <c r="G6" s="32" t="s">
        <v>1</v>
      </c>
      <c r="H6" s="33" t="s">
        <v>110</v>
      </c>
      <c r="I6" s="33" t="s">
        <v>89</v>
      </c>
      <c r="J6" s="34" t="s">
        <v>90</v>
      </c>
    </row>
    <row r="7" spans="2:10" ht="15" customHeight="1" x14ac:dyDescent="0.15">
      <c r="B7" s="26">
        <v>1</v>
      </c>
      <c r="C7" s="37">
        <v>6</v>
      </c>
      <c r="E7" s="1" t="s">
        <v>6</v>
      </c>
      <c r="G7" s="22">
        <v>5635498</v>
      </c>
      <c r="H7" s="22">
        <v>5398581</v>
      </c>
      <c r="I7" s="22">
        <f t="shared" ref="I7:I38" si="0">G7-H7</f>
        <v>236917</v>
      </c>
      <c r="J7" s="13">
        <f t="shared" ref="J7:J38" si="1">IF(H7=0,IF(G7=0,"－　","皆増　"),IF(G7=0,"皆減　",ROUND(I7/H7*100,1)))</f>
        <v>4.4000000000000004</v>
      </c>
    </row>
    <row r="8" spans="2:10" ht="15" customHeight="1" x14ac:dyDescent="0.15">
      <c r="B8" s="9">
        <v>2</v>
      </c>
      <c r="C8" s="37">
        <v>33</v>
      </c>
      <c r="D8" s="12"/>
      <c r="E8" s="12" t="s">
        <v>32</v>
      </c>
      <c r="F8" s="12"/>
      <c r="G8" s="22">
        <v>1594215</v>
      </c>
      <c r="H8" s="22">
        <v>1382748</v>
      </c>
      <c r="I8" s="23">
        <f t="shared" si="0"/>
        <v>211467</v>
      </c>
      <c r="J8" s="13">
        <f t="shared" si="1"/>
        <v>15.3</v>
      </c>
    </row>
    <row r="9" spans="2:10" ht="15" customHeight="1" x14ac:dyDescent="0.15">
      <c r="B9" s="9">
        <v>3</v>
      </c>
      <c r="C9" s="37">
        <v>8</v>
      </c>
      <c r="D9" s="12"/>
      <c r="E9" s="12" t="s">
        <v>8</v>
      </c>
      <c r="F9" s="12"/>
      <c r="G9" s="22">
        <v>2576546</v>
      </c>
      <c r="H9" s="22">
        <v>2373064</v>
      </c>
      <c r="I9" s="14">
        <f t="shared" si="0"/>
        <v>203482</v>
      </c>
      <c r="J9" s="10">
        <f t="shared" si="1"/>
        <v>8.6</v>
      </c>
    </row>
    <row r="10" spans="2:10" ht="15" customHeight="1" x14ac:dyDescent="0.15">
      <c r="B10" s="9">
        <v>4</v>
      </c>
      <c r="C10" s="37">
        <v>61</v>
      </c>
      <c r="D10" s="5"/>
      <c r="E10" s="5" t="s">
        <v>60</v>
      </c>
      <c r="F10" s="5"/>
      <c r="G10" s="22">
        <v>291584</v>
      </c>
      <c r="H10" s="22">
        <v>150331</v>
      </c>
      <c r="I10" s="14">
        <f t="shared" si="0"/>
        <v>141253</v>
      </c>
      <c r="J10" s="10">
        <f t="shared" si="1"/>
        <v>94</v>
      </c>
    </row>
    <row r="11" spans="2:10" ht="15" customHeight="1" x14ac:dyDescent="0.15">
      <c r="B11" s="9">
        <v>5</v>
      </c>
      <c r="C11" s="37">
        <v>17</v>
      </c>
      <c r="D11" s="5"/>
      <c r="E11" s="5" t="s">
        <v>17</v>
      </c>
      <c r="F11" s="5"/>
      <c r="G11" s="22">
        <v>1861784</v>
      </c>
      <c r="H11" s="22">
        <v>1739677</v>
      </c>
      <c r="I11" s="14">
        <f t="shared" si="0"/>
        <v>122107</v>
      </c>
      <c r="J11" s="10">
        <f t="shared" si="1"/>
        <v>7</v>
      </c>
    </row>
    <row r="12" spans="2:10" ht="15" customHeight="1" x14ac:dyDescent="0.15">
      <c r="B12" s="9">
        <v>6</v>
      </c>
      <c r="C12" s="37">
        <v>67</v>
      </c>
      <c r="D12" s="5"/>
      <c r="E12" s="5" t="s">
        <v>65</v>
      </c>
      <c r="F12" s="5"/>
      <c r="G12" s="22">
        <v>647375</v>
      </c>
      <c r="H12" s="22">
        <v>558404</v>
      </c>
      <c r="I12" s="14">
        <f t="shared" si="0"/>
        <v>88971</v>
      </c>
      <c r="J12" s="10">
        <f t="shared" si="1"/>
        <v>15.9</v>
      </c>
    </row>
    <row r="13" spans="2:10" ht="15" customHeight="1" x14ac:dyDescent="0.15">
      <c r="B13" s="9">
        <v>7</v>
      </c>
      <c r="C13" s="37">
        <v>73</v>
      </c>
      <c r="D13" s="5"/>
      <c r="E13" s="5" t="s">
        <v>71</v>
      </c>
      <c r="F13" s="5"/>
      <c r="G13" s="22">
        <v>1768480</v>
      </c>
      <c r="H13" s="22">
        <v>1690338</v>
      </c>
      <c r="I13" s="14">
        <f t="shared" si="0"/>
        <v>78142</v>
      </c>
      <c r="J13" s="10">
        <f t="shared" si="1"/>
        <v>4.5999999999999996</v>
      </c>
    </row>
    <row r="14" spans="2:10" ht="15" customHeight="1" x14ac:dyDescent="0.15">
      <c r="B14" s="9">
        <v>8</v>
      </c>
      <c r="C14" s="37">
        <v>66</v>
      </c>
      <c r="D14" s="12"/>
      <c r="E14" s="12" t="s">
        <v>95</v>
      </c>
      <c r="F14" s="12"/>
      <c r="G14" s="22">
        <v>679658</v>
      </c>
      <c r="H14" s="22">
        <v>607602</v>
      </c>
      <c r="I14" s="14">
        <f t="shared" si="0"/>
        <v>72056</v>
      </c>
      <c r="J14" s="10">
        <f t="shared" si="1"/>
        <v>11.9</v>
      </c>
    </row>
    <row r="15" spans="2:10" ht="15" customHeight="1" x14ac:dyDescent="0.15">
      <c r="B15" s="9">
        <v>9</v>
      </c>
      <c r="C15" s="37">
        <v>69</v>
      </c>
      <c r="D15" s="5"/>
      <c r="E15" s="5" t="s">
        <v>67</v>
      </c>
      <c r="F15" s="5"/>
      <c r="G15" s="22">
        <v>1004374</v>
      </c>
      <c r="H15" s="22">
        <v>939048</v>
      </c>
      <c r="I15" s="14">
        <f t="shared" si="0"/>
        <v>65326</v>
      </c>
      <c r="J15" s="10">
        <f t="shared" si="1"/>
        <v>7</v>
      </c>
    </row>
    <row r="16" spans="2:10" ht="15" customHeight="1" x14ac:dyDescent="0.15">
      <c r="B16" s="9">
        <v>10</v>
      </c>
      <c r="C16" s="37">
        <v>65</v>
      </c>
      <c r="D16" s="5"/>
      <c r="E16" s="5" t="s">
        <v>64</v>
      </c>
      <c r="F16" s="5"/>
      <c r="G16" s="22">
        <v>770373</v>
      </c>
      <c r="H16" s="22">
        <v>711231</v>
      </c>
      <c r="I16" s="14">
        <f t="shared" si="0"/>
        <v>59142</v>
      </c>
      <c r="J16" s="10">
        <f t="shared" si="1"/>
        <v>8.3000000000000007</v>
      </c>
    </row>
    <row r="17" spans="2:10" ht="15" customHeight="1" x14ac:dyDescent="0.15">
      <c r="B17" s="9">
        <v>11</v>
      </c>
      <c r="C17" s="37">
        <v>52</v>
      </c>
      <c r="D17" s="5"/>
      <c r="E17" s="5" t="s">
        <v>51</v>
      </c>
      <c r="F17" s="5"/>
      <c r="G17" s="22">
        <v>1278540</v>
      </c>
      <c r="H17" s="22">
        <v>1220431</v>
      </c>
      <c r="I17" s="14">
        <f t="shared" si="0"/>
        <v>58109</v>
      </c>
      <c r="J17" s="10">
        <f t="shared" si="1"/>
        <v>4.8</v>
      </c>
    </row>
    <row r="18" spans="2:10" ht="15" customHeight="1" x14ac:dyDescent="0.15">
      <c r="B18" s="9">
        <v>12</v>
      </c>
      <c r="C18" s="37">
        <v>45</v>
      </c>
      <c r="D18" s="5"/>
      <c r="E18" s="5" t="s">
        <v>44</v>
      </c>
      <c r="F18" s="5"/>
      <c r="G18" s="22">
        <v>1603567</v>
      </c>
      <c r="H18" s="22">
        <v>1547791</v>
      </c>
      <c r="I18" s="14">
        <f t="shared" si="0"/>
        <v>55776</v>
      </c>
      <c r="J18" s="10">
        <f t="shared" si="1"/>
        <v>3.6</v>
      </c>
    </row>
    <row r="19" spans="2:10" ht="15" customHeight="1" x14ac:dyDescent="0.15">
      <c r="B19" s="9">
        <v>13</v>
      </c>
      <c r="C19" s="37">
        <v>49</v>
      </c>
      <c r="D19" s="5"/>
      <c r="E19" s="5" t="s">
        <v>48</v>
      </c>
      <c r="F19" s="5"/>
      <c r="G19" s="22">
        <v>1651088</v>
      </c>
      <c r="H19" s="22">
        <v>1598955</v>
      </c>
      <c r="I19" s="14">
        <f t="shared" si="0"/>
        <v>52133</v>
      </c>
      <c r="J19" s="10">
        <f t="shared" si="1"/>
        <v>3.3</v>
      </c>
    </row>
    <row r="20" spans="2:10" ht="15" customHeight="1" x14ac:dyDescent="0.15">
      <c r="B20" s="9">
        <v>14</v>
      </c>
      <c r="C20" s="37">
        <v>55</v>
      </c>
      <c r="D20" s="5"/>
      <c r="E20" s="5" t="s">
        <v>54</v>
      </c>
      <c r="F20" s="5"/>
      <c r="G20" s="22">
        <v>489977</v>
      </c>
      <c r="H20" s="22">
        <v>440060</v>
      </c>
      <c r="I20" s="14">
        <f t="shared" si="0"/>
        <v>49917</v>
      </c>
      <c r="J20" s="10">
        <f t="shared" si="1"/>
        <v>11.3</v>
      </c>
    </row>
    <row r="21" spans="2:10" ht="15" customHeight="1" x14ac:dyDescent="0.15">
      <c r="B21" s="9">
        <v>15</v>
      </c>
      <c r="C21" s="37">
        <v>16</v>
      </c>
      <c r="D21" s="5"/>
      <c r="E21" s="5" t="s">
        <v>16</v>
      </c>
      <c r="F21" s="5"/>
      <c r="G21" s="22">
        <v>2483099</v>
      </c>
      <c r="H21" s="22">
        <v>2434370</v>
      </c>
      <c r="I21" s="14">
        <f t="shared" si="0"/>
        <v>48729</v>
      </c>
      <c r="J21" s="10">
        <f t="shared" si="1"/>
        <v>2</v>
      </c>
    </row>
    <row r="22" spans="2:10" ht="15" customHeight="1" x14ac:dyDescent="0.15">
      <c r="B22" s="9">
        <v>16</v>
      </c>
      <c r="C22" s="37">
        <v>54</v>
      </c>
      <c r="D22" s="5"/>
      <c r="E22" s="5" t="s">
        <v>53</v>
      </c>
      <c r="F22" s="5"/>
      <c r="G22" s="22">
        <v>702814</v>
      </c>
      <c r="H22" s="22">
        <v>655492</v>
      </c>
      <c r="I22" s="14">
        <f t="shared" si="0"/>
        <v>47322</v>
      </c>
      <c r="J22" s="10">
        <f t="shared" si="1"/>
        <v>7.2</v>
      </c>
    </row>
    <row r="23" spans="2:10" ht="15" customHeight="1" x14ac:dyDescent="0.15">
      <c r="B23" s="9">
        <v>17</v>
      </c>
      <c r="C23" s="37">
        <v>75</v>
      </c>
      <c r="D23" s="5"/>
      <c r="E23" s="5" t="s">
        <v>96</v>
      </c>
      <c r="F23" s="5"/>
      <c r="G23" s="22">
        <v>662746</v>
      </c>
      <c r="H23" s="22">
        <v>621844</v>
      </c>
      <c r="I23" s="14">
        <f t="shared" si="0"/>
        <v>40902</v>
      </c>
      <c r="J23" s="10">
        <f t="shared" si="1"/>
        <v>6.6</v>
      </c>
    </row>
    <row r="24" spans="2:10" ht="15" customHeight="1" x14ac:dyDescent="0.15">
      <c r="B24" s="9">
        <v>18</v>
      </c>
      <c r="C24" s="37">
        <v>84</v>
      </c>
      <c r="D24" s="12"/>
      <c r="E24" s="12" t="s">
        <v>81</v>
      </c>
      <c r="F24" s="12"/>
      <c r="G24" s="22">
        <v>1571081</v>
      </c>
      <c r="H24" s="22">
        <v>1538465</v>
      </c>
      <c r="I24" s="14">
        <f t="shared" si="0"/>
        <v>32616</v>
      </c>
      <c r="J24" s="10">
        <f t="shared" si="1"/>
        <v>2.1</v>
      </c>
    </row>
    <row r="25" spans="2:10" ht="15" customHeight="1" x14ac:dyDescent="0.15">
      <c r="B25" s="9">
        <v>19</v>
      </c>
      <c r="C25" s="37">
        <v>60</v>
      </c>
      <c r="D25" s="5"/>
      <c r="E25" s="5" t="s">
        <v>59</v>
      </c>
      <c r="F25" s="5"/>
      <c r="G25" s="22">
        <v>833399</v>
      </c>
      <c r="H25" s="22">
        <v>805013</v>
      </c>
      <c r="I25" s="14">
        <f t="shared" si="0"/>
        <v>28386</v>
      </c>
      <c r="J25" s="10">
        <f t="shared" si="1"/>
        <v>3.5</v>
      </c>
    </row>
    <row r="26" spans="2:10" ht="15" customHeight="1" x14ac:dyDescent="0.15">
      <c r="B26" s="9">
        <v>20</v>
      </c>
      <c r="C26" s="37">
        <v>74</v>
      </c>
      <c r="D26" s="5"/>
      <c r="E26" s="5" t="s">
        <v>72</v>
      </c>
      <c r="F26" s="5"/>
      <c r="G26" s="22">
        <v>579047</v>
      </c>
      <c r="H26" s="22">
        <v>552793</v>
      </c>
      <c r="I26" s="14">
        <f t="shared" si="0"/>
        <v>26254</v>
      </c>
      <c r="J26" s="10">
        <f t="shared" si="1"/>
        <v>4.7</v>
      </c>
    </row>
    <row r="27" spans="2:10" ht="15" customHeight="1" x14ac:dyDescent="0.15">
      <c r="B27" s="9">
        <v>21</v>
      </c>
      <c r="C27" s="37">
        <v>71</v>
      </c>
      <c r="D27" s="5"/>
      <c r="E27" s="5" t="s">
        <v>69</v>
      </c>
      <c r="F27" s="5"/>
      <c r="G27" s="22">
        <v>778551</v>
      </c>
      <c r="H27" s="22">
        <v>755961</v>
      </c>
      <c r="I27" s="14">
        <f t="shared" si="0"/>
        <v>22590</v>
      </c>
      <c r="J27" s="10">
        <f t="shared" si="1"/>
        <v>3</v>
      </c>
    </row>
    <row r="28" spans="2:10" ht="15" customHeight="1" x14ac:dyDescent="0.15">
      <c r="B28" s="9">
        <v>22</v>
      </c>
      <c r="C28" s="37">
        <v>47</v>
      </c>
      <c r="D28" s="5"/>
      <c r="E28" s="5" t="s">
        <v>46</v>
      </c>
      <c r="F28" s="5"/>
      <c r="G28" s="22">
        <v>219820</v>
      </c>
      <c r="H28" s="22">
        <v>197456</v>
      </c>
      <c r="I28" s="14">
        <f t="shared" si="0"/>
        <v>22364</v>
      </c>
      <c r="J28" s="10">
        <f t="shared" si="1"/>
        <v>11.3</v>
      </c>
    </row>
    <row r="29" spans="2:10" ht="15" customHeight="1" x14ac:dyDescent="0.15">
      <c r="B29" s="9">
        <v>23</v>
      </c>
      <c r="C29" s="37">
        <v>29</v>
      </c>
      <c r="D29" s="5"/>
      <c r="E29" s="5" t="s">
        <v>28</v>
      </c>
      <c r="F29" s="5"/>
      <c r="G29" s="22">
        <v>873998</v>
      </c>
      <c r="H29" s="22">
        <v>853938</v>
      </c>
      <c r="I29" s="14">
        <f t="shared" si="0"/>
        <v>20060</v>
      </c>
      <c r="J29" s="10">
        <f t="shared" si="1"/>
        <v>2.2999999999999998</v>
      </c>
    </row>
    <row r="30" spans="2:10" ht="15" customHeight="1" x14ac:dyDescent="0.15">
      <c r="B30" s="9">
        <v>24</v>
      </c>
      <c r="C30" s="37">
        <v>64</v>
      </c>
      <c r="D30" s="5"/>
      <c r="E30" s="5" t="s">
        <v>63</v>
      </c>
      <c r="F30" s="5"/>
      <c r="G30" s="22">
        <v>361258</v>
      </c>
      <c r="H30" s="22">
        <v>345513</v>
      </c>
      <c r="I30" s="14">
        <f t="shared" si="0"/>
        <v>15745</v>
      </c>
      <c r="J30" s="10">
        <f t="shared" si="1"/>
        <v>4.5999999999999996</v>
      </c>
    </row>
    <row r="31" spans="2:10" ht="15" customHeight="1" x14ac:dyDescent="0.15">
      <c r="B31" s="9">
        <v>25</v>
      </c>
      <c r="C31" s="37">
        <v>72</v>
      </c>
      <c r="D31" s="5"/>
      <c r="E31" s="5" t="s">
        <v>70</v>
      </c>
      <c r="F31" s="5"/>
      <c r="G31" s="22">
        <v>1249653</v>
      </c>
      <c r="H31" s="22">
        <v>1242384</v>
      </c>
      <c r="I31" s="14">
        <f t="shared" si="0"/>
        <v>7269</v>
      </c>
      <c r="J31" s="10">
        <f t="shared" si="1"/>
        <v>0.6</v>
      </c>
    </row>
    <row r="32" spans="2:10" ht="15" customHeight="1" x14ac:dyDescent="0.15">
      <c r="B32" s="9">
        <v>26</v>
      </c>
      <c r="C32" s="37">
        <v>80</v>
      </c>
      <c r="D32" s="5"/>
      <c r="E32" s="5" t="s">
        <v>77</v>
      </c>
      <c r="F32" s="5"/>
      <c r="G32" s="22">
        <v>1363474</v>
      </c>
      <c r="H32" s="22">
        <v>1360059</v>
      </c>
      <c r="I32" s="14">
        <f t="shared" si="0"/>
        <v>3415</v>
      </c>
      <c r="J32" s="10">
        <f t="shared" si="1"/>
        <v>0.3</v>
      </c>
    </row>
    <row r="33" spans="2:10" ht="15" customHeight="1" x14ac:dyDescent="0.15">
      <c r="B33" s="9">
        <v>27</v>
      </c>
      <c r="C33" s="37">
        <v>53</v>
      </c>
      <c r="D33" s="5"/>
      <c r="E33" s="5" t="s">
        <v>52</v>
      </c>
      <c r="F33" s="5"/>
      <c r="G33" s="22">
        <v>1231276</v>
      </c>
      <c r="H33" s="22">
        <v>1227922</v>
      </c>
      <c r="I33" s="14">
        <f t="shared" si="0"/>
        <v>3354</v>
      </c>
      <c r="J33" s="10">
        <f t="shared" si="1"/>
        <v>0.3</v>
      </c>
    </row>
    <row r="34" spans="2:10" ht="15" customHeight="1" x14ac:dyDescent="0.15">
      <c r="B34" s="9">
        <v>28</v>
      </c>
      <c r="C34" s="37">
        <v>59</v>
      </c>
      <c r="D34" s="5"/>
      <c r="E34" s="5" t="s">
        <v>58</v>
      </c>
      <c r="F34" s="5"/>
      <c r="G34" s="22">
        <v>734323</v>
      </c>
      <c r="H34" s="22">
        <v>731685</v>
      </c>
      <c r="I34" s="14">
        <f t="shared" si="0"/>
        <v>2638</v>
      </c>
      <c r="J34" s="10">
        <f t="shared" si="1"/>
        <v>0.4</v>
      </c>
    </row>
    <row r="35" spans="2:10" ht="15" customHeight="1" x14ac:dyDescent="0.15">
      <c r="B35" s="9">
        <v>29</v>
      </c>
      <c r="C35" s="37">
        <v>7</v>
      </c>
      <c r="D35" s="5"/>
      <c r="E35" s="5" t="s">
        <v>7</v>
      </c>
      <c r="F35" s="5"/>
      <c r="G35" s="22">
        <v>0</v>
      </c>
      <c r="H35" s="22">
        <v>0</v>
      </c>
      <c r="I35" s="14">
        <f t="shared" si="0"/>
        <v>0</v>
      </c>
      <c r="J35" s="10" t="str">
        <f t="shared" si="1"/>
        <v>－　</v>
      </c>
    </row>
    <row r="36" spans="2:10" ht="15" customHeight="1" x14ac:dyDescent="0.15">
      <c r="B36" s="9">
        <v>30</v>
      </c>
      <c r="C36" s="37">
        <v>13</v>
      </c>
      <c r="D36" s="5"/>
      <c r="E36" s="5" t="s">
        <v>13</v>
      </c>
      <c r="F36" s="5"/>
      <c r="G36" s="22">
        <v>0</v>
      </c>
      <c r="H36" s="22">
        <v>0</v>
      </c>
      <c r="I36" s="14">
        <f t="shared" si="0"/>
        <v>0</v>
      </c>
      <c r="J36" s="10" t="str">
        <f t="shared" si="1"/>
        <v>－　</v>
      </c>
    </row>
    <row r="37" spans="2:10" ht="15" customHeight="1" x14ac:dyDescent="0.15">
      <c r="B37" s="9">
        <v>31</v>
      </c>
      <c r="C37" s="37">
        <v>21</v>
      </c>
      <c r="D37" s="5"/>
      <c r="E37" s="5" t="s">
        <v>21</v>
      </c>
      <c r="F37" s="5"/>
      <c r="G37" s="22">
        <v>0</v>
      </c>
      <c r="H37" s="22">
        <v>0</v>
      </c>
      <c r="I37" s="14">
        <f t="shared" si="0"/>
        <v>0</v>
      </c>
      <c r="J37" s="10" t="str">
        <f t="shared" si="1"/>
        <v>－　</v>
      </c>
    </row>
    <row r="38" spans="2:10" ht="15" customHeight="1" x14ac:dyDescent="0.15">
      <c r="B38" s="9">
        <v>32</v>
      </c>
      <c r="C38" s="37">
        <v>24</v>
      </c>
      <c r="D38" s="5"/>
      <c r="E38" s="5" t="s">
        <v>23</v>
      </c>
      <c r="F38" s="5"/>
      <c r="G38" s="22">
        <v>0</v>
      </c>
      <c r="H38" s="22">
        <v>0</v>
      </c>
      <c r="I38" s="14">
        <f t="shared" si="0"/>
        <v>0</v>
      </c>
      <c r="J38" s="10" t="str">
        <f t="shared" si="1"/>
        <v>－　</v>
      </c>
    </row>
    <row r="39" spans="2:10" ht="15" customHeight="1" x14ac:dyDescent="0.15">
      <c r="B39" s="9">
        <v>33</v>
      </c>
      <c r="C39" s="37">
        <v>26</v>
      </c>
      <c r="D39" s="5"/>
      <c r="E39" s="5" t="s">
        <v>25</v>
      </c>
      <c r="F39" s="5"/>
      <c r="G39" s="22">
        <v>0</v>
      </c>
      <c r="H39" s="22">
        <v>0</v>
      </c>
      <c r="I39" s="14">
        <f t="shared" ref="I39:I70" si="2">G39-H39</f>
        <v>0</v>
      </c>
      <c r="J39" s="10" t="str">
        <f t="shared" ref="J39:J70" si="3">IF(H39=0,IF(G39=0,"－　","皆増　"),IF(G39=0,"皆減　",ROUND(I39/H39*100,1)))</f>
        <v>－　</v>
      </c>
    </row>
    <row r="40" spans="2:10" ht="15" customHeight="1" x14ac:dyDescent="0.15">
      <c r="B40" s="9">
        <v>34</v>
      </c>
      <c r="C40" s="37">
        <v>44</v>
      </c>
      <c r="D40" s="5"/>
      <c r="E40" s="5" t="s">
        <v>43</v>
      </c>
      <c r="F40" s="5"/>
      <c r="G40" s="22">
        <v>0</v>
      </c>
      <c r="H40" s="22">
        <v>0</v>
      </c>
      <c r="I40" s="14">
        <f t="shared" si="2"/>
        <v>0</v>
      </c>
      <c r="J40" s="10" t="str">
        <f t="shared" si="3"/>
        <v>－　</v>
      </c>
    </row>
    <row r="41" spans="2:10" ht="15" customHeight="1" x14ac:dyDescent="0.15">
      <c r="B41" s="9">
        <v>35</v>
      </c>
      <c r="C41" s="37">
        <v>70</v>
      </c>
      <c r="D41" s="5"/>
      <c r="E41" s="5" t="s">
        <v>68</v>
      </c>
      <c r="F41" s="5"/>
      <c r="G41" s="22">
        <v>575794</v>
      </c>
      <c r="H41" s="22">
        <v>577558</v>
      </c>
      <c r="I41" s="14">
        <f t="shared" si="2"/>
        <v>-1764</v>
      </c>
      <c r="J41" s="10">
        <f t="shared" si="3"/>
        <v>-0.3</v>
      </c>
    </row>
    <row r="42" spans="2:10" ht="15" customHeight="1" x14ac:dyDescent="0.15">
      <c r="B42" s="9">
        <v>36</v>
      </c>
      <c r="C42" s="37">
        <v>76</v>
      </c>
      <c r="D42" s="5"/>
      <c r="E42" s="5" t="s">
        <v>73</v>
      </c>
      <c r="F42" s="5"/>
      <c r="G42" s="22">
        <v>906541</v>
      </c>
      <c r="H42" s="22">
        <v>911153</v>
      </c>
      <c r="I42" s="14">
        <f t="shared" si="2"/>
        <v>-4612</v>
      </c>
      <c r="J42" s="10">
        <f t="shared" si="3"/>
        <v>-0.5</v>
      </c>
    </row>
    <row r="43" spans="2:10" ht="15" customHeight="1" x14ac:dyDescent="0.15">
      <c r="B43" s="9">
        <v>37</v>
      </c>
      <c r="C43" s="37">
        <v>58</v>
      </c>
      <c r="D43" s="5"/>
      <c r="E43" s="5" t="s">
        <v>57</v>
      </c>
      <c r="F43" s="5"/>
      <c r="G43" s="22">
        <v>1227428</v>
      </c>
      <c r="H43" s="22">
        <v>1232045</v>
      </c>
      <c r="I43" s="14">
        <f t="shared" si="2"/>
        <v>-4617</v>
      </c>
      <c r="J43" s="10">
        <f t="shared" si="3"/>
        <v>-0.4</v>
      </c>
    </row>
    <row r="44" spans="2:10" ht="15" customHeight="1" x14ac:dyDescent="0.15">
      <c r="B44" s="9">
        <v>38</v>
      </c>
      <c r="C44" s="37">
        <v>62</v>
      </c>
      <c r="D44" s="5"/>
      <c r="E44" s="5" t="s">
        <v>61</v>
      </c>
      <c r="F44" s="5"/>
      <c r="G44" s="22">
        <v>857858</v>
      </c>
      <c r="H44" s="22">
        <v>863510</v>
      </c>
      <c r="I44" s="14">
        <f t="shared" si="2"/>
        <v>-5652</v>
      </c>
      <c r="J44" s="10">
        <f t="shared" si="3"/>
        <v>-0.7</v>
      </c>
    </row>
    <row r="45" spans="2:10" ht="15" customHeight="1" x14ac:dyDescent="0.15">
      <c r="B45" s="9">
        <v>39</v>
      </c>
      <c r="C45" s="38">
        <v>82</v>
      </c>
      <c r="D45" s="5"/>
      <c r="E45" s="5" t="s">
        <v>79</v>
      </c>
      <c r="F45" s="5"/>
      <c r="G45" s="22">
        <v>1406227</v>
      </c>
      <c r="H45" s="22">
        <v>1412017</v>
      </c>
      <c r="I45" s="14">
        <f t="shared" si="2"/>
        <v>-5790</v>
      </c>
      <c r="J45" s="10">
        <f t="shared" si="3"/>
        <v>-0.4</v>
      </c>
    </row>
    <row r="46" spans="2:10" ht="15" customHeight="1" x14ac:dyDescent="0.15">
      <c r="B46" s="40">
        <v>40</v>
      </c>
      <c r="C46" s="37">
        <v>28</v>
      </c>
      <c r="D46" s="5"/>
      <c r="E46" s="5" t="s">
        <v>27</v>
      </c>
      <c r="F46" s="5"/>
      <c r="G46" s="22">
        <v>1630821</v>
      </c>
      <c r="H46" s="22">
        <v>1636899</v>
      </c>
      <c r="I46" s="14">
        <f t="shared" si="2"/>
        <v>-6078</v>
      </c>
      <c r="J46" s="10">
        <f t="shared" si="3"/>
        <v>-0.4</v>
      </c>
    </row>
    <row r="47" spans="2:10" ht="13.9" customHeight="1" x14ac:dyDescent="0.15">
      <c r="B47" s="26">
        <v>41</v>
      </c>
      <c r="C47" s="39">
        <v>57</v>
      </c>
      <c r="D47" s="5"/>
      <c r="E47" s="5" t="s">
        <v>56</v>
      </c>
      <c r="F47" s="5"/>
      <c r="G47" s="22">
        <v>846312</v>
      </c>
      <c r="H47" s="22">
        <v>853123</v>
      </c>
      <c r="I47" s="14">
        <f t="shared" si="2"/>
        <v>-6811</v>
      </c>
      <c r="J47" s="10">
        <f t="shared" si="3"/>
        <v>-0.8</v>
      </c>
    </row>
    <row r="48" spans="2:10" ht="13.9" customHeight="1" x14ac:dyDescent="0.15">
      <c r="B48" s="9">
        <v>42</v>
      </c>
      <c r="C48" s="37">
        <v>68</v>
      </c>
      <c r="D48" s="12"/>
      <c r="E48" s="12" t="s">
        <v>66</v>
      </c>
      <c r="F48" s="12"/>
      <c r="G48" s="25">
        <v>1292270</v>
      </c>
      <c r="H48" s="25">
        <v>1299777</v>
      </c>
      <c r="I48" s="14">
        <f t="shared" si="2"/>
        <v>-7507</v>
      </c>
      <c r="J48" s="10">
        <f t="shared" si="3"/>
        <v>-0.6</v>
      </c>
    </row>
    <row r="49" spans="2:10" ht="13.9" customHeight="1" x14ac:dyDescent="0.15">
      <c r="B49" s="9">
        <v>43</v>
      </c>
      <c r="C49" s="37">
        <v>14</v>
      </c>
      <c r="D49" s="5"/>
      <c r="E49" s="5" t="s">
        <v>14</v>
      </c>
      <c r="F49" s="5"/>
      <c r="G49" s="25">
        <v>2141526</v>
      </c>
      <c r="H49" s="25">
        <v>2150177</v>
      </c>
      <c r="I49" s="14">
        <f t="shared" si="2"/>
        <v>-8651</v>
      </c>
      <c r="J49" s="10">
        <f t="shared" si="3"/>
        <v>-0.4</v>
      </c>
    </row>
    <row r="50" spans="2:10" ht="13.9" customHeight="1" x14ac:dyDescent="0.15">
      <c r="B50" s="9">
        <v>44</v>
      </c>
      <c r="C50" s="37">
        <v>46</v>
      </c>
      <c r="D50" s="5"/>
      <c r="E50" s="5" t="s">
        <v>45</v>
      </c>
      <c r="F50" s="5"/>
      <c r="G50" s="25">
        <v>980662</v>
      </c>
      <c r="H50" s="25">
        <v>994447</v>
      </c>
      <c r="I50" s="14">
        <f t="shared" si="2"/>
        <v>-13785</v>
      </c>
      <c r="J50" s="10">
        <f t="shared" si="3"/>
        <v>-1.4</v>
      </c>
    </row>
    <row r="51" spans="2:10" ht="13.9" customHeight="1" x14ac:dyDescent="0.15">
      <c r="B51" s="9">
        <v>45</v>
      </c>
      <c r="C51" s="37">
        <v>56</v>
      </c>
      <c r="D51" s="5"/>
      <c r="E51" s="5" t="s">
        <v>55</v>
      </c>
      <c r="F51" s="5"/>
      <c r="G51" s="25">
        <v>1131401</v>
      </c>
      <c r="H51" s="25">
        <v>1145793</v>
      </c>
      <c r="I51" s="14">
        <f t="shared" si="2"/>
        <v>-14392</v>
      </c>
      <c r="J51" s="10">
        <f t="shared" si="3"/>
        <v>-1.3</v>
      </c>
    </row>
    <row r="52" spans="2:10" ht="13.9" customHeight="1" x14ac:dyDescent="0.15">
      <c r="B52" s="9">
        <v>46</v>
      </c>
      <c r="C52" s="37">
        <v>85</v>
      </c>
      <c r="D52" s="5"/>
      <c r="E52" s="5" t="s">
        <v>82</v>
      </c>
      <c r="F52" s="5"/>
      <c r="G52" s="25">
        <v>1970753</v>
      </c>
      <c r="H52" s="25">
        <v>1991979</v>
      </c>
      <c r="I52" s="14">
        <f t="shared" si="2"/>
        <v>-21226</v>
      </c>
      <c r="J52" s="10">
        <f t="shared" si="3"/>
        <v>-1.1000000000000001</v>
      </c>
    </row>
    <row r="53" spans="2:10" ht="13.9" customHeight="1" x14ac:dyDescent="0.15">
      <c r="B53" s="9">
        <v>47</v>
      </c>
      <c r="C53" s="37">
        <v>50</v>
      </c>
      <c r="D53" s="12"/>
      <c r="E53" s="12" t="s">
        <v>49</v>
      </c>
      <c r="F53" s="12"/>
      <c r="G53" s="25">
        <v>967204</v>
      </c>
      <c r="H53" s="25">
        <v>990949</v>
      </c>
      <c r="I53" s="14">
        <f t="shared" si="2"/>
        <v>-23745</v>
      </c>
      <c r="J53" s="10">
        <f t="shared" si="3"/>
        <v>-2.4</v>
      </c>
    </row>
    <row r="54" spans="2:10" ht="13.9" customHeight="1" x14ac:dyDescent="0.15">
      <c r="B54" s="9">
        <v>48</v>
      </c>
      <c r="C54" s="37">
        <v>30</v>
      </c>
      <c r="D54" s="5"/>
      <c r="E54" s="5" t="s">
        <v>29</v>
      </c>
      <c r="F54" s="5"/>
      <c r="G54" s="25">
        <v>1560688</v>
      </c>
      <c r="H54" s="25">
        <v>1600111</v>
      </c>
      <c r="I54" s="14">
        <f t="shared" si="2"/>
        <v>-39423</v>
      </c>
      <c r="J54" s="10">
        <f t="shared" si="3"/>
        <v>-2.5</v>
      </c>
    </row>
    <row r="55" spans="2:10" ht="13.9" customHeight="1" x14ac:dyDescent="0.15">
      <c r="B55" s="9">
        <v>49</v>
      </c>
      <c r="C55" s="37">
        <v>83</v>
      </c>
      <c r="D55" s="5"/>
      <c r="E55" s="5" t="s">
        <v>80</v>
      </c>
      <c r="F55" s="5"/>
      <c r="G55" s="25">
        <v>1735544</v>
      </c>
      <c r="H55" s="25">
        <v>1777179</v>
      </c>
      <c r="I55" s="14">
        <f t="shared" si="2"/>
        <v>-41635</v>
      </c>
      <c r="J55" s="10">
        <f t="shared" si="3"/>
        <v>-2.2999999999999998</v>
      </c>
    </row>
    <row r="56" spans="2:10" ht="13.9" customHeight="1" x14ac:dyDescent="0.15">
      <c r="B56" s="9">
        <v>50</v>
      </c>
      <c r="C56" s="37">
        <v>78</v>
      </c>
      <c r="D56" s="5"/>
      <c r="E56" s="5" t="s">
        <v>75</v>
      </c>
      <c r="F56" s="5"/>
      <c r="G56" s="25">
        <v>1660014</v>
      </c>
      <c r="H56" s="25">
        <v>1703611</v>
      </c>
      <c r="I56" s="14">
        <f t="shared" si="2"/>
        <v>-43597</v>
      </c>
      <c r="J56" s="10">
        <f t="shared" si="3"/>
        <v>-2.6</v>
      </c>
    </row>
    <row r="57" spans="2:10" ht="13.9" customHeight="1" x14ac:dyDescent="0.15">
      <c r="B57" s="9">
        <v>51</v>
      </c>
      <c r="C57" s="37">
        <v>51</v>
      </c>
      <c r="D57" s="5"/>
      <c r="E57" s="5" t="s">
        <v>50</v>
      </c>
      <c r="F57" s="5"/>
      <c r="G57" s="25">
        <v>419630</v>
      </c>
      <c r="H57" s="25">
        <v>466547</v>
      </c>
      <c r="I57" s="14">
        <f t="shared" si="2"/>
        <v>-46917</v>
      </c>
      <c r="J57" s="10">
        <f t="shared" si="3"/>
        <v>-10.1</v>
      </c>
    </row>
    <row r="58" spans="2:10" ht="13.9" customHeight="1" x14ac:dyDescent="0.15">
      <c r="B58" s="9">
        <v>52</v>
      </c>
      <c r="C58" s="37">
        <v>77</v>
      </c>
      <c r="D58" s="12"/>
      <c r="E58" s="12" t="s">
        <v>74</v>
      </c>
      <c r="F58" s="12"/>
      <c r="G58" s="25">
        <v>343438</v>
      </c>
      <c r="H58" s="25">
        <v>404136</v>
      </c>
      <c r="I58" s="14">
        <f t="shared" si="2"/>
        <v>-60698</v>
      </c>
      <c r="J58" s="10">
        <f t="shared" si="3"/>
        <v>-15</v>
      </c>
    </row>
    <row r="59" spans="2:10" ht="13.9" customHeight="1" x14ac:dyDescent="0.15">
      <c r="B59" s="9">
        <v>53</v>
      </c>
      <c r="C59" s="37">
        <v>41</v>
      </c>
      <c r="D59" s="5"/>
      <c r="E59" s="5" t="s">
        <v>40</v>
      </c>
      <c r="F59" s="5"/>
      <c r="G59" s="25">
        <v>613071</v>
      </c>
      <c r="H59" s="25">
        <v>674303</v>
      </c>
      <c r="I59" s="14">
        <f t="shared" si="2"/>
        <v>-61232</v>
      </c>
      <c r="J59" s="10">
        <f t="shared" si="3"/>
        <v>-9.1</v>
      </c>
    </row>
    <row r="60" spans="2:10" ht="13.9" customHeight="1" x14ac:dyDescent="0.15">
      <c r="B60" s="9">
        <v>54</v>
      </c>
      <c r="C60" s="37">
        <v>40</v>
      </c>
      <c r="D60" s="12"/>
      <c r="E60" s="12" t="s">
        <v>38</v>
      </c>
      <c r="F60" s="12"/>
      <c r="G60" s="25">
        <v>1508300</v>
      </c>
      <c r="H60" s="25">
        <v>1575504</v>
      </c>
      <c r="I60" s="14">
        <f t="shared" si="2"/>
        <v>-67204</v>
      </c>
      <c r="J60" s="10">
        <f t="shared" si="3"/>
        <v>-4.3</v>
      </c>
    </row>
    <row r="61" spans="2:10" ht="13.9" customHeight="1" x14ac:dyDescent="0.15">
      <c r="B61" s="9">
        <v>55</v>
      </c>
      <c r="C61" s="37">
        <v>36</v>
      </c>
      <c r="D61" s="5"/>
      <c r="E61" s="5" t="s">
        <v>35</v>
      </c>
      <c r="F61" s="5"/>
      <c r="G61" s="25">
        <v>1860540</v>
      </c>
      <c r="H61" s="25">
        <v>1931018</v>
      </c>
      <c r="I61" s="14">
        <f t="shared" si="2"/>
        <v>-70478</v>
      </c>
      <c r="J61" s="10">
        <f t="shared" si="3"/>
        <v>-3.6</v>
      </c>
    </row>
    <row r="62" spans="2:10" ht="13.9" customHeight="1" x14ac:dyDescent="0.15">
      <c r="B62" s="9">
        <v>56</v>
      </c>
      <c r="C62" s="37">
        <v>10</v>
      </c>
      <c r="D62" s="5"/>
      <c r="E62" s="5" t="s">
        <v>10</v>
      </c>
      <c r="F62" s="5"/>
      <c r="G62" s="25">
        <v>2241195</v>
      </c>
      <c r="H62" s="25">
        <v>2317320</v>
      </c>
      <c r="I62" s="14">
        <f t="shared" si="2"/>
        <v>-76125</v>
      </c>
      <c r="J62" s="10">
        <f t="shared" si="3"/>
        <v>-3.3</v>
      </c>
    </row>
    <row r="63" spans="2:10" ht="13.9" customHeight="1" x14ac:dyDescent="0.15">
      <c r="B63" s="9">
        <v>57</v>
      </c>
      <c r="C63" s="37">
        <v>5</v>
      </c>
      <c r="D63" s="5"/>
      <c r="E63" s="5" t="s">
        <v>5</v>
      </c>
      <c r="F63" s="5"/>
      <c r="G63" s="25">
        <v>3109156</v>
      </c>
      <c r="H63" s="25">
        <v>3185521</v>
      </c>
      <c r="I63" s="14">
        <f t="shared" si="2"/>
        <v>-76365</v>
      </c>
      <c r="J63" s="10">
        <f t="shared" si="3"/>
        <v>-2.4</v>
      </c>
    </row>
    <row r="64" spans="2:10" ht="13.9" customHeight="1" x14ac:dyDescent="0.15">
      <c r="B64" s="9">
        <v>58</v>
      </c>
      <c r="C64" s="37">
        <v>39</v>
      </c>
      <c r="D64" s="12"/>
      <c r="E64" s="12" t="s">
        <v>37</v>
      </c>
      <c r="F64" s="12"/>
      <c r="G64" s="25">
        <v>1103221</v>
      </c>
      <c r="H64" s="25">
        <v>1180946</v>
      </c>
      <c r="I64" s="14">
        <f t="shared" si="2"/>
        <v>-77725</v>
      </c>
      <c r="J64" s="10">
        <f t="shared" si="3"/>
        <v>-6.6</v>
      </c>
    </row>
    <row r="65" spans="2:10" ht="13.9" customHeight="1" x14ac:dyDescent="0.15">
      <c r="B65" s="9">
        <v>59</v>
      </c>
      <c r="C65" s="37">
        <v>38</v>
      </c>
      <c r="D65" s="5"/>
      <c r="E65" s="5" t="s">
        <v>93</v>
      </c>
      <c r="F65" s="5"/>
      <c r="G65" s="25">
        <v>894009</v>
      </c>
      <c r="H65" s="25">
        <v>975298</v>
      </c>
      <c r="I65" s="14">
        <f t="shared" si="2"/>
        <v>-81289</v>
      </c>
      <c r="J65" s="10">
        <f t="shared" si="3"/>
        <v>-8.3000000000000007</v>
      </c>
    </row>
    <row r="66" spans="2:10" ht="13.9" customHeight="1" x14ac:dyDescent="0.15">
      <c r="B66" s="9">
        <v>60</v>
      </c>
      <c r="C66" s="37">
        <v>31</v>
      </c>
      <c r="D66" s="5"/>
      <c r="E66" s="5" t="s">
        <v>30</v>
      </c>
      <c r="F66" s="5"/>
      <c r="G66" s="25">
        <v>0</v>
      </c>
      <c r="H66" s="25">
        <v>91565</v>
      </c>
      <c r="I66" s="14">
        <f t="shared" si="2"/>
        <v>-91565</v>
      </c>
      <c r="J66" s="10" t="str">
        <f t="shared" si="3"/>
        <v>皆減　</v>
      </c>
    </row>
    <row r="67" spans="2:10" ht="13.9" customHeight="1" x14ac:dyDescent="0.15">
      <c r="B67" s="9">
        <v>61</v>
      </c>
      <c r="C67" s="37">
        <v>35</v>
      </c>
      <c r="D67" s="5"/>
      <c r="E67" s="5" t="s">
        <v>34</v>
      </c>
      <c r="F67" s="5"/>
      <c r="G67" s="25">
        <v>1799645</v>
      </c>
      <c r="H67" s="25">
        <v>1901411</v>
      </c>
      <c r="I67" s="14">
        <f t="shared" si="2"/>
        <v>-101766</v>
      </c>
      <c r="J67" s="10">
        <f t="shared" si="3"/>
        <v>-5.4</v>
      </c>
    </row>
    <row r="68" spans="2:10" ht="13.9" customHeight="1" x14ac:dyDescent="0.15">
      <c r="B68" s="9">
        <v>62</v>
      </c>
      <c r="C68" s="37">
        <v>15</v>
      </c>
      <c r="D68" s="5"/>
      <c r="E68" s="5" t="s">
        <v>15</v>
      </c>
      <c r="F68" s="5"/>
      <c r="G68" s="25">
        <v>2194649</v>
      </c>
      <c r="H68" s="25">
        <v>2302701</v>
      </c>
      <c r="I68" s="14">
        <f t="shared" si="2"/>
        <v>-108052</v>
      </c>
      <c r="J68" s="10">
        <f t="shared" si="3"/>
        <v>-4.7</v>
      </c>
    </row>
    <row r="69" spans="2:10" ht="13.9" customHeight="1" x14ac:dyDescent="0.15">
      <c r="B69" s="9">
        <v>63</v>
      </c>
      <c r="C69" s="37">
        <v>42</v>
      </c>
      <c r="D69" s="5"/>
      <c r="E69" s="5" t="s">
        <v>41</v>
      </c>
      <c r="F69" s="5"/>
      <c r="G69" s="25">
        <v>959336</v>
      </c>
      <c r="H69" s="25">
        <v>1090019</v>
      </c>
      <c r="I69" s="14">
        <f t="shared" si="2"/>
        <v>-130683</v>
      </c>
      <c r="J69" s="10">
        <f t="shared" si="3"/>
        <v>-12</v>
      </c>
    </row>
    <row r="70" spans="2:10" ht="13.9" customHeight="1" x14ac:dyDescent="0.15">
      <c r="B70" s="9">
        <v>64</v>
      </c>
      <c r="C70" s="37">
        <v>20</v>
      </c>
      <c r="D70" s="5"/>
      <c r="E70" s="5" t="s">
        <v>20</v>
      </c>
      <c r="F70" s="5"/>
      <c r="G70" s="25">
        <v>1319998</v>
      </c>
      <c r="H70" s="25">
        <v>1456337</v>
      </c>
      <c r="I70" s="14">
        <f t="shared" si="2"/>
        <v>-136339</v>
      </c>
      <c r="J70" s="10">
        <f t="shared" si="3"/>
        <v>-9.4</v>
      </c>
    </row>
    <row r="71" spans="2:10" ht="13.9" customHeight="1" x14ac:dyDescent="0.15">
      <c r="B71" s="9">
        <v>65</v>
      </c>
      <c r="C71" s="37">
        <v>32</v>
      </c>
      <c r="D71" s="5"/>
      <c r="E71" s="5" t="s">
        <v>31</v>
      </c>
      <c r="F71" s="5"/>
      <c r="G71" s="25">
        <v>3683845</v>
      </c>
      <c r="H71" s="25">
        <v>3824270</v>
      </c>
      <c r="I71" s="14">
        <f t="shared" ref="I71:I94" si="4">G71-H71</f>
        <v>-140425</v>
      </c>
      <c r="J71" s="10">
        <f t="shared" ref="J71:J94" si="5">IF(H71=0,IF(G71=0,"－　","皆増　"),IF(G71=0,"皆減　",ROUND(I71/H71*100,1)))</f>
        <v>-3.7</v>
      </c>
    </row>
    <row r="72" spans="2:10" ht="13.9" customHeight="1" x14ac:dyDescent="0.15">
      <c r="B72" s="9">
        <v>66</v>
      </c>
      <c r="C72" s="37">
        <v>79</v>
      </c>
      <c r="D72" s="5"/>
      <c r="E72" s="5" t="s">
        <v>76</v>
      </c>
      <c r="F72" s="5"/>
      <c r="G72" s="25">
        <v>1137455</v>
      </c>
      <c r="H72" s="25">
        <v>1281731</v>
      </c>
      <c r="I72" s="14">
        <f t="shared" si="4"/>
        <v>-144276</v>
      </c>
      <c r="J72" s="10">
        <f t="shared" si="5"/>
        <v>-11.3</v>
      </c>
    </row>
    <row r="73" spans="2:10" ht="13.9" customHeight="1" x14ac:dyDescent="0.15">
      <c r="B73" s="9">
        <v>67</v>
      </c>
      <c r="C73" s="37">
        <v>25</v>
      </c>
      <c r="D73" s="5"/>
      <c r="E73" s="5" t="s">
        <v>24</v>
      </c>
      <c r="F73" s="5"/>
      <c r="G73" s="25">
        <v>503805</v>
      </c>
      <c r="H73" s="25">
        <v>661931</v>
      </c>
      <c r="I73" s="14">
        <f t="shared" si="4"/>
        <v>-158126</v>
      </c>
      <c r="J73" s="10">
        <f t="shared" si="5"/>
        <v>-23.9</v>
      </c>
    </row>
    <row r="74" spans="2:10" ht="13.9" customHeight="1" x14ac:dyDescent="0.15">
      <c r="B74" s="9">
        <v>68</v>
      </c>
      <c r="C74" s="37">
        <v>23</v>
      </c>
      <c r="D74" s="5"/>
      <c r="E74" s="5" t="s">
        <v>92</v>
      </c>
      <c r="F74" s="5"/>
      <c r="G74" s="25">
        <v>1707934</v>
      </c>
      <c r="H74" s="25">
        <v>1867138</v>
      </c>
      <c r="I74" s="14">
        <f t="shared" si="4"/>
        <v>-159204</v>
      </c>
      <c r="J74" s="10">
        <f t="shared" si="5"/>
        <v>-8.5</v>
      </c>
    </row>
    <row r="75" spans="2:10" ht="13.9" customHeight="1" x14ac:dyDescent="0.15">
      <c r="B75" s="9">
        <v>69</v>
      </c>
      <c r="C75" s="37">
        <v>81</v>
      </c>
      <c r="D75" s="12"/>
      <c r="E75" s="12" t="s">
        <v>78</v>
      </c>
      <c r="F75" s="12"/>
      <c r="G75" s="25">
        <v>1013887</v>
      </c>
      <c r="H75" s="25">
        <v>1195486</v>
      </c>
      <c r="I75" s="14">
        <f t="shared" si="4"/>
        <v>-181599</v>
      </c>
      <c r="J75" s="10">
        <f t="shared" si="5"/>
        <v>-15.2</v>
      </c>
    </row>
    <row r="76" spans="2:10" ht="13.9" customHeight="1" x14ac:dyDescent="0.15">
      <c r="B76" s="9">
        <v>70</v>
      </c>
      <c r="C76" s="37">
        <v>48</v>
      </c>
      <c r="D76" s="5"/>
      <c r="E76" s="5" t="s">
        <v>47</v>
      </c>
      <c r="F76" s="5"/>
      <c r="G76" s="25">
        <v>542538</v>
      </c>
      <c r="H76" s="25">
        <v>729382</v>
      </c>
      <c r="I76" s="14">
        <f t="shared" si="4"/>
        <v>-186844</v>
      </c>
      <c r="J76" s="10">
        <f t="shared" si="5"/>
        <v>-25.6</v>
      </c>
    </row>
    <row r="77" spans="2:10" ht="13.9" customHeight="1" x14ac:dyDescent="0.15">
      <c r="B77" s="9">
        <v>71</v>
      </c>
      <c r="C77" s="37">
        <v>37</v>
      </c>
      <c r="D77" s="5"/>
      <c r="E77" s="5" t="s">
        <v>36</v>
      </c>
      <c r="F77" s="5"/>
      <c r="G77" s="25">
        <v>1847606</v>
      </c>
      <c r="H77" s="25">
        <v>2047190</v>
      </c>
      <c r="I77" s="14">
        <f t="shared" si="4"/>
        <v>-199584</v>
      </c>
      <c r="J77" s="10">
        <f t="shared" si="5"/>
        <v>-9.6999999999999993</v>
      </c>
    </row>
    <row r="78" spans="2:10" ht="13.9" customHeight="1" x14ac:dyDescent="0.15">
      <c r="B78" s="9">
        <v>72</v>
      </c>
      <c r="C78" s="37">
        <v>3</v>
      </c>
      <c r="D78" s="5"/>
      <c r="E78" s="5" t="s">
        <v>3</v>
      </c>
      <c r="F78" s="5"/>
      <c r="G78" s="25">
        <v>1257221</v>
      </c>
      <c r="H78" s="25">
        <v>1461671</v>
      </c>
      <c r="I78" s="14">
        <f t="shared" si="4"/>
        <v>-204450</v>
      </c>
      <c r="J78" s="10">
        <f t="shared" si="5"/>
        <v>-14</v>
      </c>
    </row>
    <row r="79" spans="2:10" ht="13.9" customHeight="1" x14ac:dyDescent="0.15">
      <c r="B79" s="9">
        <v>73</v>
      </c>
      <c r="C79" s="37">
        <v>43</v>
      </c>
      <c r="D79" s="5"/>
      <c r="E79" s="5" t="s">
        <v>42</v>
      </c>
      <c r="F79" s="5"/>
      <c r="G79" s="25">
        <v>137089</v>
      </c>
      <c r="H79" s="25">
        <v>344045</v>
      </c>
      <c r="I79" s="14">
        <f t="shared" si="4"/>
        <v>-206956</v>
      </c>
      <c r="J79" s="10">
        <f t="shared" si="5"/>
        <v>-60.2</v>
      </c>
    </row>
    <row r="80" spans="2:10" ht="13.9" customHeight="1" x14ac:dyDescent="0.15">
      <c r="B80" s="9">
        <v>74</v>
      </c>
      <c r="C80" s="37">
        <v>12</v>
      </c>
      <c r="D80" s="5"/>
      <c r="E80" s="5" t="s">
        <v>12</v>
      </c>
      <c r="F80" s="5"/>
      <c r="G80" s="25">
        <v>5067145</v>
      </c>
      <c r="H80" s="25">
        <v>5295763</v>
      </c>
      <c r="I80" s="14">
        <f t="shared" si="4"/>
        <v>-228618</v>
      </c>
      <c r="J80" s="10">
        <f t="shared" si="5"/>
        <v>-4.3</v>
      </c>
    </row>
    <row r="81" spans="2:10" ht="13.9" customHeight="1" x14ac:dyDescent="0.15">
      <c r="B81" s="9">
        <v>75</v>
      </c>
      <c r="C81" s="37">
        <v>63</v>
      </c>
      <c r="D81" s="5"/>
      <c r="E81" s="5" t="s">
        <v>62</v>
      </c>
      <c r="F81" s="5"/>
      <c r="G81" s="25">
        <v>401039</v>
      </c>
      <c r="H81" s="25">
        <v>639510</v>
      </c>
      <c r="I81" s="14">
        <f t="shared" si="4"/>
        <v>-238471</v>
      </c>
      <c r="J81" s="10">
        <f t="shared" si="5"/>
        <v>-37.299999999999997</v>
      </c>
    </row>
    <row r="82" spans="2:10" ht="13.9" customHeight="1" x14ac:dyDescent="0.15">
      <c r="B82" s="9">
        <v>76</v>
      </c>
      <c r="C82" s="37">
        <v>9</v>
      </c>
      <c r="D82" s="5"/>
      <c r="E82" s="5" t="s">
        <v>9</v>
      </c>
      <c r="F82" s="5"/>
      <c r="G82" s="25">
        <v>2127726</v>
      </c>
      <c r="H82" s="25">
        <v>2371785</v>
      </c>
      <c r="I82" s="14">
        <f t="shared" si="4"/>
        <v>-244059</v>
      </c>
      <c r="J82" s="10">
        <f t="shared" si="5"/>
        <v>-10.3</v>
      </c>
    </row>
    <row r="83" spans="2:10" ht="13.9" customHeight="1" x14ac:dyDescent="0.15">
      <c r="B83" s="9">
        <v>77</v>
      </c>
      <c r="C83" s="37">
        <v>1</v>
      </c>
      <c r="D83" s="5"/>
      <c r="E83" s="5" t="s">
        <v>91</v>
      </c>
      <c r="F83" s="5"/>
      <c r="G83" s="25">
        <v>2779299</v>
      </c>
      <c r="H83" s="25">
        <v>3066078</v>
      </c>
      <c r="I83" s="14">
        <f t="shared" si="4"/>
        <v>-286779</v>
      </c>
      <c r="J83" s="10">
        <f t="shared" si="5"/>
        <v>-9.4</v>
      </c>
    </row>
    <row r="84" spans="2:10" ht="13.9" customHeight="1" x14ac:dyDescent="0.15">
      <c r="B84" s="9">
        <v>78</v>
      </c>
      <c r="C84" s="37">
        <v>27</v>
      </c>
      <c r="D84" s="5"/>
      <c r="E84" s="5" t="s">
        <v>26</v>
      </c>
      <c r="F84" s="5"/>
      <c r="G84" s="25">
        <v>1143812</v>
      </c>
      <c r="H84" s="25">
        <v>1502799</v>
      </c>
      <c r="I84" s="14">
        <f t="shared" si="4"/>
        <v>-358987</v>
      </c>
      <c r="J84" s="10">
        <f t="shared" si="5"/>
        <v>-23.9</v>
      </c>
    </row>
    <row r="85" spans="2:10" ht="13.9" customHeight="1" x14ac:dyDescent="0.15">
      <c r="B85" s="9">
        <v>79</v>
      </c>
      <c r="C85" s="37">
        <v>11</v>
      </c>
      <c r="D85" s="5"/>
      <c r="E85" s="5" t="s">
        <v>11</v>
      </c>
      <c r="F85" s="5"/>
      <c r="G85" s="25">
        <v>1186575</v>
      </c>
      <c r="H85" s="25">
        <v>1556627</v>
      </c>
      <c r="I85" s="14">
        <f t="shared" si="4"/>
        <v>-370052</v>
      </c>
      <c r="J85" s="10">
        <f t="shared" si="5"/>
        <v>-23.8</v>
      </c>
    </row>
    <row r="86" spans="2:10" ht="13.9" customHeight="1" x14ac:dyDescent="0.15">
      <c r="B86" s="9">
        <v>80</v>
      </c>
      <c r="C86" s="37">
        <v>22</v>
      </c>
      <c r="D86" s="5"/>
      <c r="E86" s="5" t="s">
        <v>22</v>
      </c>
      <c r="F86" s="5"/>
      <c r="G86" s="25">
        <v>526084</v>
      </c>
      <c r="H86" s="25">
        <v>1124181</v>
      </c>
      <c r="I86" s="14">
        <f t="shared" si="4"/>
        <v>-598097</v>
      </c>
      <c r="J86" s="10">
        <f t="shared" si="5"/>
        <v>-53.2</v>
      </c>
    </row>
    <row r="87" spans="2:10" ht="13.9" customHeight="1" x14ac:dyDescent="0.15">
      <c r="B87" s="9">
        <v>81</v>
      </c>
      <c r="C87" s="37">
        <v>34</v>
      </c>
      <c r="D87" s="12"/>
      <c r="E87" s="12" t="s">
        <v>33</v>
      </c>
      <c r="F87" s="12"/>
      <c r="G87" s="25">
        <v>2197745</v>
      </c>
      <c r="H87" s="25">
        <v>2948141</v>
      </c>
      <c r="I87" s="14">
        <f t="shared" si="4"/>
        <v>-750396</v>
      </c>
      <c r="J87" s="10">
        <f t="shared" si="5"/>
        <v>-25.5</v>
      </c>
    </row>
    <row r="88" spans="2:10" ht="13.9" customHeight="1" x14ac:dyDescent="0.15">
      <c r="B88" s="9">
        <v>82</v>
      </c>
      <c r="C88" s="37">
        <v>19</v>
      </c>
      <c r="D88" s="5"/>
      <c r="E88" s="5" t="s">
        <v>19</v>
      </c>
      <c r="F88" s="5"/>
      <c r="G88" s="25">
        <v>3784400</v>
      </c>
      <c r="H88" s="25">
        <v>5040583</v>
      </c>
      <c r="I88" s="14">
        <f t="shared" si="4"/>
        <v>-1256183</v>
      </c>
      <c r="J88" s="10">
        <f t="shared" si="5"/>
        <v>-24.9</v>
      </c>
    </row>
    <row r="89" spans="2:10" ht="13.9" customHeight="1" x14ac:dyDescent="0.15">
      <c r="B89" s="9">
        <v>83</v>
      </c>
      <c r="C89" s="37">
        <v>4</v>
      </c>
      <c r="D89" s="12"/>
      <c r="E89" s="12" t="s">
        <v>4</v>
      </c>
      <c r="F89" s="12"/>
      <c r="G89" s="25">
        <v>29495</v>
      </c>
      <c r="H89" s="25">
        <v>1287120</v>
      </c>
      <c r="I89" s="14">
        <f t="shared" si="4"/>
        <v>-1257625</v>
      </c>
      <c r="J89" s="10">
        <f t="shared" si="5"/>
        <v>-97.7</v>
      </c>
    </row>
    <row r="90" spans="2:10" ht="13.9" customHeight="1" x14ac:dyDescent="0.15">
      <c r="B90" s="9">
        <v>84</v>
      </c>
      <c r="C90" s="37">
        <v>18</v>
      </c>
      <c r="D90" s="5"/>
      <c r="E90" s="5" t="s">
        <v>18</v>
      </c>
      <c r="F90" s="5"/>
      <c r="G90" s="25">
        <v>1543141</v>
      </c>
      <c r="H90" s="25">
        <v>2846671</v>
      </c>
      <c r="I90" s="14">
        <f t="shared" si="4"/>
        <v>-1303530</v>
      </c>
      <c r="J90" s="10">
        <f t="shared" si="5"/>
        <v>-45.8</v>
      </c>
    </row>
    <row r="91" spans="2:10" ht="13.9" customHeight="1" thickBot="1" x14ac:dyDescent="0.2">
      <c r="B91" s="9">
        <v>85</v>
      </c>
      <c r="C91" s="8">
        <v>2</v>
      </c>
      <c r="D91" s="4"/>
      <c r="E91" s="5" t="s">
        <v>2</v>
      </c>
      <c r="F91" s="5"/>
      <c r="G91" s="25">
        <v>501598</v>
      </c>
      <c r="H91" s="25">
        <v>2179084</v>
      </c>
      <c r="I91" s="14">
        <f t="shared" si="4"/>
        <v>-1677486</v>
      </c>
      <c r="J91" s="10">
        <f t="shared" si="5"/>
        <v>-77</v>
      </c>
    </row>
    <row r="92" spans="2:10" ht="15" customHeight="1" thickTop="1" x14ac:dyDescent="0.15">
      <c r="B92" s="15" t="s">
        <v>39</v>
      </c>
      <c r="C92" s="16"/>
      <c r="D92" s="16"/>
      <c r="E92" s="17" t="s">
        <v>94</v>
      </c>
      <c r="F92" s="17"/>
      <c r="G92" s="18">
        <v>66276319</v>
      </c>
      <c r="H92" s="18">
        <v>75568218</v>
      </c>
      <c r="I92" s="18">
        <f t="shared" si="4"/>
        <v>-9291899</v>
      </c>
      <c r="J92" s="19">
        <f t="shared" si="5"/>
        <v>-12.3</v>
      </c>
    </row>
    <row r="93" spans="2:10" ht="13.9" customHeight="1" x14ac:dyDescent="0.15">
      <c r="B93" s="7" t="s">
        <v>39</v>
      </c>
      <c r="C93" s="11"/>
      <c r="D93" s="11"/>
      <c r="E93" s="12" t="s">
        <v>83</v>
      </c>
      <c r="F93" s="12"/>
      <c r="G93" s="25">
        <v>41597949</v>
      </c>
      <c r="H93" s="25">
        <v>42077078</v>
      </c>
      <c r="I93" s="14">
        <f t="shared" si="4"/>
        <v>-479129</v>
      </c>
      <c r="J93" s="10">
        <f t="shared" si="5"/>
        <v>-1.1000000000000001</v>
      </c>
    </row>
    <row r="94" spans="2:10" ht="13.9" customHeight="1" x14ac:dyDescent="0.15">
      <c r="B94" s="6" t="s">
        <v>39</v>
      </c>
      <c r="C94" s="4"/>
      <c r="D94" s="4"/>
      <c r="E94" s="5" t="s">
        <v>84</v>
      </c>
      <c r="F94" s="5"/>
      <c r="G94" s="22">
        <f>SUM(G7:G91)</f>
        <v>107874268</v>
      </c>
      <c r="H94" s="22">
        <f>SUM(H7:H91)</f>
        <v>117645296</v>
      </c>
      <c r="I94" s="22">
        <f t="shared" si="4"/>
        <v>-9771028</v>
      </c>
      <c r="J94" s="10">
        <f t="shared" si="5"/>
        <v>-8.3000000000000007</v>
      </c>
    </row>
    <row r="95" spans="2:10" ht="13.9" customHeight="1" x14ac:dyDescent="0.15">
      <c r="G95" s="20"/>
      <c r="H95" s="20"/>
      <c r="I95" s="20"/>
      <c r="J95" s="21"/>
    </row>
  </sheetData>
  <mergeCells count="3">
    <mergeCell ref="B2:J2"/>
    <mergeCell ref="C4:C5"/>
    <mergeCell ref="B4:B6"/>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95"/>
  <sheetViews>
    <sheetView view="pageBreakPreview" zoomScaleNormal="100" workbookViewId="0">
      <pane xSplit="2" ySplit="6" topLeftCell="C7" activePane="bottomRight" state="frozen"/>
      <selection pane="topRight"/>
      <selection pane="bottomLeft"/>
      <selection pane="bottomRight"/>
    </sheetView>
  </sheetViews>
  <sheetFormatPr defaultColWidth="10.625" defaultRowHeight="14.25" x14ac:dyDescent="0.15"/>
  <cols>
    <col min="1" max="1" width="2.625" style="1" customWidth="1"/>
    <col min="2" max="3" width="5.625" style="1" customWidth="1"/>
    <col min="4" max="4" width="1.625" style="1" customWidth="1"/>
    <col min="5" max="5" width="10.25" style="1" customWidth="1"/>
    <col min="6" max="6" width="1.625" style="1" customWidth="1"/>
    <col min="7" max="8" width="14.625" style="1" customWidth="1"/>
    <col min="9" max="9" width="13.875" style="1" customWidth="1"/>
    <col min="10" max="10" width="12.625" style="1" customWidth="1"/>
    <col min="11" max="11" width="2.625" style="1" customWidth="1"/>
    <col min="12" max="16384" width="10.625" style="1"/>
  </cols>
  <sheetData>
    <row r="1" spans="2:20" x14ac:dyDescent="0.15">
      <c r="B1" s="1" t="s">
        <v>100</v>
      </c>
    </row>
    <row r="2" spans="2:20" x14ac:dyDescent="0.15">
      <c r="B2" s="269" t="s">
        <v>107</v>
      </c>
      <c r="C2" s="269"/>
      <c r="D2" s="269"/>
      <c r="E2" s="269"/>
      <c r="F2" s="269"/>
      <c r="G2" s="269"/>
      <c r="H2" s="269"/>
      <c r="I2" s="269"/>
      <c r="J2" s="269"/>
    </row>
    <row r="3" spans="2:20" x14ac:dyDescent="0.15">
      <c r="I3" s="1" t="s">
        <v>97</v>
      </c>
    </row>
    <row r="4" spans="2:20" x14ac:dyDescent="0.15">
      <c r="B4" s="270" t="s">
        <v>98</v>
      </c>
      <c r="C4" s="273" t="s">
        <v>104</v>
      </c>
      <c r="D4" s="27"/>
      <c r="E4" s="27"/>
      <c r="F4" s="27"/>
      <c r="G4" s="28" t="s">
        <v>101</v>
      </c>
      <c r="H4" s="28" t="s">
        <v>102</v>
      </c>
      <c r="I4" s="29" t="s">
        <v>85</v>
      </c>
      <c r="J4" s="30" t="s">
        <v>86</v>
      </c>
    </row>
    <row r="5" spans="2:20" x14ac:dyDescent="0.15">
      <c r="B5" s="271"/>
      <c r="C5" s="274"/>
      <c r="E5" s="1" t="s">
        <v>0</v>
      </c>
      <c r="G5" s="2" t="s">
        <v>106</v>
      </c>
      <c r="H5" s="2" t="s">
        <v>108</v>
      </c>
      <c r="I5" s="3" t="s">
        <v>87</v>
      </c>
      <c r="J5" s="31" t="s">
        <v>88</v>
      </c>
    </row>
    <row r="6" spans="2:20" x14ac:dyDescent="0.15">
      <c r="B6" s="272"/>
      <c r="C6" s="41" t="s">
        <v>105</v>
      </c>
      <c r="D6" s="24"/>
      <c r="E6" s="24"/>
      <c r="F6" s="24"/>
      <c r="G6" s="32" t="s">
        <v>1</v>
      </c>
      <c r="H6" s="33" t="s">
        <v>110</v>
      </c>
      <c r="I6" s="33" t="s">
        <v>89</v>
      </c>
      <c r="J6" s="34" t="s">
        <v>90</v>
      </c>
    </row>
    <row r="7" spans="2:20" ht="15" customHeight="1" x14ac:dyDescent="0.15">
      <c r="B7" s="8">
        <v>1</v>
      </c>
      <c r="C7" s="37">
        <v>61</v>
      </c>
      <c r="D7" s="12"/>
      <c r="E7" s="12" t="s">
        <v>60</v>
      </c>
      <c r="F7" s="12"/>
      <c r="G7" s="22">
        <v>291584</v>
      </c>
      <c r="H7" s="22">
        <v>150331</v>
      </c>
      <c r="I7" s="14">
        <f t="shared" ref="I7:I38" si="0">G7-H7</f>
        <v>141253</v>
      </c>
      <c r="J7" s="10">
        <f t="shared" ref="J7:J38" si="1">IF(H7=0,IF(G7=0,"－　","皆増　"),IF(G7=0,"皆減　",ROUND(I7/H7*100,1)))</f>
        <v>94</v>
      </c>
      <c r="M7" s="37">
        <v>31</v>
      </c>
      <c r="N7" s="12"/>
      <c r="O7" s="12" t="s">
        <v>30</v>
      </c>
      <c r="P7" s="12"/>
      <c r="Q7" s="22">
        <v>0</v>
      </c>
      <c r="R7" s="22">
        <v>91565</v>
      </c>
      <c r="S7" s="14">
        <f t="shared" ref="S7:S13" si="2">Q7-R7</f>
        <v>-91565</v>
      </c>
      <c r="T7" s="10" t="str">
        <f t="shared" ref="T7:T13" si="3">IF(R7=0,IF(Q7=0,"－　","皆増　"),IF(Q7=0,"皆減　",ROUND(S7/R7*100,1)))</f>
        <v>皆減　</v>
      </c>
    </row>
    <row r="8" spans="2:20" ht="15" customHeight="1" x14ac:dyDescent="0.15">
      <c r="B8" s="36">
        <v>2</v>
      </c>
      <c r="C8" s="37">
        <v>67</v>
      </c>
      <c r="D8" s="5"/>
      <c r="E8" s="5" t="s">
        <v>65</v>
      </c>
      <c r="F8" s="5"/>
      <c r="G8" s="22">
        <v>647375</v>
      </c>
      <c r="H8" s="22">
        <v>558404</v>
      </c>
      <c r="I8" s="14">
        <f t="shared" si="0"/>
        <v>88971</v>
      </c>
      <c r="J8" s="10">
        <f t="shared" si="1"/>
        <v>15.9</v>
      </c>
      <c r="M8" s="37">
        <v>7</v>
      </c>
      <c r="N8" s="5"/>
      <c r="O8" s="5" t="s">
        <v>7</v>
      </c>
      <c r="P8" s="5"/>
      <c r="Q8" s="22">
        <v>0</v>
      </c>
      <c r="R8" s="22">
        <v>0</v>
      </c>
      <c r="S8" s="14">
        <f t="shared" si="2"/>
        <v>0</v>
      </c>
      <c r="T8" s="10" t="str">
        <f t="shared" si="3"/>
        <v>－　</v>
      </c>
    </row>
    <row r="9" spans="2:20" ht="15" customHeight="1" x14ac:dyDescent="0.15">
      <c r="B9" s="36">
        <v>3</v>
      </c>
      <c r="C9" s="37">
        <v>33</v>
      </c>
      <c r="D9" s="5"/>
      <c r="E9" s="5" t="s">
        <v>32</v>
      </c>
      <c r="F9" s="5"/>
      <c r="G9" s="22">
        <v>1594215</v>
      </c>
      <c r="H9" s="22">
        <v>1382748</v>
      </c>
      <c r="I9" s="14">
        <f t="shared" si="0"/>
        <v>211467</v>
      </c>
      <c r="J9" s="10">
        <f t="shared" si="1"/>
        <v>15.3</v>
      </c>
      <c r="M9" s="37">
        <v>13</v>
      </c>
      <c r="N9" s="5"/>
      <c r="O9" s="5" t="s">
        <v>13</v>
      </c>
      <c r="P9" s="5"/>
      <c r="Q9" s="22">
        <v>0</v>
      </c>
      <c r="R9" s="22">
        <v>0</v>
      </c>
      <c r="S9" s="14">
        <f t="shared" si="2"/>
        <v>0</v>
      </c>
      <c r="T9" s="10" t="str">
        <f t="shared" si="3"/>
        <v>－　</v>
      </c>
    </row>
    <row r="10" spans="2:20" ht="15" customHeight="1" x14ac:dyDescent="0.15">
      <c r="B10" s="36">
        <v>4</v>
      </c>
      <c r="C10" s="37">
        <v>66</v>
      </c>
      <c r="D10" s="5"/>
      <c r="E10" s="5" t="s">
        <v>95</v>
      </c>
      <c r="F10" s="5"/>
      <c r="G10" s="22">
        <v>679658</v>
      </c>
      <c r="H10" s="22">
        <v>607602</v>
      </c>
      <c r="I10" s="14">
        <f t="shared" si="0"/>
        <v>72056</v>
      </c>
      <c r="J10" s="10">
        <f t="shared" si="1"/>
        <v>11.9</v>
      </c>
      <c r="M10" s="37">
        <v>21</v>
      </c>
      <c r="N10" s="5"/>
      <c r="O10" s="5" t="s">
        <v>21</v>
      </c>
      <c r="P10" s="5"/>
      <c r="Q10" s="22">
        <v>0</v>
      </c>
      <c r="R10" s="22">
        <v>0</v>
      </c>
      <c r="S10" s="14">
        <f t="shared" si="2"/>
        <v>0</v>
      </c>
      <c r="T10" s="10" t="str">
        <f t="shared" si="3"/>
        <v>－　</v>
      </c>
    </row>
    <row r="11" spans="2:20" ht="15" customHeight="1" x14ac:dyDescent="0.15">
      <c r="B11" s="36">
        <v>5</v>
      </c>
      <c r="C11" s="37">
        <v>47</v>
      </c>
      <c r="D11" s="5"/>
      <c r="E11" s="5" t="s">
        <v>46</v>
      </c>
      <c r="F11" s="5"/>
      <c r="G11" s="22">
        <v>219820</v>
      </c>
      <c r="H11" s="22">
        <v>197456</v>
      </c>
      <c r="I11" s="14">
        <f t="shared" si="0"/>
        <v>22364</v>
      </c>
      <c r="J11" s="10">
        <f t="shared" si="1"/>
        <v>11.3</v>
      </c>
      <c r="M11" s="37">
        <v>24</v>
      </c>
      <c r="N11" s="5"/>
      <c r="O11" s="5" t="s">
        <v>23</v>
      </c>
      <c r="P11" s="5"/>
      <c r="Q11" s="22">
        <v>0</v>
      </c>
      <c r="R11" s="22">
        <v>0</v>
      </c>
      <c r="S11" s="14">
        <f t="shared" si="2"/>
        <v>0</v>
      </c>
      <c r="T11" s="10" t="str">
        <f t="shared" si="3"/>
        <v>－　</v>
      </c>
    </row>
    <row r="12" spans="2:20" ht="15" customHeight="1" x14ac:dyDescent="0.15">
      <c r="B12" s="36">
        <v>6</v>
      </c>
      <c r="C12" s="37">
        <v>55</v>
      </c>
      <c r="D12" s="5"/>
      <c r="E12" s="5" t="s">
        <v>54</v>
      </c>
      <c r="F12" s="5"/>
      <c r="G12" s="22">
        <v>489977</v>
      </c>
      <c r="H12" s="22">
        <v>440060</v>
      </c>
      <c r="I12" s="14">
        <f t="shared" si="0"/>
        <v>49917</v>
      </c>
      <c r="J12" s="10">
        <f t="shared" si="1"/>
        <v>11.3</v>
      </c>
      <c r="M12" s="37">
        <v>26</v>
      </c>
      <c r="N12" s="5"/>
      <c r="O12" s="5" t="s">
        <v>25</v>
      </c>
      <c r="P12" s="5"/>
      <c r="Q12" s="22">
        <v>0</v>
      </c>
      <c r="R12" s="22">
        <v>0</v>
      </c>
      <c r="S12" s="14">
        <f t="shared" si="2"/>
        <v>0</v>
      </c>
      <c r="T12" s="10" t="str">
        <f t="shared" si="3"/>
        <v>－　</v>
      </c>
    </row>
    <row r="13" spans="2:20" ht="15" customHeight="1" x14ac:dyDescent="0.15">
      <c r="B13" s="36">
        <v>7</v>
      </c>
      <c r="C13" s="37">
        <v>8</v>
      </c>
      <c r="D13" s="5"/>
      <c r="E13" s="5" t="s">
        <v>8</v>
      </c>
      <c r="F13" s="5"/>
      <c r="G13" s="22">
        <v>2576546</v>
      </c>
      <c r="H13" s="22">
        <v>2373064</v>
      </c>
      <c r="I13" s="14">
        <f t="shared" si="0"/>
        <v>203482</v>
      </c>
      <c r="J13" s="10">
        <f t="shared" si="1"/>
        <v>8.6</v>
      </c>
      <c r="M13" s="37">
        <v>44</v>
      </c>
      <c r="N13" s="5"/>
      <c r="O13" s="5" t="s">
        <v>43</v>
      </c>
      <c r="P13" s="5"/>
      <c r="Q13" s="22">
        <v>0</v>
      </c>
      <c r="R13" s="22">
        <v>0</v>
      </c>
      <c r="S13" s="14">
        <f t="shared" si="2"/>
        <v>0</v>
      </c>
      <c r="T13" s="10" t="str">
        <f t="shared" si="3"/>
        <v>－　</v>
      </c>
    </row>
    <row r="14" spans="2:20" ht="15" customHeight="1" x14ac:dyDescent="0.15">
      <c r="B14" s="36">
        <v>8</v>
      </c>
      <c r="C14" s="37">
        <v>65</v>
      </c>
      <c r="D14" s="5"/>
      <c r="E14" s="5" t="s">
        <v>64</v>
      </c>
      <c r="F14" s="5"/>
      <c r="G14" s="22">
        <v>770373</v>
      </c>
      <c r="H14" s="22">
        <v>711231</v>
      </c>
      <c r="I14" s="14">
        <f t="shared" si="0"/>
        <v>59142</v>
      </c>
      <c r="J14" s="10">
        <f t="shared" si="1"/>
        <v>8.3000000000000007</v>
      </c>
    </row>
    <row r="15" spans="2:20" ht="15" customHeight="1" x14ac:dyDescent="0.15">
      <c r="B15" s="36">
        <v>9</v>
      </c>
      <c r="C15" s="37">
        <v>54</v>
      </c>
      <c r="D15" s="5"/>
      <c r="E15" s="5" t="s">
        <v>53</v>
      </c>
      <c r="F15" s="5"/>
      <c r="G15" s="22">
        <v>702814</v>
      </c>
      <c r="H15" s="22">
        <v>655492</v>
      </c>
      <c r="I15" s="14">
        <f t="shared" si="0"/>
        <v>47322</v>
      </c>
      <c r="J15" s="10">
        <f t="shared" si="1"/>
        <v>7.2</v>
      </c>
    </row>
    <row r="16" spans="2:20" ht="15" customHeight="1" x14ac:dyDescent="0.15">
      <c r="B16" s="36">
        <v>10</v>
      </c>
      <c r="C16" s="37">
        <v>17</v>
      </c>
      <c r="D16" s="5"/>
      <c r="E16" s="5" t="s">
        <v>17</v>
      </c>
      <c r="F16" s="5"/>
      <c r="G16" s="22">
        <v>1861784</v>
      </c>
      <c r="H16" s="22">
        <v>1739677</v>
      </c>
      <c r="I16" s="14">
        <f t="shared" si="0"/>
        <v>122107</v>
      </c>
      <c r="J16" s="10">
        <f t="shared" si="1"/>
        <v>7</v>
      </c>
    </row>
    <row r="17" spans="2:10" ht="15" customHeight="1" x14ac:dyDescent="0.15">
      <c r="B17" s="36">
        <v>11</v>
      </c>
      <c r="C17" s="37">
        <v>69</v>
      </c>
      <c r="D17" s="12"/>
      <c r="E17" s="12" t="s">
        <v>67</v>
      </c>
      <c r="F17" s="12"/>
      <c r="G17" s="22">
        <v>1004374</v>
      </c>
      <c r="H17" s="22">
        <v>939048</v>
      </c>
      <c r="I17" s="14">
        <f t="shared" si="0"/>
        <v>65326</v>
      </c>
      <c r="J17" s="10">
        <f t="shared" si="1"/>
        <v>7</v>
      </c>
    </row>
    <row r="18" spans="2:10" ht="15" customHeight="1" x14ac:dyDescent="0.15">
      <c r="B18" s="36">
        <v>12</v>
      </c>
      <c r="C18" s="37">
        <v>75</v>
      </c>
      <c r="D18" s="5"/>
      <c r="E18" s="5" t="s">
        <v>96</v>
      </c>
      <c r="F18" s="5"/>
      <c r="G18" s="22">
        <v>662746</v>
      </c>
      <c r="H18" s="22">
        <v>621844</v>
      </c>
      <c r="I18" s="14">
        <f t="shared" si="0"/>
        <v>40902</v>
      </c>
      <c r="J18" s="10">
        <f t="shared" si="1"/>
        <v>6.6</v>
      </c>
    </row>
    <row r="19" spans="2:10" ht="15" customHeight="1" x14ac:dyDescent="0.15">
      <c r="B19" s="36">
        <v>13</v>
      </c>
      <c r="C19" s="37">
        <v>52</v>
      </c>
      <c r="D19" s="5"/>
      <c r="E19" s="5" t="s">
        <v>51</v>
      </c>
      <c r="F19" s="5"/>
      <c r="G19" s="22">
        <v>1278540</v>
      </c>
      <c r="H19" s="22">
        <v>1220431</v>
      </c>
      <c r="I19" s="14">
        <f t="shared" si="0"/>
        <v>58109</v>
      </c>
      <c r="J19" s="10">
        <f t="shared" si="1"/>
        <v>4.8</v>
      </c>
    </row>
    <row r="20" spans="2:10" ht="15" customHeight="1" x14ac:dyDescent="0.15">
      <c r="B20" s="36">
        <v>14</v>
      </c>
      <c r="C20" s="37">
        <v>74</v>
      </c>
      <c r="D20" s="5"/>
      <c r="E20" s="5" t="s">
        <v>72</v>
      </c>
      <c r="F20" s="5"/>
      <c r="G20" s="22">
        <v>579047</v>
      </c>
      <c r="H20" s="22">
        <v>552793</v>
      </c>
      <c r="I20" s="14">
        <f t="shared" si="0"/>
        <v>26254</v>
      </c>
      <c r="J20" s="10">
        <f t="shared" si="1"/>
        <v>4.7</v>
      </c>
    </row>
    <row r="21" spans="2:10" ht="15" customHeight="1" x14ac:dyDescent="0.15">
      <c r="B21" s="36">
        <v>15</v>
      </c>
      <c r="C21" s="37">
        <v>64</v>
      </c>
      <c r="D21" s="5"/>
      <c r="E21" s="5" t="s">
        <v>63</v>
      </c>
      <c r="F21" s="5"/>
      <c r="G21" s="22">
        <v>361258</v>
      </c>
      <c r="H21" s="22">
        <v>345513</v>
      </c>
      <c r="I21" s="14">
        <f t="shared" si="0"/>
        <v>15745</v>
      </c>
      <c r="J21" s="10">
        <f t="shared" si="1"/>
        <v>4.5999999999999996</v>
      </c>
    </row>
    <row r="22" spans="2:10" ht="15" customHeight="1" x14ac:dyDescent="0.15">
      <c r="B22" s="36">
        <v>16</v>
      </c>
      <c r="C22" s="37">
        <v>73</v>
      </c>
      <c r="D22" s="5"/>
      <c r="E22" s="5" t="s">
        <v>71</v>
      </c>
      <c r="F22" s="5"/>
      <c r="G22" s="22">
        <v>1768480</v>
      </c>
      <c r="H22" s="22">
        <v>1690338</v>
      </c>
      <c r="I22" s="14">
        <f t="shared" si="0"/>
        <v>78142</v>
      </c>
      <c r="J22" s="10">
        <f t="shared" si="1"/>
        <v>4.5999999999999996</v>
      </c>
    </row>
    <row r="23" spans="2:10" ht="15" customHeight="1" x14ac:dyDescent="0.15">
      <c r="B23" s="36">
        <v>17</v>
      </c>
      <c r="C23" s="37">
        <v>6</v>
      </c>
      <c r="D23" s="5"/>
      <c r="E23" s="5" t="s">
        <v>6</v>
      </c>
      <c r="F23" s="5"/>
      <c r="G23" s="22">
        <v>5635498</v>
      </c>
      <c r="H23" s="22">
        <v>5398581</v>
      </c>
      <c r="I23" s="14">
        <f t="shared" si="0"/>
        <v>236917</v>
      </c>
      <c r="J23" s="10">
        <f t="shared" si="1"/>
        <v>4.4000000000000004</v>
      </c>
    </row>
    <row r="24" spans="2:10" ht="15" customHeight="1" x14ac:dyDescent="0.15">
      <c r="B24" s="36">
        <v>18</v>
      </c>
      <c r="C24" s="37">
        <v>45</v>
      </c>
      <c r="D24" s="5"/>
      <c r="E24" s="5" t="s">
        <v>44</v>
      </c>
      <c r="F24" s="5"/>
      <c r="G24" s="22">
        <v>1603567</v>
      </c>
      <c r="H24" s="22">
        <v>1547791</v>
      </c>
      <c r="I24" s="14">
        <f t="shared" si="0"/>
        <v>55776</v>
      </c>
      <c r="J24" s="10">
        <f t="shared" si="1"/>
        <v>3.6</v>
      </c>
    </row>
    <row r="25" spans="2:10" ht="15" customHeight="1" x14ac:dyDescent="0.15">
      <c r="B25" s="36">
        <v>19</v>
      </c>
      <c r="C25" s="37">
        <v>60</v>
      </c>
      <c r="D25" s="5"/>
      <c r="E25" s="5" t="s">
        <v>59</v>
      </c>
      <c r="F25" s="5"/>
      <c r="G25" s="22">
        <v>833399</v>
      </c>
      <c r="H25" s="22">
        <v>805013</v>
      </c>
      <c r="I25" s="14">
        <f t="shared" si="0"/>
        <v>28386</v>
      </c>
      <c r="J25" s="10">
        <f t="shared" si="1"/>
        <v>3.5</v>
      </c>
    </row>
    <row r="26" spans="2:10" ht="15" customHeight="1" x14ac:dyDescent="0.15">
      <c r="B26" s="36">
        <v>20</v>
      </c>
      <c r="C26" s="37">
        <v>49</v>
      </c>
      <c r="D26" s="5"/>
      <c r="E26" s="5" t="s">
        <v>48</v>
      </c>
      <c r="F26" s="5"/>
      <c r="G26" s="22">
        <v>1651088</v>
      </c>
      <c r="H26" s="22">
        <v>1598955</v>
      </c>
      <c r="I26" s="14">
        <f t="shared" si="0"/>
        <v>52133</v>
      </c>
      <c r="J26" s="10">
        <f t="shared" si="1"/>
        <v>3.3</v>
      </c>
    </row>
    <row r="27" spans="2:10" ht="15" customHeight="1" x14ac:dyDescent="0.15">
      <c r="B27" s="36">
        <v>21</v>
      </c>
      <c r="C27" s="37">
        <v>71</v>
      </c>
      <c r="D27" s="5"/>
      <c r="E27" s="5" t="s">
        <v>69</v>
      </c>
      <c r="F27" s="5"/>
      <c r="G27" s="22">
        <v>778551</v>
      </c>
      <c r="H27" s="22">
        <v>755961</v>
      </c>
      <c r="I27" s="14">
        <f t="shared" si="0"/>
        <v>22590</v>
      </c>
      <c r="J27" s="10">
        <f t="shared" si="1"/>
        <v>3</v>
      </c>
    </row>
    <row r="28" spans="2:10" ht="15" customHeight="1" x14ac:dyDescent="0.15">
      <c r="B28" s="36">
        <v>22</v>
      </c>
      <c r="C28" s="37">
        <v>29</v>
      </c>
      <c r="D28" s="5"/>
      <c r="E28" s="5" t="s">
        <v>28</v>
      </c>
      <c r="F28" s="5"/>
      <c r="G28" s="22">
        <v>873998</v>
      </c>
      <c r="H28" s="22">
        <v>853938</v>
      </c>
      <c r="I28" s="14">
        <f t="shared" si="0"/>
        <v>20060</v>
      </c>
      <c r="J28" s="10">
        <f t="shared" si="1"/>
        <v>2.2999999999999998</v>
      </c>
    </row>
    <row r="29" spans="2:10" ht="15" customHeight="1" x14ac:dyDescent="0.15">
      <c r="B29" s="36">
        <v>23</v>
      </c>
      <c r="C29" s="37">
        <v>84</v>
      </c>
      <c r="D29" s="5"/>
      <c r="E29" s="5" t="s">
        <v>81</v>
      </c>
      <c r="F29" s="5"/>
      <c r="G29" s="22">
        <v>1571081</v>
      </c>
      <c r="H29" s="22">
        <v>1538465</v>
      </c>
      <c r="I29" s="14">
        <f t="shared" si="0"/>
        <v>32616</v>
      </c>
      <c r="J29" s="10">
        <f t="shared" si="1"/>
        <v>2.1</v>
      </c>
    </row>
    <row r="30" spans="2:10" ht="15" customHeight="1" x14ac:dyDescent="0.15">
      <c r="B30" s="36">
        <v>24</v>
      </c>
      <c r="C30" s="37">
        <v>16</v>
      </c>
      <c r="D30" s="5"/>
      <c r="E30" s="5" t="s">
        <v>16</v>
      </c>
      <c r="F30" s="5"/>
      <c r="G30" s="22">
        <v>2483099</v>
      </c>
      <c r="H30" s="22">
        <v>2434370</v>
      </c>
      <c r="I30" s="14">
        <f t="shared" si="0"/>
        <v>48729</v>
      </c>
      <c r="J30" s="10">
        <f t="shared" si="1"/>
        <v>2</v>
      </c>
    </row>
    <row r="31" spans="2:10" ht="15" customHeight="1" x14ac:dyDescent="0.15">
      <c r="B31" s="36">
        <v>25</v>
      </c>
      <c r="C31" s="37">
        <v>72</v>
      </c>
      <c r="D31" s="5"/>
      <c r="E31" s="5" t="s">
        <v>70</v>
      </c>
      <c r="F31" s="5"/>
      <c r="G31" s="22">
        <v>1249653</v>
      </c>
      <c r="H31" s="22">
        <v>1242384</v>
      </c>
      <c r="I31" s="14">
        <f t="shared" si="0"/>
        <v>7269</v>
      </c>
      <c r="J31" s="10">
        <f t="shared" si="1"/>
        <v>0.6</v>
      </c>
    </row>
    <row r="32" spans="2:10" ht="15" customHeight="1" x14ac:dyDescent="0.15">
      <c r="B32" s="36">
        <v>26</v>
      </c>
      <c r="C32" s="37">
        <v>59</v>
      </c>
      <c r="D32" s="5"/>
      <c r="E32" s="5" t="s">
        <v>58</v>
      </c>
      <c r="F32" s="5"/>
      <c r="G32" s="22">
        <v>734323</v>
      </c>
      <c r="H32" s="22">
        <v>731685</v>
      </c>
      <c r="I32" s="14">
        <f t="shared" si="0"/>
        <v>2638</v>
      </c>
      <c r="J32" s="10">
        <f t="shared" si="1"/>
        <v>0.4</v>
      </c>
    </row>
    <row r="33" spans="2:10" ht="15" customHeight="1" x14ac:dyDescent="0.15">
      <c r="B33" s="36">
        <v>27</v>
      </c>
      <c r="C33" s="37">
        <v>53</v>
      </c>
      <c r="D33" s="5"/>
      <c r="E33" s="5" t="s">
        <v>52</v>
      </c>
      <c r="F33" s="5"/>
      <c r="G33" s="22">
        <v>1231276</v>
      </c>
      <c r="H33" s="22">
        <v>1227922</v>
      </c>
      <c r="I33" s="14">
        <f t="shared" si="0"/>
        <v>3354</v>
      </c>
      <c r="J33" s="10">
        <f t="shared" si="1"/>
        <v>0.3</v>
      </c>
    </row>
    <row r="34" spans="2:10" ht="15" customHeight="1" x14ac:dyDescent="0.15">
      <c r="B34" s="36">
        <v>28</v>
      </c>
      <c r="C34" s="37">
        <v>80</v>
      </c>
      <c r="D34" s="5"/>
      <c r="E34" s="5" t="s">
        <v>77</v>
      </c>
      <c r="F34" s="5"/>
      <c r="G34" s="22">
        <v>1363474</v>
      </c>
      <c r="H34" s="22">
        <v>1360059</v>
      </c>
      <c r="I34" s="14">
        <f t="shared" si="0"/>
        <v>3415</v>
      </c>
      <c r="J34" s="10">
        <f t="shared" si="1"/>
        <v>0.3</v>
      </c>
    </row>
    <row r="35" spans="2:10" ht="15" customHeight="1" x14ac:dyDescent="0.15">
      <c r="B35" s="36">
        <v>29</v>
      </c>
      <c r="C35" s="37">
        <v>70</v>
      </c>
      <c r="D35" s="5"/>
      <c r="E35" s="5" t="s">
        <v>68</v>
      </c>
      <c r="F35" s="5"/>
      <c r="G35" s="22">
        <v>575794</v>
      </c>
      <c r="H35" s="22">
        <v>577558</v>
      </c>
      <c r="I35" s="14">
        <f t="shared" si="0"/>
        <v>-1764</v>
      </c>
      <c r="J35" s="10">
        <f t="shared" si="1"/>
        <v>-0.3</v>
      </c>
    </row>
    <row r="36" spans="2:10" ht="15" customHeight="1" x14ac:dyDescent="0.15">
      <c r="B36" s="36">
        <v>30</v>
      </c>
      <c r="C36" s="37">
        <v>14</v>
      </c>
      <c r="D36" s="5"/>
      <c r="E36" s="5" t="s">
        <v>14</v>
      </c>
      <c r="F36" s="5"/>
      <c r="G36" s="22">
        <v>2141526</v>
      </c>
      <c r="H36" s="22">
        <v>2150177</v>
      </c>
      <c r="I36" s="14">
        <f t="shared" si="0"/>
        <v>-8651</v>
      </c>
      <c r="J36" s="10">
        <f t="shared" si="1"/>
        <v>-0.4</v>
      </c>
    </row>
    <row r="37" spans="2:10" ht="15" customHeight="1" x14ac:dyDescent="0.15">
      <c r="B37" s="36">
        <v>31</v>
      </c>
      <c r="C37" s="37">
        <v>28</v>
      </c>
      <c r="D37" s="5"/>
      <c r="E37" s="5" t="s">
        <v>27</v>
      </c>
      <c r="F37" s="5"/>
      <c r="G37" s="22">
        <v>1630821</v>
      </c>
      <c r="H37" s="22">
        <v>1636899</v>
      </c>
      <c r="I37" s="14">
        <f t="shared" si="0"/>
        <v>-6078</v>
      </c>
      <c r="J37" s="10">
        <f t="shared" si="1"/>
        <v>-0.4</v>
      </c>
    </row>
    <row r="38" spans="2:10" ht="15" customHeight="1" x14ac:dyDescent="0.15">
      <c r="B38" s="36">
        <v>32</v>
      </c>
      <c r="C38" s="37">
        <v>58</v>
      </c>
      <c r="D38" s="5"/>
      <c r="E38" s="5" t="s">
        <v>57</v>
      </c>
      <c r="F38" s="5"/>
      <c r="G38" s="22">
        <v>1227428</v>
      </c>
      <c r="H38" s="22">
        <v>1232045</v>
      </c>
      <c r="I38" s="14">
        <f t="shared" si="0"/>
        <v>-4617</v>
      </c>
      <c r="J38" s="10">
        <f t="shared" si="1"/>
        <v>-0.4</v>
      </c>
    </row>
    <row r="39" spans="2:10" ht="15" customHeight="1" x14ac:dyDescent="0.15">
      <c r="B39" s="36">
        <v>33</v>
      </c>
      <c r="C39" s="37">
        <v>82</v>
      </c>
      <c r="D39" s="5"/>
      <c r="E39" s="5" t="s">
        <v>79</v>
      </c>
      <c r="F39" s="5"/>
      <c r="G39" s="22">
        <v>1406227</v>
      </c>
      <c r="H39" s="22">
        <v>1412017</v>
      </c>
      <c r="I39" s="14">
        <f t="shared" ref="I39:I70" si="4">G39-H39</f>
        <v>-5790</v>
      </c>
      <c r="J39" s="10">
        <f t="shared" ref="J39:J70" si="5">IF(H39=0,IF(G39=0,"－　","皆増　"),IF(G39=0,"皆減　",ROUND(I39/H39*100,1)))</f>
        <v>-0.4</v>
      </c>
    </row>
    <row r="40" spans="2:10" ht="15" customHeight="1" x14ac:dyDescent="0.15">
      <c r="B40" s="36">
        <v>34</v>
      </c>
      <c r="C40" s="37">
        <v>76</v>
      </c>
      <c r="D40" s="5"/>
      <c r="E40" s="5" t="s">
        <v>73</v>
      </c>
      <c r="F40" s="5"/>
      <c r="G40" s="22">
        <v>906541</v>
      </c>
      <c r="H40" s="22">
        <v>911153</v>
      </c>
      <c r="I40" s="14">
        <f t="shared" si="4"/>
        <v>-4612</v>
      </c>
      <c r="J40" s="10">
        <f t="shared" si="5"/>
        <v>-0.5</v>
      </c>
    </row>
    <row r="41" spans="2:10" ht="15" customHeight="1" x14ac:dyDescent="0.15">
      <c r="B41" s="36">
        <v>35</v>
      </c>
      <c r="C41" s="37">
        <v>68</v>
      </c>
      <c r="D41" s="12"/>
      <c r="E41" s="12" t="s">
        <v>66</v>
      </c>
      <c r="F41" s="12"/>
      <c r="G41" s="25">
        <v>1292270</v>
      </c>
      <c r="H41" s="25">
        <v>1299777</v>
      </c>
      <c r="I41" s="14">
        <f t="shared" si="4"/>
        <v>-7507</v>
      </c>
      <c r="J41" s="10">
        <f t="shared" si="5"/>
        <v>-0.6</v>
      </c>
    </row>
    <row r="42" spans="2:10" ht="15" customHeight="1" x14ac:dyDescent="0.15">
      <c r="B42" s="36">
        <v>36</v>
      </c>
      <c r="C42" s="37">
        <v>62</v>
      </c>
      <c r="D42" s="5"/>
      <c r="E42" s="5" t="s">
        <v>61</v>
      </c>
      <c r="F42" s="5"/>
      <c r="G42" s="25">
        <v>857858</v>
      </c>
      <c r="H42" s="25">
        <v>863510</v>
      </c>
      <c r="I42" s="14">
        <f t="shared" si="4"/>
        <v>-5652</v>
      </c>
      <c r="J42" s="10">
        <f t="shared" si="5"/>
        <v>-0.7</v>
      </c>
    </row>
    <row r="43" spans="2:10" ht="15" customHeight="1" x14ac:dyDescent="0.15">
      <c r="B43" s="36">
        <v>37</v>
      </c>
      <c r="C43" s="37">
        <v>57</v>
      </c>
      <c r="D43" s="5"/>
      <c r="E43" s="5" t="s">
        <v>56</v>
      </c>
      <c r="F43" s="5"/>
      <c r="G43" s="25">
        <v>846312</v>
      </c>
      <c r="H43" s="25">
        <v>853123</v>
      </c>
      <c r="I43" s="14">
        <f t="shared" si="4"/>
        <v>-6811</v>
      </c>
      <c r="J43" s="10">
        <f t="shared" si="5"/>
        <v>-0.8</v>
      </c>
    </row>
    <row r="44" spans="2:10" ht="15" customHeight="1" x14ac:dyDescent="0.15">
      <c r="B44" s="36">
        <v>38</v>
      </c>
      <c r="C44" s="37">
        <v>85</v>
      </c>
      <c r="D44" s="5"/>
      <c r="E44" s="5" t="s">
        <v>82</v>
      </c>
      <c r="F44" s="5"/>
      <c r="G44" s="25">
        <v>1970753</v>
      </c>
      <c r="H44" s="25">
        <v>1991979</v>
      </c>
      <c r="I44" s="14">
        <f t="shared" si="4"/>
        <v>-21226</v>
      </c>
      <c r="J44" s="10">
        <f t="shared" si="5"/>
        <v>-1.1000000000000001</v>
      </c>
    </row>
    <row r="45" spans="2:10" ht="15" customHeight="1" x14ac:dyDescent="0.15">
      <c r="B45" s="36">
        <v>39</v>
      </c>
      <c r="C45" s="38">
        <v>56</v>
      </c>
      <c r="D45" s="5"/>
      <c r="E45" s="5" t="s">
        <v>55</v>
      </c>
      <c r="F45" s="5"/>
      <c r="G45" s="25">
        <v>1131401</v>
      </c>
      <c r="H45" s="25">
        <v>1145793</v>
      </c>
      <c r="I45" s="14">
        <f t="shared" si="4"/>
        <v>-14392</v>
      </c>
      <c r="J45" s="10">
        <f t="shared" si="5"/>
        <v>-1.3</v>
      </c>
    </row>
    <row r="46" spans="2:10" ht="15" customHeight="1" x14ac:dyDescent="0.15">
      <c r="B46" s="42">
        <v>40</v>
      </c>
      <c r="C46" s="37">
        <v>46</v>
      </c>
      <c r="D46" s="12"/>
      <c r="E46" s="12" t="s">
        <v>45</v>
      </c>
      <c r="F46" s="12"/>
      <c r="G46" s="25">
        <v>980662</v>
      </c>
      <c r="H46" s="25">
        <v>994447</v>
      </c>
      <c r="I46" s="14">
        <f t="shared" si="4"/>
        <v>-13785</v>
      </c>
      <c r="J46" s="10">
        <f t="shared" si="5"/>
        <v>-1.4</v>
      </c>
    </row>
    <row r="47" spans="2:10" ht="15" customHeight="1" x14ac:dyDescent="0.15">
      <c r="B47" s="8">
        <v>41</v>
      </c>
      <c r="C47" s="39">
        <v>83</v>
      </c>
      <c r="D47" s="5"/>
      <c r="E47" s="5" t="s">
        <v>80</v>
      </c>
      <c r="F47" s="5"/>
      <c r="G47" s="25">
        <v>1735544</v>
      </c>
      <c r="H47" s="25">
        <v>1777179</v>
      </c>
      <c r="I47" s="14">
        <f t="shared" si="4"/>
        <v>-41635</v>
      </c>
      <c r="J47" s="10">
        <f t="shared" si="5"/>
        <v>-2.2999999999999998</v>
      </c>
    </row>
    <row r="48" spans="2:10" ht="13.9" customHeight="1" x14ac:dyDescent="0.15">
      <c r="B48" s="36">
        <v>42</v>
      </c>
      <c r="C48" s="37">
        <v>5</v>
      </c>
      <c r="D48" s="5"/>
      <c r="E48" s="5" t="s">
        <v>5</v>
      </c>
      <c r="F48" s="5"/>
      <c r="G48" s="25">
        <v>3109156</v>
      </c>
      <c r="H48" s="25">
        <v>3185521</v>
      </c>
      <c r="I48" s="14">
        <f t="shared" si="4"/>
        <v>-76365</v>
      </c>
      <c r="J48" s="10">
        <f t="shared" si="5"/>
        <v>-2.4</v>
      </c>
    </row>
    <row r="49" spans="2:10" ht="13.9" customHeight="1" x14ac:dyDescent="0.15">
      <c r="B49" s="36">
        <v>43</v>
      </c>
      <c r="C49" s="37">
        <v>50</v>
      </c>
      <c r="D49" s="5"/>
      <c r="E49" s="5" t="s">
        <v>49</v>
      </c>
      <c r="F49" s="5"/>
      <c r="G49" s="25">
        <v>967204</v>
      </c>
      <c r="H49" s="25">
        <v>990949</v>
      </c>
      <c r="I49" s="14">
        <f t="shared" si="4"/>
        <v>-23745</v>
      </c>
      <c r="J49" s="10">
        <f t="shared" si="5"/>
        <v>-2.4</v>
      </c>
    </row>
    <row r="50" spans="2:10" ht="13.9" customHeight="1" x14ac:dyDescent="0.15">
      <c r="B50" s="36">
        <v>44</v>
      </c>
      <c r="C50" s="37">
        <v>30</v>
      </c>
      <c r="D50" s="5"/>
      <c r="E50" s="5" t="s">
        <v>29</v>
      </c>
      <c r="F50" s="5"/>
      <c r="G50" s="25">
        <v>1560688</v>
      </c>
      <c r="H50" s="25">
        <v>1600111</v>
      </c>
      <c r="I50" s="14">
        <f t="shared" si="4"/>
        <v>-39423</v>
      </c>
      <c r="J50" s="10">
        <f t="shared" si="5"/>
        <v>-2.5</v>
      </c>
    </row>
    <row r="51" spans="2:10" ht="13.9" customHeight="1" x14ac:dyDescent="0.15">
      <c r="B51" s="36">
        <v>45</v>
      </c>
      <c r="C51" s="37">
        <v>78</v>
      </c>
      <c r="D51" s="12"/>
      <c r="E51" s="12" t="s">
        <v>75</v>
      </c>
      <c r="F51" s="12"/>
      <c r="G51" s="25">
        <v>1660014</v>
      </c>
      <c r="H51" s="25">
        <v>1703611</v>
      </c>
      <c r="I51" s="14">
        <f t="shared" si="4"/>
        <v>-43597</v>
      </c>
      <c r="J51" s="10">
        <f t="shared" si="5"/>
        <v>-2.6</v>
      </c>
    </row>
    <row r="52" spans="2:10" ht="13.9" customHeight="1" x14ac:dyDescent="0.15">
      <c r="B52" s="36">
        <v>46</v>
      </c>
      <c r="C52" s="37">
        <v>10</v>
      </c>
      <c r="D52" s="5"/>
      <c r="E52" s="5" t="s">
        <v>10</v>
      </c>
      <c r="F52" s="5"/>
      <c r="G52" s="25">
        <v>2241195</v>
      </c>
      <c r="H52" s="25">
        <v>2317320</v>
      </c>
      <c r="I52" s="14">
        <f t="shared" si="4"/>
        <v>-76125</v>
      </c>
      <c r="J52" s="10">
        <f t="shared" si="5"/>
        <v>-3.3</v>
      </c>
    </row>
    <row r="53" spans="2:10" ht="13.9" customHeight="1" x14ac:dyDescent="0.15">
      <c r="B53" s="36">
        <v>47</v>
      </c>
      <c r="C53" s="37">
        <v>36</v>
      </c>
      <c r="D53" s="12"/>
      <c r="E53" s="12" t="s">
        <v>35</v>
      </c>
      <c r="F53" s="12"/>
      <c r="G53" s="25">
        <v>1860540</v>
      </c>
      <c r="H53" s="25">
        <v>1931018</v>
      </c>
      <c r="I53" s="14">
        <f t="shared" si="4"/>
        <v>-70478</v>
      </c>
      <c r="J53" s="10">
        <f t="shared" si="5"/>
        <v>-3.6</v>
      </c>
    </row>
    <row r="54" spans="2:10" ht="13.9" customHeight="1" x14ac:dyDescent="0.15">
      <c r="B54" s="36">
        <v>48</v>
      </c>
      <c r="C54" s="37">
        <v>32</v>
      </c>
      <c r="D54" s="5"/>
      <c r="E54" s="5" t="s">
        <v>31</v>
      </c>
      <c r="F54" s="5"/>
      <c r="G54" s="25">
        <v>3683845</v>
      </c>
      <c r="H54" s="25">
        <v>3824270</v>
      </c>
      <c r="I54" s="14">
        <f t="shared" si="4"/>
        <v>-140425</v>
      </c>
      <c r="J54" s="10">
        <f t="shared" si="5"/>
        <v>-3.7</v>
      </c>
    </row>
    <row r="55" spans="2:10" ht="13.9" customHeight="1" x14ac:dyDescent="0.15">
      <c r="B55" s="36">
        <v>49</v>
      </c>
      <c r="C55" s="37">
        <v>12</v>
      </c>
      <c r="D55" s="5"/>
      <c r="E55" s="5" t="s">
        <v>12</v>
      </c>
      <c r="F55" s="5"/>
      <c r="G55" s="25">
        <v>5067145</v>
      </c>
      <c r="H55" s="25">
        <v>5295763</v>
      </c>
      <c r="I55" s="14">
        <f t="shared" si="4"/>
        <v>-228618</v>
      </c>
      <c r="J55" s="10">
        <f t="shared" si="5"/>
        <v>-4.3</v>
      </c>
    </row>
    <row r="56" spans="2:10" ht="13.9" customHeight="1" x14ac:dyDescent="0.15">
      <c r="B56" s="36">
        <v>50</v>
      </c>
      <c r="C56" s="37">
        <v>40</v>
      </c>
      <c r="D56" s="5"/>
      <c r="E56" s="5" t="s">
        <v>38</v>
      </c>
      <c r="F56" s="5"/>
      <c r="G56" s="25">
        <v>1508300</v>
      </c>
      <c r="H56" s="25">
        <v>1575504</v>
      </c>
      <c r="I56" s="14">
        <f t="shared" si="4"/>
        <v>-67204</v>
      </c>
      <c r="J56" s="10">
        <f t="shared" si="5"/>
        <v>-4.3</v>
      </c>
    </row>
    <row r="57" spans="2:10" ht="13.9" customHeight="1" x14ac:dyDescent="0.15">
      <c r="B57" s="36">
        <v>51</v>
      </c>
      <c r="C57" s="37">
        <v>15</v>
      </c>
      <c r="D57" s="12"/>
      <c r="E57" s="12" t="s">
        <v>15</v>
      </c>
      <c r="F57" s="12"/>
      <c r="G57" s="25">
        <v>2194649</v>
      </c>
      <c r="H57" s="25">
        <v>2302701</v>
      </c>
      <c r="I57" s="14">
        <f t="shared" si="4"/>
        <v>-108052</v>
      </c>
      <c r="J57" s="10">
        <f t="shared" si="5"/>
        <v>-4.7</v>
      </c>
    </row>
    <row r="58" spans="2:10" ht="13.9" customHeight="1" x14ac:dyDescent="0.15">
      <c r="B58" s="36">
        <v>52</v>
      </c>
      <c r="C58" s="37">
        <v>35</v>
      </c>
      <c r="D58" s="5"/>
      <c r="E58" s="5" t="s">
        <v>34</v>
      </c>
      <c r="F58" s="5"/>
      <c r="G58" s="25">
        <v>1799645</v>
      </c>
      <c r="H58" s="25">
        <v>1901411</v>
      </c>
      <c r="I58" s="14">
        <f t="shared" si="4"/>
        <v>-101766</v>
      </c>
      <c r="J58" s="10">
        <f t="shared" si="5"/>
        <v>-5.4</v>
      </c>
    </row>
    <row r="59" spans="2:10" ht="13.9" customHeight="1" x14ac:dyDescent="0.15">
      <c r="B59" s="36">
        <v>53</v>
      </c>
      <c r="C59" s="37">
        <v>39</v>
      </c>
      <c r="D59" s="5"/>
      <c r="E59" s="5" t="s">
        <v>37</v>
      </c>
      <c r="F59" s="5"/>
      <c r="G59" s="25">
        <v>1103221</v>
      </c>
      <c r="H59" s="25">
        <v>1180946</v>
      </c>
      <c r="I59" s="14">
        <f t="shared" si="4"/>
        <v>-77725</v>
      </c>
      <c r="J59" s="10">
        <f t="shared" si="5"/>
        <v>-6.6</v>
      </c>
    </row>
    <row r="60" spans="2:10" ht="13.9" customHeight="1" x14ac:dyDescent="0.15">
      <c r="B60" s="36">
        <v>54</v>
      </c>
      <c r="C60" s="37">
        <v>38</v>
      </c>
      <c r="D60" s="5"/>
      <c r="E60" s="5" t="s">
        <v>93</v>
      </c>
      <c r="F60" s="5"/>
      <c r="G60" s="25">
        <v>894009</v>
      </c>
      <c r="H60" s="25">
        <v>975298</v>
      </c>
      <c r="I60" s="14">
        <f t="shared" si="4"/>
        <v>-81289</v>
      </c>
      <c r="J60" s="10">
        <f t="shared" si="5"/>
        <v>-8.3000000000000007</v>
      </c>
    </row>
    <row r="61" spans="2:10" ht="13.9" customHeight="1" x14ac:dyDescent="0.15">
      <c r="B61" s="36">
        <v>55</v>
      </c>
      <c r="C61" s="37">
        <v>23</v>
      </c>
      <c r="D61" s="5"/>
      <c r="E61" s="5" t="s">
        <v>92</v>
      </c>
      <c r="F61" s="5"/>
      <c r="G61" s="25">
        <v>1707934</v>
      </c>
      <c r="H61" s="25">
        <v>1867138</v>
      </c>
      <c r="I61" s="14">
        <f t="shared" si="4"/>
        <v>-159204</v>
      </c>
      <c r="J61" s="10">
        <f t="shared" si="5"/>
        <v>-8.5</v>
      </c>
    </row>
    <row r="62" spans="2:10" ht="13.9" customHeight="1" x14ac:dyDescent="0.15">
      <c r="B62" s="36">
        <v>56</v>
      </c>
      <c r="C62" s="37">
        <v>41</v>
      </c>
      <c r="D62" s="5"/>
      <c r="E62" s="5" t="s">
        <v>40</v>
      </c>
      <c r="F62" s="5"/>
      <c r="G62" s="25">
        <v>613071</v>
      </c>
      <c r="H62" s="25">
        <v>674303</v>
      </c>
      <c r="I62" s="14">
        <f t="shared" si="4"/>
        <v>-61232</v>
      </c>
      <c r="J62" s="10">
        <f t="shared" si="5"/>
        <v>-9.1</v>
      </c>
    </row>
    <row r="63" spans="2:10" ht="13.9" customHeight="1" x14ac:dyDescent="0.15">
      <c r="B63" s="36">
        <v>57</v>
      </c>
      <c r="C63" s="37">
        <v>1</v>
      </c>
      <c r="D63" s="5"/>
      <c r="E63" s="5" t="s">
        <v>91</v>
      </c>
      <c r="F63" s="5"/>
      <c r="G63" s="25">
        <v>2779299</v>
      </c>
      <c r="H63" s="25">
        <v>3066078</v>
      </c>
      <c r="I63" s="14">
        <f t="shared" si="4"/>
        <v>-286779</v>
      </c>
      <c r="J63" s="10">
        <f t="shared" si="5"/>
        <v>-9.4</v>
      </c>
    </row>
    <row r="64" spans="2:10" ht="13.9" customHeight="1" x14ac:dyDescent="0.15">
      <c r="B64" s="36">
        <v>58</v>
      </c>
      <c r="C64" s="37">
        <v>20</v>
      </c>
      <c r="D64" s="5"/>
      <c r="E64" s="5" t="s">
        <v>20</v>
      </c>
      <c r="F64" s="5"/>
      <c r="G64" s="25">
        <v>1319998</v>
      </c>
      <c r="H64" s="25">
        <v>1456337</v>
      </c>
      <c r="I64" s="14">
        <f t="shared" si="4"/>
        <v>-136339</v>
      </c>
      <c r="J64" s="10">
        <f t="shared" si="5"/>
        <v>-9.4</v>
      </c>
    </row>
    <row r="65" spans="2:10" ht="13.9" customHeight="1" x14ac:dyDescent="0.15">
      <c r="B65" s="36">
        <v>59</v>
      </c>
      <c r="C65" s="37">
        <v>37</v>
      </c>
      <c r="D65" s="5"/>
      <c r="E65" s="5" t="s">
        <v>36</v>
      </c>
      <c r="F65" s="5"/>
      <c r="G65" s="25">
        <v>1847606</v>
      </c>
      <c r="H65" s="25">
        <v>2047190</v>
      </c>
      <c r="I65" s="14">
        <f t="shared" si="4"/>
        <v>-199584</v>
      </c>
      <c r="J65" s="10">
        <f t="shared" si="5"/>
        <v>-9.6999999999999993</v>
      </c>
    </row>
    <row r="66" spans="2:10" ht="13.9" customHeight="1" x14ac:dyDescent="0.15">
      <c r="B66" s="36">
        <v>60</v>
      </c>
      <c r="C66" s="37">
        <v>51</v>
      </c>
      <c r="D66" s="5"/>
      <c r="E66" s="5" t="s">
        <v>50</v>
      </c>
      <c r="F66" s="5"/>
      <c r="G66" s="25">
        <v>419630</v>
      </c>
      <c r="H66" s="25">
        <v>466547</v>
      </c>
      <c r="I66" s="14">
        <f t="shared" si="4"/>
        <v>-46917</v>
      </c>
      <c r="J66" s="10">
        <f t="shared" si="5"/>
        <v>-10.1</v>
      </c>
    </row>
    <row r="67" spans="2:10" ht="13.9" customHeight="1" x14ac:dyDescent="0.15">
      <c r="B67" s="36">
        <v>61</v>
      </c>
      <c r="C67" s="37">
        <v>9</v>
      </c>
      <c r="D67" s="5"/>
      <c r="E67" s="5" t="s">
        <v>9</v>
      </c>
      <c r="F67" s="5"/>
      <c r="G67" s="25">
        <v>2127726</v>
      </c>
      <c r="H67" s="25">
        <v>2371785</v>
      </c>
      <c r="I67" s="14">
        <f t="shared" si="4"/>
        <v>-244059</v>
      </c>
      <c r="J67" s="10">
        <f t="shared" si="5"/>
        <v>-10.3</v>
      </c>
    </row>
    <row r="68" spans="2:10" ht="13.9" customHeight="1" x14ac:dyDescent="0.15">
      <c r="B68" s="36">
        <v>62</v>
      </c>
      <c r="C68" s="37">
        <v>79</v>
      </c>
      <c r="D68" s="12"/>
      <c r="E68" s="12" t="s">
        <v>76</v>
      </c>
      <c r="F68" s="12"/>
      <c r="G68" s="25">
        <v>1137455</v>
      </c>
      <c r="H68" s="25">
        <v>1281731</v>
      </c>
      <c r="I68" s="14">
        <f t="shared" si="4"/>
        <v>-144276</v>
      </c>
      <c r="J68" s="10">
        <f t="shared" si="5"/>
        <v>-11.3</v>
      </c>
    </row>
    <row r="69" spans="2:10" ht="13.9" customHeight="1" x14ac:dyDescent="0.15">
      <c r="B69" s="36">
        <v>63</v>
      </c>
      <c r="C69" s="37">
        <v>42</v>
      </c>
      <c r="D69" s="5"/>
      <c r="E69" s="5" t="s">
        <v>41</v>
      </c>
      <c r="F69" s="5"/>
      <c r="G69" s="25">
        <v>959336</v>
      </c>
      <c r="H69" s="25">
        <v>1090019</v>
      </c>
      <c r="I69" s="14">
        <f t="shared" si="4"/>
        <v>-130683</v>
      </c>
      <c r="J69" s="10">
        <f t="shared" si="5"/>
        <v>-12</v>
      </c>
    </row>
    <row r="70" spans="2:10" ht="13.9" customHeight="1" x14ac:dyDescent="0.15">
      <c r="B70" s="36">
        <v>64</v>
      </c>
      <c r="C70" s="37">
        <v>3</v>
      </c>
      <c r="D70" s="5"/>
      <c r="E70" s="5" t="s">
        <v>3</v>
      </c>
      <c r="F70" s="5"/>
      <c r="G70" s="25">
        <v>1257221</v>
      </c>
      <c r="H70" s="25">
        <v>1461671</v>
      </c>
      <c r="I70" s="14">
        <f t="shared" si="4"/>
        <v>-204450</v>
      </c>
      <c r="J70" s="10">
        <f t="shared" si="5"/>
        <v>-14</v>
      </c>
    </row>
    <row r="71" spans="2:10" ht="13.9" customHeight="1" x14ac:dyDescent="0.15">
      <c r="B71" s="36">
        <v>65</v>
      </c>
      <c r="C71" s="37">
        <v>77</v>
      </c>
      <c r="D71" s="5"/>
      <c r="E71" s="5" t="s">
        <v>74</v>
      </c>
      <c r="F71" s="5"/>
      <c r="G71" s="25">
        <v>343438</v>
      </c>
      <c r="H71" s="25">
        <v>404136</v>
      </c>
      <c r="I71" s="14">
        <f t="shared" ref="I71:I94" si="6">G71-H71</f>
        <v>-60698</v>
      </c>
      <c r="J71" s="10">
        <f t="shared" ref="J71:J94" si="7">IF(H71=0,IF(G71=0,"－　","皆増　"),IF(G71=0,"皆減　",ROUND(I71/H71*100,1)))</f>
        <v>-15</v>
      </c>
    </row>
    <row r="72" spans="2:10" ht="13.9" customHeight="1" x14ac:dyDescent="0.15">
      <c r="B72" s="36">
        <v>66</v>
      </c>
      <c r="C72" s="37">
        <v>81</v>
      </c>
      <c r="D72" s="5"/>
      <c r="E72" s="5" t="s">
        <v>78</v>
      </c>
      <c r="F72" s="5"/>
      <c r="G72" s="25">
        <v>1013887</v>
      </c>
      <c r="H72" s="25">
        <v>1195486</v>
      </c>
      <c r="I72" s="14">
        <f t="shared" si="6"/>
        <v>-181599</v>
      </c>
      <c r="J72" s="10">
        <f t="shared" si="7"/>
        <v>-15.2</v>
      </c>
    </row>
    <row r="73" spans="2:10" ht="13.9" customHeight="1" x14ac:dyDescent="0.15">
      <c r="B73" s="36">
        <v>67</v>
      </c>
      <c r="C73" s="37">
        <v>11</v>
      </c>
      <c r="D73" s="5"/>
      <c r="E73" s="5" t="s">
        <v>11</v>
      </c>
      <c r="F73" s="5"/>
      <c r="G73" s="25">
        <v>1186575</v>
      </c>
      <c r="H73" s="25">
        <v>1556627</v>
      </c>
      <c r="I73" s="14">
        <f t="shared" si="6"/>
        <v>-370052</v>
      </c>
      <c r="J73" s="10">
        <f t="shared" si="7"/>
        <v>-23.8</v>
      </c>
    </row>
    <row r="74" spans="2:10" ht="13.9" customHeight="1" x14ac:dyDescent="0.15">
      <c r="B74" s="36">
        <v>68</v>
      </c>
      <c r="C74" s="37">
        <v>25</v>
      </c>
      <c r="D74" s="5"/>
      <c r="E74" s="5" t="s">
        <v>24</v>
      </c>
      <c r="F74" s="5"/>
      <c r="G74" s="25">
        <v>503805</v>
      </c>
      <c r="H74" s="25">
        <v>661931</v>
      </c>
      <c r="I74" s="14">
        <f t="shared" si="6"/>
        <v>-158126</v>
      </c>
      <c r="J74" s="10">
        <f t="shared" si="7"/>
        <v>-23.9</v>
      </c>
    </row>
    <row r="75" spans="2:10" ht="13.9" customHeight="1" x14ac:dyDescent="0.15">
      <c r="B75" s="36">
        <v>69</v>
      </c>
      <c r="C75" s="37">
        <v>27</v>
      </c>
      <c r="D75" s="5"/>
      <c r="E75" s="5" t="s">
        <v>26</v>
      </c>
      <c r="F75" s="5"/>
      <c r="G75" s="25">
        <v>1143812</v>
      </c>
      <c r="H75" s="25">
        <v>1502799</v>
      </c>
      <c r="I75" s="14">
        <f t="shared" si="6"/>
        <v>-358987</v>
      </c>
      <c r="J75" s="10">
        <f t="shared" si="7"/>
        <v>-23.9</v>
      </c>
    </row>
    <row r="76" spans="2:10" ht="13.9" customHeight="1" x14ac:dyDescent="0.15">
      <c r="B76" s="36">
        <v>70</v>
      </c>
      <c r="C76" s="37">
        <v>19</v>
      </c>
      <c r="D76" s="5"/>
      <c r="E76" s="5" t="s">
        <v>19</v>
      </c>
      <c r="F76" s="5"/>
      <c r="G76" s="25">
        <v>3784400</v>
      </c>
      <c r="H76" s="25">
        <v>5040583</v>
      </c>
      <c r="I76" s="14">
        <f t="shared" si="6"/>
        <v>-1256183</v>
      </c>
      <c r="J76" s="10">
        <f t="shared" si="7"/>
        <v>-24.9</v>
      </c>
    </row>
    <row r="77" spans="2:10" ht="13.9" customHeight="1" x14ac:dyDescent="0.15">
      <c r="B77" s="36">
        <v>71</v>
      </c>
      <c r="C77" s="37">
        <v>34</v>
      </c>
      <c r="D77" s="5"/>
      <c r="E77" s="5" t="s">
        <v>33</v>
      </c>
      <c r="F77" s="5"/>
      <c r="G77" s="25">
        <v>2197745</v>
      </c>
      <c r="H77" s="25">
        <v>2948141</v>
      </c>
      <c r="I77" s="14">
        <f t="shared" si="6"/>
        <v>-750396</v>
      </c>
      <c r="J77" s="10">
        <f t="shared" si="7"/>
        <v>-25.5</v>
      </c>
    </row>
    <row r="78" spans="2:10" ht="13.9" customHeight="1" x14ac:dyDescent="0.15">
      <c r="B78" s="36">
        <v>72</v>
      </c>
      <c r="C78" s="37">
        <v>48</v>
      </c>
      <c r="D78" s="5"/>
      <c r="E78" s="5" t="s">
        <v>47</v>
      </c>
      <c r="F78" s="5"/>
      <c r="G78" s="25">
        <v>542538</v>
      </c>
      <c r="H78" s="25">
        <v>729382</v>
      </c>
      <c r="I78" s="14">
        <f t="shared" si="6"/>
        <v>-186844</v>
      </c>
      <c r="J78" s="10">
        <f t="shared" si="7"/>
        <v>-25.6</v>
      </c>
    </row>
    <row r="79" spans="2:10" ht="13.9" customHeight="1" x14ac:dyDescent="0.15">
      <c r="B79" s="36">
        <v>73</v>
      </c>
      <c r="C79" s="37">
        <v>63</v>
      </c>
      <c r="D79" s="5"/>
      <c r="E79" s="5" t="s">
        <v>62</v>
      </c>
      <c r="F79" s="5"/>
      <c r="G79" s="25">
        <v>401039</v>
      </c>
      <c r="H79" s="25">
        <v>639510</v>
      </c>
      <c r="I79" s="14">
        <f t="shared" si="6"/>
        <v>-238471</v>
      </c>
      <c r="J79" s="10">
        <f t="shared" si="7"/>
        <v>-37.299999999999997</v>
      </c>
    </row>
    <row r="80" spans="2:10" ht="13.9" customHeight="1" x14ac:dyDescent="0.15">
      <c r="B80" s="36">
        <v>74</v>
      </c>
      <c r="C80" s="37">
        <v>18</v>
      </c>
      <c r="D80" s="12"/>
      <c r="E80" s="12" t="s">
        <v>18</v>
      </c>
      <c r="F80" s="12"/>
      <c r="G80" s="25">
        <v>1543141</v>
      </c>
      <c r="H80" s="25">
        <v>2846671</v>
      </c>
      <c r="I80" s="14">
        <f t="shared" si="6"/>
        <v>-1303530</v>
      </c>
      <c r="J80" s="10">
        <f t="shared" si="7"/>
        <v>-45.8</v>
      </c>
    </row>
    <row r="81" spans="2:10" ht="13.9" customHeight="1" x14ac:dyDescent="0.15">
      <c r="B81" s="36">
        <v>75</v>
      </c>
      <c r="C81" s="37">
        <v>22</v>
      </c>
      <c r="D81" s="5"/>
      <c r="E81" s="5" t="s">
        <v>22</v>
      </c>
      <c r="F81" s="5"/>
      <c r="G81" s="25">
        <v>526084</v>
      </c>
      <c r="H81" s="25">
        <v>1124181</v>
      </c>
      <c r="I81" s="14">
        <f t="shared" si="6"/>
        <v>-598097</v>
      </c>
      <c r="J81" s="10">
        <f t="shared" si="7"/>
        <v>-53.2</v>
      </c>
    </row>
    <row r="82" spans="2:10" ht="13.9" customHeight="1" x14ac:dyDescent="0.15">
      <c r="B82" s="36">
        <v>76</v>
      </c>
      <c r="C82" s="37">
        <v>43</v>
      </c>
      <c r="D82" s="12"/>
      <c r="E82" s="12" t="s">
        <v>42</v>
      </c>
      <c r="F82" s="12"/>
      <c r="G82" s="25">
        <v>137089</v>
      </c>
      <c r="H82" s="25">
        <v>344045</v>
      </c>
      <c r="I82" s="14">
        <f t="shared" si="6"/>
        <v>-206956</v>
      </c>
      <c r="J82" s="10">
        <f t="shared" si="7"/>
        <v>-60.2</v>
      </c>
    </row>
    <row r="83" spans="2:10" ht="13.9" customHeight="1" x14ac:dyDescent="0.15">
      <c r="B83" s="36">
        <v>77</v>
      </c>
      <c r="C83" s="37">
        <v>2</v>
      </c>
      <c r="D83" s="5"/>
      <c r="E83" s="5" t="s">
        <v>2</v>
      </c>
      <c r="F83" s="5"/>
      <c r="G83" s="25">
        <v>501598</v>
      </c>
      <c r="H83" s="25">
        <v>2179084</v>
      </c>
      <c r="I83" s="14">
        <f t="shared" si="6"/>
        <v>-1677486</v>
      </c>
      <c r="J83" s="10">
        <f t="shared" si="7"/>
        <v>-77</v>
      </c>
    </row>
    <row r="84" spans="2:10" ht="13.9" customHeight="1" x14ac:dyDescent="0.15">
      <c r="B84" s="36">
        <v>78</v>
      </c>
      <c r="C84" s="8">
        <v>4</v>
      </c>
      <c r="D84" s="4"/>
      <c r="E84" s="5" t="s">
        <v>4</v>
      </c>
      <c r="F84" s="5"/>
      <c r="G84" s="25">
        <v>29495</v>
      </c>
      <c r="H84" s="25">
        <v>1287120</v>
      </c>
      <c r="I84" s="14">
        <f t="shared" si="6"/>
        <v>-1257625</v>
      </c>
      <c r="J84" s="10">
        <f t="shared" si="7"/>
        <v>-97.7</v>
      </c>
    </row>
    <row r="85" spans="2:10" ht="13.9" customHeight="1" x14ac:dyDescent="0.15">
      <c r="B85" s="36">
        <v>79</v>
      </c>
      <c r="C85" s="37">
        <v>31</v>
      </c>
      <c r="D85" s="12"/>
      <c r="E85" s="12" t="s">
        <v>30</v>
      </c>
      <c r="F85" s="12"/>
      <c r="G85" s="22">
        <v>0</v>
      </c>
      <c r="H85" s="22">
        <v>91565</v>
      </c>
      <c r="I85" s="23">
        <f t="shared" si="6"/>
        <v>-91565</v>
      </c>
      <c r="J85" s="13" t="str">
        <f t="shared" si="7"/>
        <v>皆減　</v>
      </c>
    </row>
    <row r="86" spans="2:10" ht="13.9" customHeight="1" x14ac:dyDescent="0.15">
      <c r="B86" s="36">
        <v>80</v>
      </c>
      <c r="C86" s="37">
        <v>7</v>
      </c>
      <c r="D86" s="12"/>
      <c r="E86" s="12" t="s">
        <v>7</v>
      </c>
      <c r="F86" s="12"/>
      <c r="G86" s="22">
        <v>0</v>
      </c>
      <c r="H86" s="22">
        <v>0</v>
      </c>
      <c r="I86" s="14">
        <f t="shared" si="6"/>
        <v>0</v>
      </c>
      <c r="J86" s="10" t="str">
        <f t="shared" si="7"/>
        <v>－　</v>
      </c>
    </row>
    <row r="87" spans="2:10" ht="13.9" customHeight="1" x14ac:dyDescent="0.15">
      <c r="B87" s="36">
        <v>81</v>
      </c>
      <c r="C87" s="37">
        <v>13</v>
      </c>
      <c r="D87" s="5"/>
      <c r="E87" s="5" t="s">
        <v>13</v>
      </c>
      <c r="F87" s="5"/>
      <c r="G87" s="22">
        <v>0</v>
      </c>
      <c r="H87" s="22">
        <v>0</v>
      </c>
      <c r="I87" s="14">
        <f t="shared" si="6"/>
        <v>0</v>
      </c>
      <c r="J87" s="10" t="str">
        <f t="shared" si="7"/>
        <v>－　</v>
      </c>
    </row>
    <row r="88" spans="2:10" ht="13.9" customHeight="1" x14ac:dyDescent="0.15">
      <c r="B88" s="36">
        <v>82</v>
      </c>
      <c r="C88" s="37">
        <v>21</v>
      </c>
      <c r="D88" s="5"/>
      <c r="E88" s="5" t="s">
        <v>21</v>
      </c>
      <c r="F88" s="5"/>
      <c r="G88" s="22">
        <v>0</v>
      </c>
      <c r="H88" s="22">
        <v>0</v>
      </c>
      <c r="I88" s="14">
        <f t="shared" si="6"/>
        <v>0</v>
      </c>
      <c r="J88" s="10" t="str">
        <f t="shared" si="7"/>
        <v>－　</v>
      </c>
    </row>
    <row r="89" spans="2:10" ht="13.9" customHeight="1" x14ac:dyDescent="0.15">
      <c r="B89" s="36">
        <v>83</v>
      </c>
      <c r="C89" s="37">
        <v>24</v>
      </c>
      <c r="D89" s="5"/>
      <c r="E89" s="5" t="s">
        <v>23</v>
      </c>
      <c r="F89" s="5"/>
      <c r="G89" s="22">
        <v>0</v>
      </c>
      <c r="H89" s="22">
        <v>0</v>
      </c>
      <c r="I89" s="14">
        <f t="shared" si="6"/>
        <v>0</v>
      </c>
      <c r="J89" s="10" t="str">
        <f t="shared" si="7"/>
        <v>－　</v>
      </c>
    </row>
    <row r="90" spans="2:10" ht="13.9" customHeight="1" x14ac:dyDescent="0.15">
      <c r="B90" s="36">
        <v>84</v>
      </c>
      <c r="C90" s="37">
        <v>26</v>
      </c>
      <c r="D90" s="5"/>
      <c r="E90" s="5" t="s">
        <v>25</v>
      </c>
      <c r="F90" s="5"/>
      <c r="G90" s="22">
        <v>0</v>
      </c>
      <c r="H90" s="22">
        <v>0</v>
      </c>
      <c r="I90" s="14">
        <f t="shared" si="6"/>
        <v>0</v>
      </c>
      <c r="J90" s="10" t="str">
        <f t="shared" si="7"/>
        <v>－　</v>
      </c>
    </row>
    <row r="91" spans="2:10" ht="13.9" customHeight="1" thickBot="1" x14ac:dyDescent="0.2">
      <c r="B91" s="9">
        <v>85</v>
      </c>
      <c r="C91" s="37">
        <v>44</v>
      </c>
      <c r="E91" s="1" t="s">
        <v>43</v>
      </c>
      <c r="G91" s="22">
        <v>0</v>
      </c>
      <c r="H91" s="22">
        <v>0</v>
      </c>
      <c r="I91" s="22">
        <f t="shared" si="6"/>
        <v>0</v>
      </c>
      <c r="J91" s="13" t="str">
        <f t="shared" si="7"/>
        <v>－　</v>
      </c>
    </row>
    <row r="92" spans="2:10" ht="15" customHeight="1" thickTop="1" x14ac:dyDescent="0.15">
      <c r="B92" s="15" t="s">
        <v>39</v>
      </c>
      <c r="C92" s="16"/>
      <c r="D92" s="16"/>
      <c r="E92" s="17" t="s">
        <v>94</v>
      </c>
      <c r="F92" s="17"/>
      <c r="G92" s="18">
        <v>66276319</v>
      </c>
      <c r="H92" s="18">
        <v>75568218</v>
      </c>
      <c r="I92" s="18">
        <f t="shared" si="6"/>
        <v>-9291899</v>
      </c>
      <c r="J92" s="19">
        <f t="shared" si="7"/>
        <v>-12.3</v>
      </c>
    </row>
    <row r="93" spans="2:10" ht="13.9" customHeight="1" x14ac:dyDescent="0.15">
      <c r="B93" s="7" t="s">
        <v>39</v>
      </c>
      <c r="C93" s="11"/>
      <c r="D93" s="11"/>
      <c r="E93" s="12" t="s">
        <v>83</v>
      </c>
      <c r="F93" s="12"/>
      <c r="G93" s="25">
        <v>41597949</v>
      </c>
      <c r="H93" s="25">
        <v>42077078</v>
      </c>
      <c r="I93" s="14">
        <f t="shared" si="6"/>
        <v>-479129</v>
      </c>
      <c r="J93" s="10">
        <f t="shared" si="7"/>
        <v>-1.1000000000000001</v>
      </c>
    </row>
    <row r="94" spans="2:10" ht="13.9" customHeight="1" x14ac:dyDescent="0.15">
      <c r="B94" s="6" t="s">
        <v>39</v>
      </c>
      <c r="C94" s="4"/>
      <c r="D94" s="4"/>
      <c r="E94" s="5" t="s">
        <v>84</v>
      </c>
      <c r="F94" s="5"/>
      <c r="G94" s="22">
        <f>SUM(G7:G91)</f>
        <v>107874268</v>
      </c>
      <c r="H94" s="22">
        <f>SUM(H7:H91)</f>
        <v>117645296</v>
      </c>
      <c r="I94" s="22">
        <f t="shared" si="6"/>
        <v>-9771028</v>
      </c>
      <c r="J94" s="10">
        <f t="shared" si="7"/>
        <v>-8.3000000000000007</v>
      </c>
    </row>
    <row r="95" spans="2:10" ht="13.9" customHeight="1" x14ac:dyDescent="0.15">
      <c r="G95" s="20"/>
      <c r="H95" s="20"/>
      <c r="I95" s="20"/>
      <c r="J95" s="21"/>
    </row>
  </sheetData>
  <mergeCells count="3">
    <mergeCell ref="B2:J2"/>
    <mergeCell ref="B4:B6"/>
    <mergeCell ref="C4:C5"/>
  </mergeCells>
  <phoneticPr fontId="4"/>
  <printOptions horizontalCentered="1"/>
  <pageMargins left="0.59055118110236227" right="0.59055118110236227" top="0.59055118110236227" bottom="0.78740157480314965" header="0.51181102362204722" footer="0.51181102362204722"/>
  <pageSetup paperSize="9" orientation="portrait" r:id="rId1"/>
  <headerFooter alignWithMargins="0"/>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7"/>
  <sheetViews>
    <sheetView view="pageBreakPreview" zoomScaleNormal="85" zoomScaleSheetLayoutView="100" workbookViewId="0">
      <pane xSplit="2" ySplit="5" topLeftCell="C6" activePane="bottomRight" state="frozen"/>
      <selection activeCell="L21" sqref="L21"/>
      <selection pane="topRight" activeCell="L21" sqref="L21"/>
      <selection pane="bottomLeft" activeCell="L21" sqref="L21"/>
      <selection pane="bottomRight" activeCell="F48" sqref="F48:F70"/>
    </sheetView>
  </sheetViews>
  <sheetFormatPr defaultColWidth="9" defaultRowHeight="14.25" x14ac:dyDescent="0.15"/>
  <cols>
    <col min="1" max="1" width="4" style="1" customWidth="1"/>
    <col min="2" max="2" width="14.625" style="1" customWidth="1"/>
    <col min="3" max="3" width="13.5" style="1" customWidth="1"/>
    <col min="4" max="5" width="5.5" style="1" customWidth="1"/>
    <col min="6" max="6" width="6.25" style="1" customWidth="1"/>
    <col min="7" max="8" width="17.625" style="1" customWidth="1"/>
    <col min="9" max="9" width="17.875" style="1" customWidth="1"/>
    <col min="10" max="10" width="17.625" style="1" customWidth="1"/>
    <col min="11" max="12" width="17.875" style="1" customWidth="1"/>
    <col min="13" max="13" width="16.625" style="20" customWidth="1"/>
    <col min="14" max="14" width="14.5" style="20" customWidth="1"/>
    <col min="15" max="16384" width="9" style="1"/>
  </cols>
  <sheetData>
    <row r="1" spans="1:14" ht="17.25" customHeight="1" x14ac:dyDescent="0.15">
      <c r="A1" s="101" t="s">
        <v>234</v>
      </c>
      <c r="C1" s="101"/>
      <c r="D1" s="101"/>
      <c r="E1" s="101"/>
      <c r="F1" s="101"/>
      <c r="G1" s="101"/>
      <c r="H1" s="101"/>
      <c r="I1" s="101"/>
      <c r="J1" s="101"/>
      <c r="K1" s="101"/>
      <c r="L1" s="101"/>
      <c r="M1" s="102"/>
      <c r="N1" s="102"/>
    </row>
    <row r="2" spans="1:14" ht="15" thickBot="1" x14ac:dyDescent="0.2">
      <c r="B2" s="101"/>
      <c r="C2" s="101"/>
      <c r="D2" s="101"/>
      <c r="E2" s="101"/>
      <c r="F2" s="101"/>
      <c r="G2" s="101"/>
      <c r="H2" s="101"/>
      <c r="I2" s="101"/>
      <c r="J2" s="101"/>
      <c r="K2" s="101"/>
      <c r="L2" s="101"/>
      <c r="M2" s="103"/>
      <c r="N2" s="103" t="s">
        <v>231</v>
      </c>
    </row>
    <row r="3" spans="1:14" s="48" customFormat="1" ht="17.25" customHeight="1" x14ac:dyDescent="0.15">
      <c r="A3" s="282" t="s">
        <v>230</v>
      </c>
      <c r="B3" s="104"/>
      <c r="C3" s="144"/>
      <c r="D3" s="143"/>
      <c r="E3" s="144"/>
      <c r="F3" s="104"/>
      <c r="G3" s="104" t="s">
        <v>224</v>
      </c>
      <c r="H3" s="186" t="s">
        <v>225</v>
      </c>
      <c r="I3" s="187" t="s">
        <v>118</v>
      </c>
      <c r="J3" s="186" t="s">
        <v>121</v>
      </c>
      <c r="K3" s="187" t="s">
        <v>305</v>
      </c>
      <c r="L3" s="144" t="s">
        <v>294</v>
      </c>
      <c r="M3" s="188" t="s">
        <v>123</v>
      </c>
      <c r="N3" s="188" t="s">
        <v>227</v>
      </c>
    </row>
    <row r="4" spans="1:14" ht="17.25" customHeight="1" x14ac:dyDescent="0.15">
      <c r="A4" s="283"/>
      <c r="B4" s="105" t="s">
        <v>125</v>
      </c>
      <c r="C4" s="185" t="s">
        <v>115</v>
      </c>
      <c r="D4" s="271" t="s">
        <v>113</v>
      </c>
      <c r="E4" s="278"/>
      <c r="F4" s="105" t="s">
        <v>114</v>
      </c>
      <c r="G4" s="105" t="s">
        <v>226</v>
      </c>
      <c r="H4" s="184" t="s">
        <v>226</v>
      </c>
      <c r="I4" s="189" t="s">
        <v>119</v>
      </c>
      <c r="J4" s="190" t="s">
        <v>307</v>
      </c>
      <c r="K4" s="189" t="s">
        <v>233</v>
      </c>
      <c r="L4" s="185"/>
      <c r="M4" s="191" t="s">
        <v>196</v>
      </c>
      <c r="N4" s="191" t="s">
        <v>228</v>
      </c>
    </row>
    <row r="5" spans="1:14" ht="17.25" customHeight="1" x14ac:dyDescent="0.15">
      <c r="A5" s="284"/>
      <c r="B5" s="183"/>
      <c r="C5" s="146"/>
      <c r="D5" s="145"/>
      <c r="E5" s="146"/>
      <c r="F5" s="147"/>
      <c r="G5" s="192" t="s">
        <v>116</v>
      </c>
      <c r="H5" s="193" t="s">
        <v>117</v>
      </c>
      <c r="I5" s="194" t="s">
        <v>120</v>
      </c>
      <c r="J5" s="193" t="s">
        <v>124</v>
      </c>
      <c r="K5" s="194" t="s">
        <v>122</v>
      </c>
      <c r="L5" s="195" t="s">
        <v>194</v>
      </c>
      <c r="M5" s="106" t="s">
        <v>195</v>
      </c>
      <c r="N5" s="106" t="s">
        <v>229</v>
      </c>
    </row>
    <row r="6" spans="1:14" ht="17.25" customHeight="1" x14ac:dyDescent="0.15">
      <c r="A6" s="107">
        <v>1</v>
      </c>
      <c r="B6" s="112" t="s">
        <v>271</v>
      </c>
      <c r="C6" s="196">
        <v>1324025</v>
      </c>
      <c r="D6" s="197">
        <v>1</v>
      </c>
      <c r="E6" s="198">
        <v>8</v>
      </c>
      <c r="F6" s="196">
        <v>898</v>
      </c>
      <c r="G6" s="199">
        <v>279973559</v>
      </c>
      <c r="H6" s="200">
        <v>266490991</v>
      </c>
      <c r="I6" s="201">
        <f>G6-H6</f>
        <v>13482568</v>
      </c>
      <c r="J6" s="200">
        <v>147120</v>
      </c>
      <c r="K6" s="201">
        <f>IF((I6-J6)&lt;0,0,I6-J6)</f>
        <v>13335448</v>
      </c>
      <c r="L6" s="202">
        <v>11906133</v>
      </c>
      <c r="M6" s="199">
        <f>K6-L6</f>
        <v>1429315</v>
      </c>
      <c r="N6" s="99">
        <f>IF(L6=0,IF(K6=0,"－　","皆増　"),IF(K6=0,"皆減　",ROUND(M6/L6*100,10)))</f>
        <v>12.004863375899999</v>
      </c>
    </row>
    <row r="7" spans="1:14" ht="17.25" customHeight="1" x14ac:dyDescent="0.15">
      <c r="A7" s="107">
        <v>2</v>
      </c>
      <c r="B7" s="112" t="s">
        <v>2</v>
      </c>
      <c r="C7" s="196">
        <v>354571</v>
      </c>
      <c r="D7" s="203">
        <v>1</v>
      </c>
      <c r="E7" s="204">
        <v>6</v>
      </c>
      <c r="F7" s="196">
        <v>704</v>
      </c>
      <c r="G7" s="199">
        <v>56757976</v>
      </c>
      <c r="H7" s="200">
        <v>53192598</v>
      </c>
      <c r="I7" s="201">
        <f t="shared" ref="I7:I44" si="0">G7-H7</f>
        <v>3565378</v>
      </c>
      <c r="J7" s="200">
        <v>29825</v>
      </c>
      <c r="K7" s="201">
        <f t="shared" ref="K7:K44" si="1">IF((I7-J7)&lt;0,0,I7-J7)</f>
        <v>3535553</v>
      </c>
      <c r="L7" s="202">
        <v>3243072</v>
      </c>
      <c r="M7" s="199">
        <f t="shared" ref="M7:M44" si="2">K7-L7</f>
        <v>292481</v>
      </c>
      <c r="N7" s="108">
        <f t="shared" ref="N7:N45" si="3">IF(L7=0,IF(K7=0,"－　","皆増　"),IF(K7=0,"皆減　",ROUND(M7/L7*100,10)))</f>
        <v>9.0186403509000002</v>
      </c>
    </row>
    <row r="8" spans="1:14" ht="17.25" customHeight="1" x14ac:dyDescent="0.15">
      <c r="A8" s="107">
        <v>3</v>
      </c>
      <c r="B8" s="112" t="s">
        <v>272</v>
      </c>
      <c r="C8" s="196">
        <v>194415</v>
      </c>
      <c r="D8" s="203">
        <v>1</v>
      </c>
      <c r="E8" s="204">
        <v>5</v>
      </c>
      <c r="F8" s="196">
        <v>587</v>
      </c>
      <c r="G8" s="199">
        <v>35840876</v>
      </c>
      <c r="H8" s="200">
        <v>28573750</v>
      </c>
      <c r="I8" s="201">
        <f t="shared" si="0"/>
        <v>7267126</v>
      </c>
      <c r="J8" s="200">
        <v>18834</v>
      </c>
      <c r="K8" s="201">
        <f t="shared" si="1"/>
        <v>7248292</v>
      </c>
      <c r="L8" s="202">
        <v>6193514</v>
      </c>
      <c r="M8" s="199">
        <f t="shared" si="2"/>
        <v>1054778</v>
      </c>
      <c r="N8" s="108">
        <f t="shared" si="3"/>
        <v>17.030364345700001</v>
      </c>
    </row>
    <row r="9" spans="1:14" ht="17.25" customHeight="1" x14ac:dyDescent="0.15">
      <c r="A9" s="107">
        <v>4</v>
      </c>
      <c r="B9" s="112" t="s">
        <v>284</v>
      </c>
      <c r="C9" s="196">
        <v>594274</v>
      </c>
      <c r="D9" s="203">
        <v>1</v>
      </c>
      <c r="E9" s="204">
        <v>7</v>
      </c>
      <c r="F9" s="196">
        <v>776</v>
      </c>
      <c r="G9" s="199">
        <v>95680307</v>
      </c>
      <c r="H9" s="200">
        <v>90894299</v>
      </c>
      <c r="I9" s="201">
        <f t="shared" si="0"/>
        <v>4786008</v>
      </c>
      <c r="J9" s="200">
        <v>50278</v>
      </c>
      <c r="K9" s="201">
        <f t="shared" si="1"/>
        <v>4735730</v>
      </c>
      <c r="L9" s="202">
        <v>5173340</v>
      </c>
      <c r="M9" s="199">
        <f t="shared" si="2"/>
        <v>-437610</v>
      </c>
      <c r="N9" s="108">
        <f t="shared" si="3"/>
        <v>-8.4589452849000004</v>
      </c>
    </row>
    <row r="10" spans="1:14" ht="17.25" customHeight="1" x14ac:dyDescent="0.15">
      <c r="A10" s="109">
        <v>5</v>
      </c>
      <c r="B10" s="113" t="s">
        <v>273</v>
      </c>
      <c r="C10" s="196">
        <v>78617</v>
      </c>
      <c r="D10" s="203">
        <v>1</v>
      </c>
      <c r="E10" s="204">
        <v>4</v>
      </c>
      <c r="F10" s="196">
        <v>475</v>
      </c>
      <c r="G10" s="205">
        <v>15410062</v>
      </c>
      <c r="H10" s="206">
        <v>10212944</v>
      </c>
      <c r="I10" s="207">
        <f t="shared" si="0"/>
        <v>5197118</v>
      </c>
      <c r="J10" s="206">
        <v>8098</v>
      </c>
      <c r="K10" s="207">
        <f t="shared" si="1"/>
        <v>5189020</v>
      </c>
      <c r="L10" s="208">
        <v>5127859</v>
      </c>
      <c r="M10" s="205">
        <f t="shared" si="2"/>
        <v>61161</v>
      </c>
      <c r="N10" s="110">
        <f t="shared" si="3"/>
        <v>1.1927200026</v>
      </c>
    </row>
    <row r="11" spans="1:14" ht="17.25" customHeight="1" x14ac:dyDescent="0.15">
      <c r="A11" s="107">
        <v>6</v>
      </c>
      <c r="B11" s="112" t="s">
        <v>274</v>
      </c>
      <c r="C11" s="209">
        <v>59674</v>
      </c>
      <c r="D11" s="197">
        <v>1</v>
      </c>
      <c r="E11" s="198">
        <v>3</v>
      </c>
      <c r="F11" s="210">
        <v>391</v>
      </c>
      <c r="G11" s="199">
        <v>15035038</v>
      </c>
      <c r="H11" s="200">
        <v>8622162</v>
      </c>
      <c r="I11" s="201">
        <f t="shared" si="0"/>
        <v>6412876</v>
      </c>
      <c r="J11" s="200">
        <v>7901</v>
      </c>
      <c r="K11" s="201">
        <f t="shared" si="1"/>
        <v>6404975</v>
      </c>
      <c r="L11" s="202">
        <v>6246366</v>
      </c>
      <c r="M11" s="199">
        <f t="shared" si="2"/>
        <v>158609</v>
      </c>
      <c r="N11" s="99">
        <f t="shared" si="3"/>
        <v>2.5392204043</v>
      </c>
    </row>
    <row r="12" spans="1:14" ht="17.25" customHeight="1" x14ac:dyDescent="0.15">
      <c r="A12" s="107">
        <v>7</v>
      </c>
      <c r="B12" s="112" t="s">
        <v>7</v>
      </c>
      <c r="C12" s="196">
        <v>342464</v>
      </c>
      <c r="D12" s="203">
        <v>2</v>
      </c>
      <c r="E12" s="204">
        <v>9</v>
      </c>
      <c r="F12" s="211">
        <v>948</v>
      </c>
      <c r="G12" s="199">
        <v>52713377</v>
      </c>
      <c r="H12" s="200">
        <v>49904881</v>
      </c>
      <c r="I12" s="201">
        <f t="shared" si="0"/>
        <v>2808496</v>
      </c>
      <c r="J12" s="200">
        <v>27700</v>
      </c>
      <c r="K12" s="201">
        <f t="shared" si="1"/>
        <v>2780796</v>
      </c>
      <c r="L12" s="202">
        <v>2794635</v>
      </c>
      <c r="M12" s="199">
        <f t="shared" si="2"/>
        <v>-13839</v>
      </c>
      <c r="N12" s="108">
        <f t="shared" si="3"/>
        <v>-0.4951988363</v>
      </c>
    </row>
    <row r="13" spans="1:14" ht="17.25" customHeight="1" x14ac:dyDescent="0.15">
      <c r="A13" s="107">
        <v>8</v>
      </c>
      <c r="B13" s="112" t="s">
        <v>265</v>
      </c>
      <c r="C13" s="196">
        <v>80361</v>
      </c>
      <c r="D13" s="203">
        <v>1</v>
      </c>
      <c r="E13" s="204">
        <v>4</v>
      </c>
      <c r="F13" s="211">
        <v>498</v>
      </c>
      <c r="G13" s="199">
        <v>16328852</v>
      </c>
      <c r="H13" s="200">
        <v>11740902</v>
      </c>
      <c r="I13" s="201">
        <f t="shared" si="0"/>
        <v>4587950</v>
      </c>
      <c r="J13" s="200">
        <v>8580</v>
      </c>
      <c r="K13" s="201">
        <f t="shared" si="1"/>
        <v>4579370</v>
      </c>
      <c r="L13" s="202">
        <v>4628900</v>
      </c>
      <c r="M13" s="199">
        <f t="shared" si="2"/>
        <v>-49530</v>
      </c>
      <c r="N13" s="108">
        <f t="shared" si="3"/>
        <v>-1.0700166346</v>
      </c>
    </row>
    <row r="14" spans="1:14" ht="17.25" customHeight="1" x14ac:dyDescent="0.15">
      <c r="A14" s="107">
        <v>9</v>
      </c>
      <c r="B14" s="112" t="s">
        <v>266</v>
      </c>
      <c r="C14" s="196">
        <v>111623</v>
      </c>
      <c r="D14" s="203">
        <v>1</v>
      </c>
      <c r="E14" s="204">
        <v>4</v>
      </c>
      <c r="F14" s="211">
        <v>468</v>
      </c>
      <c r="G14" s="199">
        <v>22735654</v>
      </c>
      <c r="H14" s="200">
        <v>16786677</v>
      </c>
      <c r="I14" s="201">
        <f t="shared" si="0"/>
        <v>5948977</v>
      </c>
      <c r="J14" s="200">
        <v>11947</v>
      </c>
      <c r="K14" s="201">
        <f t="shared" si="1"/>
        <v>5937030</v>
      </c>
      <c r="L14" s="202">
        <v>5776665</v>
      </c>
      <c r="M14" s="199">
        <f t="shared" si="2"/>
        <v>160365</v>
      </c>
      <c r="N14" s="108">
        <f t="shared" si="3"/>
        <v>2.7760827398000001</v>
      </c>
    </row>
    <row r="15" spans="1:14" ht="17.25" customHeight="1" x14ac:dyDescent="0.15">
      <c r="A15" s="109">
        <v>10</v>
      </c>
      <c r="B15" s="113" t="s">
        <v>275</v>
      </c>
      <c r="C15" s="212">
        <v>78569</v>
      </c>
      <c r="D15" s="213">
        <v>1</v>
      </c>
      <c r="E15" s="214">
        <v>4</v>
      </c>
      <c r="F15" s="215">
        <v>483</v>
      </c>
      <c r="G15" s="205">
        <v>15797445</v>
      </c>
      <c r="H15" s="206">
        <v>11524025</v>
      </c>
      <c r="I15" s="207">
        <f t="shared" si="0"/>
        <v>4273420</v>
      </c>
      <c r="J15" s="206">
        <v>8301</v>
      </c>
      <c r="K15" s="207">
        <f t="shared" si="1"/>
        <v>4265119</v>
      </c>
      <c r="L15" s="208">
        <v>4265067</v>
      </c>
      <c r="M15" s="205">
        <f t="shared" si="2"/>
        <v>52</v>
      </c>
      <c r="N15" s="108">
        <f t="shared" si="3"/>
        <v>1.2192071E-3</v>
      </c>
    </row>
    <row r="16" spans="1:14" ht="17.25" customHeight="1" x14ac:dyDescent="0.15">
      <c r="A16" s="107">
        <v>11</v>
      </c>
      <c r="B16" s="112" t="s">
        <v>11</v>
      </c>
      <c r="C16" s="196">
        <v>91791</v>
      </c>
      <c r="D16" s="203">
        <v>1</v>
      </c>
      <c r="E16" s="204">
        <v>4</v>
      </c>
      <c r="F16" s="196">
        <v>504</v>
      </c>
      <c r="G16" s="199">
        <v>16857710</v>
      </c>
      <c r="H16" s="200">
        <v>13302087</v>
      </c>
      <c r="I16" s="201">
        <f t="shared" si="0"/>
        <v>3555623</v>
      </c>
      <c r="J16" s="200">
        <v>8858</v>
      </c>
      <c r="K16" s="201">
        <f t="shared" si="1"/>
        <v>3546765</v>
      </c>
      <c r="L16" s="202">
        <v>3331532</v>
      </c>
      <c r="M16" s="199">
        <f t="shared" si="2"/>
        <v>215233</v>
      </c>
      <c r="N16" s="99">
        <f t="shared" si="3"/>
        <v>6.4604812441000004</v>
      </c>
    </row>
    <row r="17" spans="1:14" ht="17.25" customHeight="1" x14ac:dyDescent="0.15">
      <c r="A17" s="107">
        <v>12</v>
      </c>
      <c r="B17" s="112" t="s">
        <v>276</v>
      </c>
      <c r="C17" s="196">
        <v>229792</v>
      </c>
      <c r="D17" s="203">
        <v>2</v>
      </c>
      <c r="E17" s="204">
        <v>8</v>
      </c>
      <c r="F17" s="196">
        <v>851</v>
      </c>
      <c r="G17" s="199">
        <v>40903721</v>
      </c>
      <c r="H17" s="200">
        <v>28547799</v>
      </c>
      <c r="I17" s="201">
        <f t="shared" si="0"/>
        <v>12355922</v>
      </c>
      <c r="J17" s="200">
        <v>21494</v>
      </c>
      <c r="K17" s="201">
        <f t="shared" si="1"/>
        <v>12334428</v>
      </c>
      <c r="L17" s="202">
        <v>11749322</v>
      </c>
      <c r="M17" s="199">
        <f t="shared" si="2"/>
        <v>585106</v>
      </c>
      <c r="N17" s="108">
        <f t="shared" si="3"/>
        <v>4.9799128834999999</v>
      </c>
    </row>
    <row r="18" spans="1:14" ht="17.25" customHeight="1" x14ac:dyDescent="0.15">
      <c r="A18" s="107">
        <v>13</v>
      </c>
      <c r="B18" s="112" t="s">
        <v>13</v>
      </c>
      <c r="C18" s="196">
        <v>148699</v>
      </c>
      <c r="D18" s="203">
        <v>1</v>
      </c>
      <c r="E18" s="204">
        <v>5</v>
      </c>
      <c r="F18" s="196">
        <v>601</v>
      </c>
      <c r="G18" s="199">
        <v>25062785</v>
      </c>
      <c r="H18" s="200">
        <v>21163261</v>
      </c>
      <c r="I18" s="201">
        <f t="shared" si="0"/>
        <v>3899524</v>
      </c>
      <c r="J18" s="200">
        <v>13170</v>
      </c>
      <c r="K18" s="201">
        <f t="shared" si="1"/>
        <v>3886354</v>
      </c>
      <c r="L18" s="202">
        <v>4055618</v>
      </c>
      <c r="M18" s="199">
        <f t="shared" si="2"/>
        <v>-169264</v>
      </c>
      <c r="N18" s="108">
        <f t="shared" si="3"/>
        <v>-4.1735686151999998</v>
      </c>
    </row>
    <row r="19" spans="1:14" ht="17.25" customHeight="1" x14ac:dyDescent="0.15">
      <c r="A19" s="107">
        <v>14</v>
      </c>
      <c r="B19" s="112" t="s">
        <v>14</v>
      </c>
      <c r="C19" s="196">
        <v>52862</v>
      </c>
      <c r="D19" s="203">
        <v>1</v>
      </c>
      <c r="E19" s="204">
        <v>3</v>
      </c>
      <c r="F19" s="196">
        <v>382</v>
      </c>
      <c r="G19" s="199">
        <v>10446810</v>
      </c>
      <c r="H19" s="200">
        <v>8380548</v>
      </c>
      <c r="I19" s="201">
        <f t="shared" si="0"/>
        <v>2066262</v>
      </c>
      <c r="J19" s="200">
        <v>5490</v>
      </c>
      <c r="K19" s="201">
        <f t="shared" si="1"/>
        <v>2060772</v>
      </c>
      <c r="L19" s="202">
        <v>2306462</v>
      </c>
      <c r="M19" s="199">
        <f t="shared" si="2"/>
        <v>-245690</v>
      </c>
      <c r="N19" s="108">
        <f t="shared" si="3"/>
        <v>-10.652245733899999</v>
      </c>
    </row>
    <row r="20" spans="1:14" ht="17.25" customHeight="1" x14ac:dyDescent="0.15">
      <c r="A20" s="109">
        <v>15</v>
      </c>
      <c r="B20" s="113" t="s">
        <v>277</v>
      </c>
      <c r="C20" s="196">
        <v>116828</v>
      </c>
      <c r="D20" s="203">
        <v>1</v>
      </c>
      <c r="E20" s="204">
        <v>4</v>
      </c>
      <c r="F20" s="196">
        <v>526</v>
      </c>
      <c r="G20" s="205">
        <v>22762563</v>
      </c>
      <c r="H20" s="206">
        <v>14889372</v>
      </c>
      <c r="I20" s="207">
        <f t="shared" si="0"/>
        <v>7873191</v>
      </c>
      <c r="J20" s="206">
        <v>11961</v>
      </c>
      <c r="K20" s="207">
        <f t="shared" si="1"/>
        <v>7861230</v>
      </c>
      <c r="L20" s="208">
        <v>7778687</v>
      </c>
      <c r="M20" s="205">
        <f t="shared" si="2"/>
        <v>82543</v>
      </c>
      <c r="N20" s="110">
        <f t="shared" si="3"/>
        <v>1.0611430952000001</v>
      </c>
    </row>
    <row r="21" spans="1:14" ht="17.25" customHeight="1" x14ac:dyDescent="0.15">
      <c r="A21" s="107">
        <v>16</v>
      </c>
      <c r="B21" s="112" t="s">
        <v>278</v>
      </c>
      <c r="C21" s="209">
        <v>141268</v>
      </c>
      <c r="D21" s="197">
        <v>1</v>
      </c>
      <c r="E21" s="198">
        <v>4</v>
      </c>
      <c r="F21" s="210">
        <v>512</v>
      </c>
      <c r="G21" s="199">
        <v>27952586</v>
      </c>
      <c r="H21" s="200">
        <v>19779322</v>
      </c>
      <c r="I21" s="201">
        <f t="shared" si="0"/>
        <v>8173264</v>
      </c>
      <c r="J21" s="200">
        <v>14688</v>
      </c>
      <c r="K21" s="201">
        <f t="shared" si="1"/>
        <v>8158576</v>
      </c>
      <c r="L21" s="202">
        <v>7897244</v>
      </c>
      <c r="M21" s="199">
        <f t="shared" si="2"/>
        <v>261332</v>
      </c>
      <c r="N21" s="99">
        <f t="shared" si="3"/>
        <v>3.3091544340999999</v>
      </c>
    </row>
    <row r="22" spans="1:14" ht="17.25" customHeight="1" x14ac:dyDescent="0.15">
      <c r="A22" s="107">
        <v>17</v>
      </c>
      <c r="B22" s="112" t="s">
        <v>17</v>
      </c>
      <c r="C22" s="196">
        <v>226940</v>
      </c>
      <c r="D22" s="203">
        <v>2</v>
      </c>
      <c r="E22" s="204">
        <v>8</v>
      </c>
      <c r="F22" s="211">
        <v>876</v>
      </c>
      <c r="G22" s="199">
        <v>36143109</v>
      </c>
      <c r="H22" s="200">
        <v>30423903</v>
      </c>
      <c r="I22" s="201">
        <f t="shared" si="0"/>
        <v>5719206</v>
      </c>
      <c r="J22" s="200">
        <v>18992</v>
      </c>
      <c r="K22" s="201">
        <f t="shared" si="1"/>
        <v>5700214</v>
      </c>
      <c r="L22" s="202">
        <v>5116784</v>
      </c>
      <c r="M22" s="199">
        <f t="shared" si="2"/>
        <v>583430</v>
      </c>
      <c r="N22" s="108">
        <f t="shared" si="3"/>
        <v>11.402279244200001</v>
      </c>
    </row>
    <row r="23" spans="1:14" ht="17.25" customHeight="1" x14ac:dyDescent="0.15">
      <c r="A23" s="107">
        <v>18</v>
      </c>
      <c r="B23" s="112" t="s">
        <v>18</v>
      </c>
      <c r="C23" s="196">
        <v>248304</v>
      </c>
      <c r="D23" s="203">
        <v>2</v>
      </c>
      <c r="E23" s="204">
        <v>9</v>
      </c>
      <c r="F23" s="211">
        <v>915</v>
      </c>
      <c r="G23" s="199">
        <v>39306306</v>
      </c>
      <c r="H23" s="200">
        <v>36022521</v>
      </c>
      <c r="I23" s="201">
        <f t="shared" si="0"/>
        <v>3283785</v>
      </c>
      <c r="J23" s="200">
        <v>20655</v>
      </c>
      <c r="K23" s="201">
        <f t="shared" si="1"/>
        <v>3263130</v>
      </c>
      <c r="L23" s="202">
        <v>3588303</v>
      </c>
      <c r="M23" s="199">
        <f t="shared" si="2"/>
        <v>-325173</v>
      </c>
      <c r="N23" s="108">
        <f t="shared" si="3"/>
        <v>-9.0620273705999992</v>
      </c>
    </row>
    <row r="24" spans="1:14" ht="17.25" customHeight="1" x14ac:dyDescent="0.15">
      <c r="A24" s="107">
        <v>19</v>
      </c>
      <c r="B24" s="112" t="s">
        <v>19</v>
      </c>
      <c r="C24" s="196">
        <v>341621</v>
      </c>
      <c r="D24" s="203">
        <v>2</v>
      </c>
      <c r="E24" s="204">
        <v>9</v>
      </c>
      <c r="F24" s="211">
        <v>946</v>
      </c>
      <c r="G24" s="199">
        <v>56361586</v>
      </c>
      <c r="H24" s="200">
        <v>48338863</v>
      </c>
      <c r="I24" s="201">
        <f t="shared" si="0"/>
        <v>8022723</v>
      </c>
      <c r="J24" s="200">
        <v>29617</v>
      </c>
      <c r="K24" s="201">
        <f t="shared" si="1"/>
        <v>7993106</v>
      </c>
      <c r="L24" s="202">
        <v>7421359</v>
      </c>
      <c r="M24" s="199">
        <f t="shared" si="2"/>
        <v>571747</v>
      </c>
      <c r="N24" s="108">
        <f t="shared" si="3"/>
        <v>7.704074146</v>
      </c>
    </row>
    <row r="25" spans="1:14" ht="17.25" customHeight="1" x14ac:dyDescent="0.15">
      <c r="A25" s="109">
        <v>20</v>
      </c>
      <c r="B25" s="113" t="s">
        <v>20</v>
      </c>
      <c r="C25" s="212">
        <v>74283</v>
      </c>
      <c r="D25" s="213">
        <v>2</v>
      </c>
      <c r="E25" s="214">
        <v>9</v>
      </c>
      <c r="F25" s="215">
        <v>923</v>
      </c>
      <c r="G25" s="205">
        <v>13327496</v>
      </c>
      <c r="H25" s="206">
        <v>11664416</v>
      </c>
      <c r="I25" s="207">
        <f t="shared" si="0"/>
        <v>1663080</v>
      </c>
      <c r="J25" s="206">
        <v>7003</v>
      </c>
      <c r="K25" s="207">
        <f t="shared" si="1"/>
        <v>1656077</v>
      </c>
      <c r="L25" s="208">
        <v>2669212</v>
      </c>
      <c r="M25" s="205">
        <f t="shared" si="2"/>
        <v>-1013135</v>
      </c>
      <c r="N25" s="108">
        <f t="shared" si="3"/>
        <v>-37.956333180000001</v>
      </c>
    </row>
    <row r="26" spans="1:14" ht="17.25" customHeight="1" x14ac:dyDescent="0.15">
      <c r="A26" s="107">
        <v>21</v>
      </c>
      <c r="B26" s="112" t="s">
        <v>21</v>
      </c>
      <c r="C26" s="209">
        <v>140899</v>
      </c>
      <c r="D26" s="197">
        <v>2</v>
      </c>
      <c r="E26" s="198">
        <v>10</v>
      </c>
      <c r="F26" s="210">
        <v>952</v>
      </c>
      <c r="G26" s="199">
        <v>21411802</v>
      </c>
      <c r="H26" s="200">
        <v>26649312</v>
      </c>
      <c r="I26" s="201">
        <f t="shared" si="0"/>
        <v>-5237510</v>
      </c>
      <c r="J26" s="200">
        <v>0</v>
      </c>
      <c r="K26" s="201">
        <f t="shared" si="1"/>
        <v>0</v>
      </c>
      <c r="L26" s="202">
        <v>0</v>
      </c>
      <c r="M26" s="199">
        <f t="shared" si="2"/>
        <v>0</v>
      </c>
      <c r="N26" s="99" t="str">
        <f t="shared" si="3"/>
        <v>－　</v>
      </c>
    </row>
    <row r="27" spans="1:14" ht="17.25" customHeight="1" x14ac:dyDescent="0.15">
      <c r="A27" s="107">
        <v>22</v>
      </c>
      <c r="B27" s="112" t="s">
        <v>22</v>
      </c>
      <c r="C27" s="196">
        <v>145651</v>
      </c>
      <c r="D27" s="203">
        <v>2</v>
      </c>
      <c r="E27" s="204">
        <v>7</v>
      </c>
      <c r="F27" s="211">
        <v>840</v>
      </c>
      <c r="G27" s="199">
        <v>23229775</v>
      </c>
      <c r="H27" s="200">
        <v>20124171</v>
      </c>
      <c r="I27" s="201">
        <f t="shared" si="0"/>
        <v>3105604</v>
      </c>
      <c r="J27" s="200">
        <v>12207</v>
      </c>
      <c r="K27" s="201">
        <f t="shared" si="1"/>
        <v>3093397</v>
      </c>
      <c r="L27" s="202">
        <v>2942518</v>
      </c>
      <c r="M27" s="199">
        <f t="shared" si="2"/>
        <v>150879</v>
      </c>
      <c r="N27" s="108">
        <f t="shared" si="3"/>
        <v>5.1275472231999997</v>
      </c>
    </row>
    <row r="28" spans="1:14" ht="17.25" customHeight="1" x14ac:dyDescent="0.15">
      <c r="A28" s="107">
        <v>23</v>
      </c>
      <c r="B28" s="112" t="s">
        <v>23</v>
      </c>
      <c r="C28" s="196">
        <v>141083</v>
      </c>
      <c r="D28" s="203">
        <v>2</v>
      </c>
      <c r="E28" s="204">
        <v>10</v>
      </c>
      <c r="F28" s="211">
        <v>953</v>
      </c>
      <c r="G28" s="199">
        <v>22509798</v>
      </c>
      <c r="H28" s="200">
        <v>22478925</v>
      </c>
      <c r="I28" s="201">
        <f t="shared" si="0"/>
        <v>30873</v>
      </c>
      <c r="J28" s="200">
        <v>11828</v>
      </c>
      <c r="K28" s="201">
        <f t="shared" si="1"/>
        <v>19045</v>
      </c>
      <c r="L28" s="202">
        <v>0</v>
      </c>
      <c r="M28" s="199">
        <f t="shared" si="2"/>
        <v>19045</v>
      </c>
      <c r="N28" s="108" t="str">
        <f t="shared" si="3"/>
        <v>皆増　</v>
      </c>
    </row>
    <row r="29" spans="1:14" ht="17.25" customHeight="1" x14ac:dyDescent="0.15">
      <c r="A29" s="107">
        <v>24</v>
      </c>
      <c r="B29" s="112" t="s">
        <v>24</v>
      </c>
      <c r="C29" s="196">
        <v>75346</v>
      </c>
      <c r="D29" s="203">
        <v>2</v>
      </c>
      <c r="E29" s="204">
        <v>9</v>
      </c>
      <c r="F29" s="211">
        <v>917</v>
      </c>
      <c r="G29" s="199">
        <v>13373593</v>
      </c>
      <c r="H29" s="200">
        <v>10487661</v>
      </c>
      <c r="I29" s="201">
        <f t="shared" si="0"/>
        <v>2885932</v>
      </c>
      <c r="J29" s="200">
        <v>7028</v>
      </c>
      <c r="K29" s="201">
        <f t="shared" si="1"/>
        <v>2878904</v>
      </c>
      <c r="L29" s="202">
        <v>2686490</v>
      </c>
      <c r="M29" s="199">
        <f t="shared" si="2"/>
        <v>192414</v>
      </c>
      <c r="N29" s="108">
        <f t="shared" si="3"/>
        <v>7.1622823833</v>
      </c>
    </row>
    <row r="30" spans="1:14" ht="17.25" customHeight="1" x14ac:dyDescent="0.15">
      <c r="A30" s="107">
        <v>25</v>
      </c>
      <c r="B30" s="113" t="s">
        <v>25</v>
      </c>
      <c r="C30" s="212">
        <v>83989</v>
      </c>
      <c r="D30" s="213">
        <v>2</v>
      </c>
      <c r="E30" s="214">
        <v>9</v>
      </c>
      <c r="F30" s="215">
        <v>918</v>
      </c>
      <c r="G30" s="205">
        <v>13130290</v>
      </c>
      <c r="H30" s="206">
        <v>15095789</v>
      </c>
      <c r="I30" s="207">
        <f t="shared" si="0"/>
        <v>-1965499</v>
      </c>
      <c r="J30" s="206">
        <v>0</v>
      </c>
      <c r="K30" s="207">
        <f t="shared" si="1"/>
        <v>0</v>
      </c>
      <c r="L30" s="208">
        <v>0</v>
      </c>
      <c r="M30" s="205">
        <f t="shared" si="2"/>
        <v>0</v>
      </c>
      <c r="N30" s="108" t="str">
        <f t="shared" si="3"/>
        <v>－　</v>
      </c>
    </row>
    <row r="31" spans="1:14" ht="17.25" customHeight="1" x14ac:dyDescent="0.15">
      <c r="A31" s="111">
        <v>26</v>
      </c>
      <c r="B31" s="112" t="s">
        <v>26</v>
      </c>
      <c r="C31" s="196">
        <v>166017</v>
      </c>
      <c r="D31" s="203">
        <v>2</v>
      </c>
      <c r="E31" s="204">
        <v>9</v>
      </c>
      <c r="F31" s="196">
        <v>934</v>
      </c>
      <c r="G31" s="199">
        <v>26925441</v>
      </c>
      <c r="H31" s="200">
        <v>23797792</v>
      </c>
      <c r="I31" s="201">
        <f t="shared" si="0"/>
        <v>3127649</v>
      </c>
      <c r="J31" s="200">
        <v>14149</v>
      </c>
      <c r="K31" s="201">
        <f t="shared" si="1"/>
        <v>3113500</v>
      </c>
      <c r="L31" s="202">
        <v>3353273</v>
      </c>
      <c r="M31" s="199">
        <f t="shared" si="2"/>
        <v>-239773</v>
      </c>
      <c r="N31" s="99">
        <f t="shared" si="3"/>
        <v>-7.1504169209999997</v>
      </c>
    </row>
    <row r="32" spans="1:14" ht="17.25" customHeight="1" x14ac:dyDescent="0.15">
      <c r="A32" s="107">
        <v>27</v>
      </c>
      <c r="B32" s="112" t="s">
        <v>27</v>
      </c>
      <c r="C32" s="196">
        <v>74748</v>
      </c>
      <c r="D32" s="203">
        <v>2</v>
      </c>
      <c r="E32" s="204">
        <v>7</v>
      </c>
      <c r="F32" s="196">
        <v>817</v>
      </c>
      <c r="G32" s="199">
        <v>13976170</v>
      </c>
      <c r="H32" s="200">
        <v>9975717</v>
      </c>
      <c r="I32" s="201">
        <f t="shared" si="0"/>
        <v>4000453</v>
      </c>
      <c r="J32" s="200">
        <v>7344</v>
      </c>
      <c r="K32" s="201">
        <f t="shared" si="1"/>
        <v>3993109</v>
      </c>
      <c r="L32" s="202">
        <v>3681192</v>
      </c>
      <c r="M32" s="199">
        <f t="shared" si="2"/>
        <v>311917</v>
      </c>
      <c r="N32" s="108">
        <f t="shared" si="3"/>
        <v>8.4732608350999996</v>
      </c>
    </row>
    <row r="33" spans="1:14" ht="17.25" customHeight="1" x14ac:dyDescent="0.15">
      <c r="A33" s="107">
        <v>28</v>
      </c>
      <c r="B33" s="112" t="s">
        <v>267</v>
      </c>
      <c r="C33" s="196">
        <v>150582</v>
      </c>
      <c r="D33" s="203">
        <v>1</v>
      </c>
      <c r="E33" s="204">
        <v>5</v>
      </c>
      <c r="F33" s="196">
        <v>579</v>
      </c>
      <c r="G33" s="199">
        <v>27883078</v>
      </c>
      <c r="H33" s="200">
        <v>22405242</v>
      </c>
      <c r="I33" s="201">
        <f t="shared" si="0"/>
        <v>5477836</v>
      </c>
      <c r="J33" s="200">
        <v>14652</v>
      </c>
      <c r="K33" s="201">
        <f t="shared" si="1"/>
        <v>5463184</v>
      </c>
      <c r="L33" s="202">
        <v>5405774</v>
      </c>
      <c r="M33" s="199">
        <f t="shared" si="2"/>
        <v>57410</v>
      </c>
      <c r="N33" s="108">
        <f t="shared" si="3"/>
        <v>1.0620125814000001</v>
      </c>
    </row>
    <row r="34" spans="1:14" ht="17.25" customHeight="1" x14ac:dyDescent="0.15">
      <c r="A34" s="107">
        <v>29</v>
      </c>
      <c r="B34" s="112" t="s">
        <v>29</v>
      </c>
      <c r="C34" s="196">
        <v>65201</v>
      </c>
      <c r="D34" s="203">
        <v>2</v>
      </c>
      <c r="E34" s="204">
        <v>6</v>
      </c>
      <c r="F34" s="196">
        <v>783</v>
      </c>
      <c r="G34" s="199">
        <v>11861266</v>
      </c>
      <c r="H34" s="200">
        <v>8805923</v>
      </c>
      <c r="I34" s="201">
        <f t="shared" si="0"/>
        <v>3055343</v>
      </c>
      <c r="J34" s="200">
        <v>6233</v>
      </c>
      <c r="K34" s="201">
        <f t="shared" si="1"/>
        <v>3049110</v>
      </c>
      <c r="L34" s="202">
        <v>3064208</v>
      </c>
      <c r="M34" s="199">
        <f t="shared" si="2"/>
        <v>-15098</v>
      </c>
      <c r="N34" s="108">
        <f t="shared" si="3"/>
        <v>-0.49272112080000002</v>
      </c>
    </row>
    <row r="35" spans="1:14" ht="17.25" customHeight="1" x14ac:dyDescent="0.15">
      <c r="A35" s="113">
        <v>30</v>
      </c>
      <c r="B35" s="113" t="s">
        <v>30</v>
      </c>
      <c r="C35" s="196">
        <v>93363</v>
      </c>
      <c r="D35" s="203">
        <v>2</v>
      </c>
      <c r="E35" s="204">
        <v>8</v>
      </c>
      <c r="F35" s="196">
        <v>852</v>
      </c>
      <c r="G35" s="205">
        <v>15513265</v>
      </c>
      <c r="H35" s="206">
        <v>16312119</v>
      </c>
      <c r="I35" s="207">
        <f t="shared" si="0"/>
        <v>-798854</v>
      </c>
      <c r="J35" s="206">
        <v>0</v>
      </c>
      <c r="K35" s="207">
        <f t="shared" si="1"/>
        <v>0</v>
      </c>
      <c r="L35" s="208">
        <v>0</v>
      </c>
      <c r="M35" s="205">
        <f t="shared" si="2"/>
        <v>0</v>
      </c>
      <c r="N35" s="110" t="str">
        <f t="shared" si="3"/>
        <v>－　</v>
      </c>
    </row>
    <row r="36" spans="1:14" ht="17.25" customHeight="1" x14ac:dyDescent="0.15">
      <c r="A36" s="107">
        <v>31</v>
      </c>
      <c r="B36" s="112" t="s">
        <v>31</v>
      </c>
      <c r="C36" s="209">
        <v>111859</v>
      </c>
      <c r="D36" s="197">
        <v>2</v>
      </c>
      <c r="E36" s="198">
        <v>8</v>
      </c>
      <c r="F36" s="210">
        <v>897</v>
      </c>
      <c r="G36" s="199">
        <v>19194335</v>
      </c>
      <c r="H36" s="200">
        <v>15305414</v>
      </c>
      <c r="I36" s="201">
        <f t="shared" si="0"/>
        <v>3888921</v>
      </c>
      <c r="J36" s="200">
        <v>10086</v>
      </c>
      <c r="K36" s="201">
        <f t="shared" si="1"/>
        <v>3878835</v>
      </c>
      <c r="L36" s="202">
        <v>3846199</v>
      </c>
      <c r="M36" s="199">
        <f t="shared" si="2"/>
        <v>32636</v>
      </c>
      <c r="N36" s="99">
        <f t="shared" si="3"/>
        <v>0.84852603829999995</v>
      </c>
    </row>
    <row r="37" spans="1:14" ht="17.25" customHeight="1" x14ac:dyDescent="0.15">
      <c r="A37" s="107">
        <v>32</v>
      </c>
      <c r="B37" s="112" t="s">
        <v>33</v>
      </c>
      <c r="C37" s="196">
        <v>142145</v>
      </c>
      <c r="D37" s="203">
        <v>2</v>
      </c>
      <c r="E37" s="204">
        <v>7</v>
      </c>
      <c r="F37" s="211">
        <v>846</v>
      </c>
      <c r="G37" s="199">
        <v>23614168</v>
      </c>
      <c r="H37" s="200">
        <v>21779926</v>
      </c>
      <c r="I37" s="201">
        <f t="shared" si="0"/>
        <v>1834242</v>
      </c>
      <c r="J37" s="200">
        <v>12409</v>
      </c>
      <c r="K37" s="201">
        <f t="shared" si="1"/>
        <v>1821833</v>
      </c>
      <c r="L37" s="202">
        <v>1844219</v>
      </c>
      <c r="M37" s="199">
        <f t="shared" si="2"/>
        <v>-22386</v>
      </c>
      <c r="N37" s="108">
        <f t="shared" si="3"/>
        <v>-1.2138471624</v>
      </c>
    </row>
    <row r="38" spans="1:14" ht="17.25" customHeight="1" x14ac:dyDescent="0.15">
      <c r="A38" s="107">
        <v>33</v>
      </c>
      <c r="B38" s="112" t="s">
        <v>34</v>
      </c>
      <c r="C38" s="196">
        <v>61499</v>
      </c>
      <c r="D38" s="203">
        <v>2</v>
      </c>
      <c r="E38" s="204">
        <v>7</v>
      </c>
      <c r="F38" s="211">
        <v>804</v>
      </c>
      <c r="G38" s="199">
        <v>11824048</v>
      </c>
      <c r="H38" s="200">
        <v>8508616</v>
      </c>
      <c r="I38" s="201">
        <f t="shared" si="0"/>
        <v>3315432</v>
      </c>
      <c r="J38" s="200">
        <v>6213</v>
      </c>
      <c r="K38" s="201">
        <f t="shared" si="1"/>
        <v>3309219</v>
      </c>
      <c r="L38" s="202">
        <v>3278321</v>
      </c>
      <c r="M38" s="199">
        <f t="shared" si="2"/>
        <v>30898</v>
      </c>
      <c r="N38" s="108">
        <f t="shared" si="3"/>
        <v>0.94249464890000001</v>
      </c>
    </row>
    <row r="39" spans="1:14" ht="17.25" customHeight="1" x14ac:dyDescent="0.15">
      <c r="A39" s="107">
        <v>34</v>
      </c>
      <c r="B39" s="112" t="s">
        <v>35</v>
      </c>
      <c r="C39" s="196">
        <v>100275</v>
      </c>
      <c r="D39" s="203">
        <v>2</v>
      </c>
      <c r="E39" s="204">
        <v>6</v>
      </c>
      <c r="F39" s="211">
        <v>791</v>
      </c>
      <c r="G39" s="199">
        <v>17226083</v>
      </c>
      <c r="H39" s="200">
        <v>13703534</v>
      </c>
      <c r="I39" s="201">
        <f t="shared" si="0"/>
        <v>3522549</v>
      </c>
      <c r="J39" s="200">
        <v>9052</v>
      </c>
      <c r="K39" s="201">
        <f t="shared" si="1"/>
        <v>3513497</v>
      </c>
      <c r="L39" s="202">
        <v>3510667</v>
      </c>
      <c r="M39" s="199">
        <f t="shared" si="2"/>
        <v>2830</v>
      </c>
      <c r="N39" s="108">
        <f t="shared" si="3"/>
        <v>8.0611462199999998E-2</v>
      </c>
    </row>
    <row r="40" spans="1:14" ht="17.25" customHeight="1" x14ac:dyDescent="0.15">
      <c r="A40" s="107">
        <v>35</v>
      </c>
      <c r="B40" s="112" t="s">
        <v>36</v>
      </c>
      <c r="C40" s="212">
        <v>50066</v>
      </c>
      <c r="D40" s="213">
        <v>2</v>
      </c>
      <c r="E40" s="214">
        <v>5</v>
      </c>
      <c r="F40" s="215">
        <v>711</v>
      </c>
      <c r="G40" s="205">
        <v>9639431</v>
      </c>
      <c r="H40" s="216">
        <v>6723468</v>
      </c>
      <c r="I40" s="207">
        <f t="shared" si="0"/>
        <v>2915963</v>
      </c>
      <c r="J40" s="206">
        <v>5065</v>
      </c>
      <c r="K40" s="207">
        <f t="shared" si="1"/>
        <v>2910898</v>
      </c>
      <c r="L40" s="202">
        <v>2992483</v>
      </c>
      <c r="M40" s="205">
        <f t="shared" si="2"/>
        <v>-81585</v>
      </c>
      <c r="N40" s="108">
        <f t="shared" si="3"/>
        <v>-2.7263312773999999</v>
      </c>
    </row>
    <row r="41" spans="1:14" ht="17.25" customHeight="1" x14ac:dyDescent="0.15">
      <c r="A41" s="111">
        <v>36</v>
      </c>
      <c r="B41" s="111" t="s">
        <v>112</v>
      </c>
      <c r="C41" s="196">
        <v>70117</v>
      </c>
      <c r="D41" s="203">
        <v>2</v>
      </c>
      <c r="E41" s="204">
        <v>7</v>
      </c>
      <c r="F41" s="196">
        <v>803</v>
      </c>
      <c r="G41" s="199">
        <v>12208067</v>
      </c>
      <c r="H41" s="200">
        <v>9751840</v>
      </c>
      <c r="I41" s="201">
        <f t="shared" si="0"/>
        <v>2456227</v>
      </c>
      <c r="J41" s="200">
        <v>6415</v>
      </c>
      <c r="K41" s="201">
        <f t="shared" si="1"/>
        <v>2449812</v>
      </c>
      <c r="L41" s="217">
        <v>2378865</v>
      </c>
      <c r="M41" s="199">
        <f t="shared" si="2"/>
        <v>70947</v>
      </c>
      <c r="N41" s="99">
        <f t="shared" si="3"/>
        <v>2.9823886600999998</v>
      </c>
    </row>
    <row r="42" spans="1:14" ht="17.25" customHeight="1" x14ac:dyDescent="0.15">
      <c r="A42" s="107">
        <v>37</v>
      </c>
      <c r="B42" s="112" t="s">
        <v>37</v>
      </c>
      <c r="C42" s="196">
        <v>54571</v>
      </c>
      <c r="D42" s="203">
        <v>2</v>
      </c>
      <c r="E42" s="204">
        <v>5</v>
      </c>
      <c r="F42" s="196">
        <v>708</v>
      </c>
      <c r="G42" s="199">
        <v>10309732</v>
      </c>
      <c r="H42" s="200">
        <v>8194424</v>
      </c>
      <c r="I42" s="201">
        <f t="shared" si="0"/>
        <v>2115308</v>
      </c>
      <c r="J42" s="200">
        <v>5418</v>
      </c>
      <c r="K42" s="201">
        <f t="shared" si="1"/>
        <v>2109890</v>
      </c>
      <c r="L42" s="202">
        <v>2025611</v>
      </c>
      <c r="M42" s="199">
        <f t="shared" si="2"/>
        <v>84279</v>
      </c>
      <c r="N42" s="108">
        <f t="shared" si="3"/>
        <v>4.1606705335000003</v>
      </c>
    </row>
    <row r="43" spans="1:14" ht="17.25" customHeight="1" x14ac:dyDescent="0.15">
      <c r="A43" s="107">
        <v>38</v>
      </c>
      <c r="B43" s="112" t="s">
        <v>38</v>
      </c>
      <c r="C43" s="196">
        <v>71979</v>
      </c>
      <c r="D43" s="203">
        <v>2</v>
      </c>
      <c r="E43" s="204">
        <v>7</v>
      </c>
      <c r="F43" s="196">
        <v>845</v>
      </c>
      <c r="G43" s="199">
        <v>12665026</v>
      </c>
      <c r="H43" s="200">
        <v>9905824</v>
      </c>
      <c r="I43" s="201">
        <f t="shared" si="0"/>
        <v>2759202</v>
      </c>
      <c r="J43" s="200">
        <v>6655</v>
      </c>
      <c r="K43" s="201">
        <f t="shared" si="1"/>
        <v>2752547</v>
      </c>
      <c r="L43" s="202">
        <v>2669776</v>
      </c>
      <c r="M43" s="199">
        <f t="shared" si="2"/>
        <v>82771</v>
      </c>
      <c r="N43" s="108">
        <f t="shared" si="3"/>
        <v>3.1002975530999999</v>
      </c>
    </row>
    <row r="44" spans="1:14" ht="17.25" customHeight="1" x14ac:dyDescent="0.15">
      <c r="A44" s="107">
        <v>39</v>
      </c>
      <c r="B44" s="112" t="s">
        <v>279</v>
      </c>
      <c r="C44" s="196">
        <v>113597</v>
      </c>
      <c r="D44" s="203">
        <v>2</v>
      </c>
      <c r="E44" s="204">
        <v>8</v>
      </c>
      <c r="F44" s="196">
        <v>887</v>
      </c>
      <c r="G44" s="199">
        <v>20870415</v>
      </c>
      <c r="H44" s="200">
        <v>15957721</v>
      </c>
      <c r="I44" s="201">
        <f t="shared" si="0"/>
        <v>4912694</v>
      </c>
      <c r="J44" s="200">
        <v>10967</v>
      </c>
      <c r="K44" s="201">
        <f t="shared" si="1"/>
        <v>4901727</v>
      </c>
      <c r="L44" s="202">
        <v>4654804</v>
      </c>
      <c r="M44" s="199">
        <f t="shared" si="2"/>
        <v>246923</v>
      </c>
      <c r="N44" s="108">
        <f t="shared" si="3"/>
        <v>5.3046916691000003</v>
      </c>
    </row>
    <row r="45" spans="1:14" ht="17.25" customHeight="1" thickBot="1" x14ac:dyDescent="0.2">
      <c r="A45" s="182">
        <v>40</v>
      </c>
      <c r="B45" s="182" t="s">
        <v>249</v>
      </c>
      <c r="C45" s="218">
        <v>52214</v>
      </c>
      <c r="D45" s="239">
        <v>2</v>
      </c>
      <c r="E45" s="240">
        <v>6</v>
      </c>
      <c r="F45" s="218">
        <v>797</v>
      </c>
      <c r="G45" s="219">
        <v>9626857</v>
      </c>
      <c r="H45" s="220">
        <v>7274591</v>
      </c>
      <c r="I45" s="221">
        <f>G45-H45</f>
        <v>2352266</v>
      </c>
      <c r="J45" s="222">
        <v>5059</v>
      </c>
      <c r="K45" s="221">
        <f>IF((I45-J45)&lt;0,0,I45-J45)</f>
        <v>2347207</v>
      </c>
      <c r="L45" s="223">
        <v>2217412</v>
      </c>
      <c r="M45" s="219">
        <f>K45-L45</f>
        <v>129795</v>
      </c>
      <c r="N45" s="108">
        <f t="shared" si="3"/>
        <v>5.8534453678</v>
      </c>
    </row>
    <row r="46" spans="1:14" ht="20.25" customHeight="1" thickTop="1" x14ac:dyDescent="0.15">
      <c r="A46" s="285" t="s">
        <v>223</v>
      </c>
      <c r="B46" s="285"/>
      <c r="C46" s="287">
        <f>SUM(C6:C45)</f>
        <v>6856182</v>
      </c>
      <c r="D46" s="289"/>
      <c r="E46" s="291"/>
      <c r="F46" s="295"/>
      <c r="G46" s="301">
        <f t="shared" ref="G46:M46" si="4">SUM(G6:G45)</f>
        <v>1232390458</v>
      </c>
      <c r="H46" s="303">
        <f t="shared" si="4"/>
        <v>1073693330</v>
      </c>
      <c r="I46" s="224">
        <f>SUM(I6:I45)-I47</f>
        <v>166698991</v>
      </c>
      <c r="J46" s="305">
        <f t="shared" si="4"/>
        <v>621292</v>
      </c>
      <c r="K46" s="307">
        <f t="shared" si="4"/>
        <v>166077699</v>
      </c>
      <c r="L46" s="309">
        <f>SUM(L6:L45)</f>
        <v>161821886</v>
      </c>
      <c r="M46" s="299">
        <f t="shared" si="4"/>
        <v>4255813</v>
      </c>
      <c r="N46" s="275">
        <f>IF(L46=0,IF(K46=0,"－　","皆増　"),IF(K46=0,"皆減　",ROUND(M46/L46*100,10)))</f>
        <v>2.6299365957999998</v>
      </c>
    </row>
    <row r="47" spans="1:14" ht="20.25" customHeight="1" x14ac:dyDescent="0.15">
      <c r="A47" s="286"/>
      <c r="B47" s="286"/>
      <c r="C47" s="288"/>
      <c r="D47" s="290"/>
      <c r="E47" s="292"/>
      <c r="F47" s="296"/>
      <c r="G47" s="302"/>
      <c r="H47" s="304"/>
      <c r="I47" s="225">
        <f>I26+I30+I35</f>
        <v>-8001863</v>
      </c>
      <c r="J47" s="306"/>
      <c r="K47" s="308"/>
      <c r="L47" s="310"/>
      <c r="M47" s="300"/>
      <c r="N47" s="276"/>
    </row>
    <row r="48" spans="1:14" ht="17.25" customHeight="1" x14ac:dyDescent="0.15">
      <c r="A48" s="112">
        <v>41</v>
      </c>
      <c r="B48" s="112" t="s">
        <v>40</v>
      </c>
      <c r="C48" s="196">
        <v>44841</v>
      </c>
      <c r="D48" s="203">
        <v>2</v>
      </c>
      <c r="E48" s="204">
        <v>7</v>
      </c>
      <c r="F48" s="196">
        <v>814</v>
      </c>
      <c r="G48" s="199">
        <v>7663128</v>
      </c>
      <c r="H48" s="226">
        <v>6076766</v>
      </c>
      <c r="I48" s="201">
        <f t="shared" ref="I48:I70" si="5">G48-H48</f>
        <v>1586362</v>
      </c>
      <c r="J48" s="200">
        <v>4027</v>
      </c>
      <c r="K48" s="201">
        <f t="shared" ref="K48:K70" si="6">IF((I48-J48)&lt;0,0,I48-J48)</f>
        <v>1582335</v>
      </c>
      <c r="L48" s="202">
        <v>1557146</v>
      </c>
      <c r="M48" s="199">
        <f t="shared" ref="M48:M70" si="7">K48-L48</f>
        <v>25189</v>
      </c>
      <c r="N48" s="108">
        <f>IF(L48=0,IF(K48=0,"－　","皆増　"),IF(K48=0,"皆減　",ROUND(M48/L48*100,10)))</f>
        <v>1.6176389368999999</v>
      </c>
    </row>
    <row r="49" spans="1:14" ht="17.25" customHeight="1" x14ac:dyDescent="0.15">
      <c r="A49" s="112">
        <v>42</v>
      </c>
      <c r="B49" s="112" t="s">
        <v>43</v>
      </c>
      <c r="C49" s="196">
        <v>38434</v>
      </c>
      <c r="D49" s="203">
        <v>2</v>
      </c>
      <c r="E49" s="204">
        <v>7</v>
      </c>
      <c r="F49" s="196">
        <v>846</v>
      </c>
      <c r="G49" s="199">
        <v>6752014</v>
      </c>
      <c r="H49" s="226">
        <v>7392531</v>
      </c>
      <c r="I49" s="201">
        <f t="shared" si="5"/>
        <v>-640517</v>
      </c>
      <c r="J49" s="200">
        <v>0</v>
      </c>
      <c r="K49" s="201">
        <f t="shared" si="6"/>
        <v>0</v>
      </c>
      <c r="L49" s="202">
        <v>0</v>
      </c>
      <c r="M49" s="199">
        <f t="shared" si="7"/>
        <v>0</v>
      </c>
      <c r="N49" s="108" t="str">
        <f t="shared" ref="N49:N70" si="8">IF(L49=0,IF(K49=0,"－　","皆増　"),IF(K49=0,"皆減　",ROUND(M49/L49*100,10)))</f>
        <v>－　</v>
      </c>
    </row>
    <row r="50" spans="1:14" ht="17.25" customHeight="1" x14ac:dyDescent="0.15">
      <c r="A50" s="112">
        <v>43</v>
      </c>
      <c r="B50" s="112" t="s">
        <v>44</v>
      </c>
      <c r="C50" s="196">
        <v>35366</v>
      </c>
      <c r="D50" s="203">
        <v>2</v>
      </c>
      <c r="E50" s="204">
        <v>4</v>
      </c>
      <c r="F50" s="196">
        <v>684</v>
      </c>
      <c r="G50" s="199">
        <v>6649988</v>
      </c>
      <c r="H50" s="226">
        <v>4012907</v>
      </c>
      <c r="I50" s="201">
        <f t="shared" si="5"/>
        <v>2637081</v>
      </c>
      <c r="J50" s="200">
        <v>3494</v>
      </c>
      <c r="K50" s="201">
        <f t="shared" si="6"/>
        <v>2633587</v>
      </c>
      <c r="L50" s="202">
        <v>2570056</v>
      </c>
      <c r="M50" s="199">
        <f t="shared" si="7"/>
        <v>63531</v>
      </c>
      <c r="N50" s="108">
        <f t="shared" si="8"/>
        <v>2.4719694824</v>
      </c>
    </row>
    <row r="51" spans="1:14" ht="17.25" customHeight="1" x14ac:dyDescent="0.15">
      <c r="A51" s="112">
        <v>44</v>
      </c>
      <c r="B51" s="112" t="s">
        <v>45</v>
      </c>
      <c r="C51" s="196">
        <v>11029</v>
      </c>
      <c r="D51" s="203">
        <v>2</v>
      </c>
      <c r="E51" s="204">
        <v>4</v>
      </c>
      <c r="F51" s="196">
        <v>689</v>
      </c>
      <c r="G51" s="199">
        <v>3116933</v>
      </c>
      <c r="H51" s="226">
        <v>1434241</v>
      </c>
      <c r="I51" s="201">
        <f t="shared" si="5"/>
        <v>1682692</v>
      </c>
      <c r="J51" s="200">
        <v>1638</v>
      </c>
      <c r="K51" s="201">
        <f t="shared" si="6"/>
        <v>1681054</v>
      </c>
      <c r="L51" s="202">
        <v>1585676</v>
      </c>
      <c r="M51" s="199">
        <f t="shared" si="7"/>
        <v>95378</v>
      </c>
      <c r="N51" s="108">
        <f t="shared" si="8"/>
        <v>6.0149740551999997</v>
      </c>
    </row>
    <row r="52" spans="1:14" ht="17.25" customHeight="1" x14ac:dyDescent="0.15">
      <c r="A52" s="113">
        <v>45</v>
      </c>
      <c r="B52" s="113" t="s">
        <v>46</v>
      </c>
      <c r="C52" s="196">
        <v>19732</v>
      </c>
      <c r="D52" s="203">
        <v>2</v>
      </c>
      <c r="E52" s="204">
        <v>4</v>
      </c>
      <c r="F52" s="196">
        <v>668</v>
      </c>
      <c r="G52" s="205">
        <v>4251100</v>
      </c>
      <c r="H52" s="216">
        <v>3387813</v>
      </c>
      <c r="I52" s="207">
        <f t="shared" si="5"/>
        <v>863287</v>
      </c>
      <c r="J52" s="206">
        <v>2234</v>
      </c>
      <c r="K52" s="207">
        <f t="shared" si="6"/>
        <v>861053</v>
      </c>
      <c r="L52" s="208">
        <v>884596</v>
      </c>
      <c r="M52" s="205">
        <f t="shared" si="7"/>
        <v>-23543</v>
      </c>
      <c r="N52" s="110">
        <f t="shared" si="8"/>
        <v>-2.6614409289999998</v>
      </c>
    </row>
    <row r="53" spans="1:14" ht="17.25" customHeight="1" x14ac:dyDescent="0.15">
      <c r="A53" s="111">
        <v>46</v>
      </c>
      <c r="B53" s="112" t="s">
        <v>47</v>
      </c>
      <c r="C53" s="209">
        <v>17889</v>
      </c>
      <c r="D53" s="197">
        <v>2</v>
      </c>
      <c r="E53" s="198">
        <v>4</v>
      </c>
      <c r="F53" s="210">
        <v>629</v>
      </c>
      <c r="G53" s="199">
        <v>4116320</v>
      </c>
      <c r="H53" s="226">
        <v>2980992</v>
      </c>
      <c r="I53" s="201">
        <f t="shared" si="5"/>
        <v>1135328</v>
      </c>
      <c r="J53" s="200">
        <v>2163</v>
      </c>
      <c r="K53" s="201">
        <f t="shared" si="6"/>
        <v>1133165</v>
      </c>
      <c r="L53" s="202">
        <v>999699</v>
      </c>
      <c r="M53" s="199">
        <f t="shared" si="7"/>
        <v>133466</v>
      </c>
      <c r="N53" s="108">
        <f t="shared" si="8"/>
        <v>13.350618536200001</v>
      </c>
    </row>
    <row r="54" spans="1:14" ht="17.25" customHeight="1" x14ac:dyDescent="0.15">
      <c r="A54" s="112">
        <v>47</v>
      </c>
      <c r="B54" s="112" t="s">
        <v>48</v>
      </c>
      <c r="C54" s="196">
        <v>28524</v>
      </c>
      <c r="D54" s="203">
        <v>2</v>
      </c>
      <c r="E54" s="204">
        <v>3</v>
      </c>
      <c r="F54" s="211">
        <v>576</v>
      </c>
      <c r="G54" s="199">
        <v>6115475</v>
      </c>
      <c r="H54" s="226">
        <v>3520971</v>
      </c>
      <c r="I54" s="201">
        <f t="shared" si="5"/>
        <v>2594504</v>
      </c>
      <c r="J54" s="200">
        <v>3214</v>
      </c>
      <c r="K54" s="201">
        <f t="shared" si="6"/>
        <v>2591290</v>
      </c>
      <c r="L54" s="202">
        <v>2470556</v>
      </c>
      <c r="M54" s="199">
        <f t="shared" si="7"/>
        <v>120734</v>
      </c>
      <c r="N54" s="108">
        <f t="shared" si="8"/>
        <v>4.8869161435999997</v>
      </c>
    </row>
    <row r="55" spans="1:14" ht="17.25" customHeight="1" x14ac:dyDescent="0.15">
      <c r="A55" s="112">
        <v>48</v>
      </c>
      <c r="B55" s="112" t="s">
        <v>51</v>
      </c>
      <c r="C55" s="196">
        <v>19378</v>
      </c>
      <c r="D55" s="203">
        <v>2</v>
      </c>
      <c r="E55" s="204">
        <v>5</v>
      </c>
      <c r="F55" s="211">
        <v>700</v>
      </c>
      <c r="G55" s="199">
        <v>4721613</v>
      </c>
      <c r="H55" s="226">
        <v>3372874</v>
      </c>
      <c r="I55" s="201">
        <f t="shared" si="5"/>
        <v>1348739</v>
      </c>
      <c r="J55" s="200">
        <v>2481</v>
      </c>
      <c r="K55" s="201">
        <f t="shared" si="6"/>
        <v>1346258</v>
      </c>
      <c r="L55" s="202">
        <v>1195492</v>
      </c>
      <c r="M55" s="199">
        <f t="shared" si="7"/>
        <v>150766</v>
      </c>
      <c r="N55" s="108">
        <f t="shared" si="8"/>
        <v>12.6112094435</v>
      </c>
    </row>
    <row r="56" spans="1:14" ht="17.25" customHeight="1" x14ac:dyDescent="0.15">
      <c r="A56" s="112">
        <v>49</v>
      </c>
      <c r="B56" s="112" t="s">
        <v>52</v>
      </c>
      <c r="C56" s="196">
        <v>18192</v>
      </c>
      <c r="D56" s="203">
        <v>2</v>
      </c>
      <c r="E56" s="204">
        <v>4</v>
      </c>
      <c r="F56" s="211">
        <v>682</v>
      </c>
      <c r="G56" s="199">
        <v>4565347</v>
      </c>
      <c r="H56" s="226">
        <v>2817284</v>
      </c>
      <c r="I56" s="201">
        <f t="shared" si="5"/>
        <v>1748063</v>
      </c>
      <c r="J56" s="200">
        <v>2399</v>
      </c>
      <c r="K56" s="201">
        <f t="shared" si="6"/>
        <v>1745664</v>
      </c>
      <c r="L56" s="202">
        <v>1537446</v>
      </c>
      <c r="M56" s="199">
        <f t="shared" si="7"/>
        <v>208218</v>
      </c>
      <c r="N56" s="108">
        <f t="shared" si="8"/>
        <v>13.5431098068</v>
      </c>
    </row>
    <row r="57" spans="1:14" ht="17.25" customHeight="1" x14ac:dyDescent="0.15">
      <c r="A57" s="113">
        <v>50</v>
      </c>
      <c r="B57" s="113" t="s">
        <v>53</v>
      </c>
      <c r="C57" s="212">
        <v>13560</v>
      </c>
      <c r="D57" s="213">
        <v>2</v>
      </c>
      <c r="E57" s="214">
        <v>4</v>
      </c>
      <c r="F57" s="215">
        <v>693</v>
      </c>
      <c r="G57" s="205">
        <v>3582293</v>
      </c>
      <c r="H57" s="216">
        <v>1790524</v>
      </c>
      <c r="I57" s="207">
        <f t="shared" si="5"/>
        <v>1791769</v>
      </c>
      <c r="J57" s="206">
        <v>1882</v>
      </c>
      <c r="K57" s="207">
        <f t="shared" si="6"/>
        <v>1789887</v>
      </c>
      <c r="L57" s="208">
        <v>1671564</v>
      </c>
      <c r="M57" s="205">
        <f t="shared" si="7"/>
        <v>118323</v>
      </c>
      <c r="N57" s="110">
        <f t="shared" si="8"/>
        <v>7.0785802995999996</v>
      </c>
    </row>
    <row r="58" spans="1:14" ht="17.25" customHeight="1" x14ac:dyDescent="0.15">
      <c r="A58" s="111">
        <v>51</v>
      </c>
      <c r="B58" s="112" t="s">
        <v>193</v>
      </c>
      <c r="C58" s="196">
        <v>10540</v>
      </c>
      <c r="D58" s="203">
        <v>2</v>
      </c>
      <c r="E58" s="204">
        <v>4</v>
      </c>
      <c r="F58" s="196">
        <v>613</v>
      </c>
      <c r="G58" s="199">
        <v>3817711</v>
      </c>
      <c r="H58" s="226">
        <v>1463070</v>
      </c>
      <c r="I58" s="201">
        <f t="shared" si="5"/>
        <v>2354641</v>
      </c>
      <c r="J58" s="200">
        <v>2006</v>
      </c>
      <c r="K58" s="201">
        <f t="shared" si="6"/>
        <v>2352635</v>
      </c>
      <c r="L58" s="202">
        <v>2292341</v>
      </c>
      <c r="M58" s="199">
        <f t="shared" si="7"/>
        <v>60294</v>
      </c>
      <c r="N58" s="108">
        <f t="shared" si="8"/>
        <v>2.6302369499</v>
      </c>
    </row>
    <row r="59" spans="1:14" ht="17.25" customHeight="1" x14ac:dyDescent="0.15">
      <c r="A59" s="112">
        <v>52</v>
      </c>
      <c r="B59" s="112" t="s">
        <v>54</v>
      </c>
      <c r="C59" s="196">
        <v>7979</v>
      </c>
      <c r="D59" s="203">
        <v>2</v>
      </c>
      <c r="E59" s="204">
        <v>3</v>
      </c>
      <c r="F59" s="196">
        <v>508</v>
      </c>
      <c r="G59" s="199">
        <v>2518210</v>
      </c>
      <c r="H59" s="226">
        <v>1128485</v>
      </c>
      <c r="I59" s="201">
        <f t="shared" si="5"/>
        <v>1389725</v>
      </c>
      <c r="J59" s="200">
        <v>1323</v>
      </c>
      <c r="K59" s="201">
        <f t="shared" si="6"/>
        <v>1388402</v>
      </c>
      <c r="L59" s="202">
        <v>1288380</v>
      </c>
      <c r="M59" s="199">
        <f t="shared" si="7"/>
        <v>100022</v>
      </c>
      <c r="N59" s="108">
        <f t="shared" si="8"/>
        <v>7.7633927878</v>
      </c>
    </row>
    <row r="60" spans="1:14" ht="17.25" customHeight="1" x14ac:dyDescent="0.15">
      <c r="A60" s="112">
        <v>53</v>
      </c>
      <c r="B60" s="112" t="s">
        <v>55</v>
      </c>
      <c r="C60" s="196">
        <v>9302</v>
      </c>
      <c r="D60" s="203">
        <v>2</v>
      </c>
      <c r="E60" s="204">
        <v>2</v>
      </c>
      <c r="F60" s="196">
        <v>492</v>
      </c>
      <c r="G60" s="199">
        <v>2941409</v>
      </c>
      <c r="H60" s="226">
        <v>1126337</v>
      </c>
      <c r="I60" s="201">
        <f t="shared" si="5"/>
        <v>1815072</v>
      </c>
      <c r="J60" s="200">
        <v>1546</v>
      </c>
      <c r="K60" s="201">
        <f t="shared" si="6"/>
        <v>1813526</v>
      </c>
      <c r="L60" s="202">
        <v>1745098</v>
      </c>
      <c r="M60" s="199">
        <f t="shared" si="7"/>
        <v>68428</v>
      </c>
      <c r="N60" s="108">
        <f t="shared" si="8"/>
        <v>3.9211551443000001</v>
      </c>
    </row>
    <row r="61" spans="1:14" ht="17.25" customHeight="1" x14ac:dyDescent="0.15">
      <c r="A61" s="112">
        <v>54</v>
      </c>
      <c r="B61" s="112" t="s">
        <v>56</v>
      </c>
      <c r="C61" s="196">
        <v>6807</v>
      </c>
      <c r="D61" s="203">
        <v>2</v>
      </c>
      <c r="E61" s="204">
        <v>2</v>
      </c>
      <c r="F61" s="196">
        <v>498</v>
      </c>
      <c r="G61" s="199">
        <v>2367406</v>
      </c>
      <c r="H61" s="226">
        <v>832209</v>
      </c>
      <c r="I61" s="201">
        <f t="shared" si="5"/>
        <v>1535197</v>
      </c>
      <c r="J61" s="200">
        <v>1244</v>
      </c>
      <c r="K61" s="201">
        <f t="shared" si="6"/>
        <v>1533953</v>
      </c>
      <c r="L61" s="202">
        <v>1474448</v>
      </c>
      <c r="M61" s="199">
        <f t="shared" si="7"/>
        <v>59505</v>
      </c>
      <c r="N61" s="108">
        <f t="shared" si="8"/>
        <v>4.0357476154</v>
      </c>
    </row>
    <row r="62" spans="1:14" ht="17.25" customHeight="1" x14ac:dyDescent="0.15">
      <c r="A62" s="113">
        <v>55</v>
      </c>
      <c r="B62" s="113" t="s">
        <v>280</v>
      </c>
      <c r="C62" s="212">
        <v>10928</v>
      </c>
      <c r="D62" s="213">
        <v>2</v>
      </c>
      <c r="E62" s="214">
        <v>2</v>
      </c>
      <c r="F62" s="215">
        <v>439</v>
      </c>
      <c r="G62" s="205">
        <v>4330007</v>
      </c>
      <c r="H62" s="216">
        <v>1297051</v>
      </c>
      <c r="I62" s="207">
        <f t="shared" si="5"/>
        <v>3032956</v>
      </c>
      <c r="J62" s="206">
        <v>2275</v>
      </c>
      <c r="K62" s="207">
        <f t="shared" si="6"/>
        <v>3030681</v>
      </c>
      <c r="L62" s="208">
        <v>2940208</v>
      </c>
      <c r="M62" s="205">
        <f t="shared" si="7"/>
        <v>90473</v>
      </c>
      <c r="N62" s="110">
        <f t="shared" si="8"/>
        <v>3.0770952259</v>
      </c>
    </row>
    <row r="63" spans="1:14" ht="17.25" customHeight="1" x14ac:dyDescent="0.15">
      <c r="A63" s="111">
        <v>56</v>
      </c>
      <c r="B63" s="112" t="s">
        <v>59</v>
      </c>
      <c r="C63" s="196">
        <v>2709</v>
      </c>
      <c r="D63" s="203">
        <v>2</v>
      </c>
      <c r="E63" s="204">
        <v>2</v>
      </c>
      <c r="F63" s="196">
        <v>470</v>
      </c>
      <c r="G63" s="199">
        <v>1583087</v>
      </c>
      <c r="H63" s="226">
        <v>294797</v>
      </c>
      <c r="I63" s="201">
        <f t="shared" si="5"/>
        <v>1288290</v>
      </c>
      <c r="J63" s="200">
        <v>832</v>
      </c>
      <c r="K63" s="201">
        <f t="shared" si="6"/>
        <v>1287458</v>
      </c>
      <c r="L63" s="202">
        <v>1245463</v>
      </c>
      <c r="M63" s="199">
        <f t="shared" si="7"/>
        <v>41995</v>
      </c>
      <c r="N63" s="108">
        <f t="shared" si="8"/>
        <v>3.3718384246999999</v>
      </c>
    </row>
    <row r="64" spans="1:14" ht="17.25" customHeight="1" x14ac:dyDescent="0.15">
      <c r="A64" s="112">
        <v>57</v>
      </c>
      <c r="B64" s="112" t="s">
        <v>60</v>
      </c>
      <c r="C64" s="196">
        <v>11039</v>
      </c>
      <c r="D64" s="203">
        <v>2</v>
      </c>
      <c r="E64" s="204">
        <v>2</v>
      </c>
      <c r="F64" s="196">
        <v>489</v>
      </c>
      <c r="G64" s="199">
        <v>3240835</v>
      </c>
      <c r="H64" s="226">
        <v>1943079</v>
      </c>
      <c r="I64" s="201">
        <f t="shared" si="5"/>
        <v>1297756</v>
      </c>
      <c r="J64" s="200">
        <v>1703</v>
      </c>
      <c r="K64" s="201">
        <f t="shared" si="6"/>
        <v>1296053</v>
      </c>
      <c r="L64" s="202">
        <v>1112881</v>
      </c>
      <c r="M64" s="199">
        <f t="shared" si="7"/>
        <v>183172</v>
      </c>
      <c r="N64" s="108">
        <f t="shared" si="8"/>
        <v>16.459262041500001</v>
      </c>
    </row>
    <row r="65" spans="1:14" ht="17.25" customHeight="1" x14ac:dyDescent="0.15">
      <c r="A65" s="112">
        <v>58</v>
      </c>
      <c r="B65" s="112" t="s">
        <v>281</v>
      </c>
      <c r="C65" s="196">
        <v>13359</v>
      </c>
      <c r="D65" s="203">
        <v>2</v>
      </c>
      <c r="E65" s="204">
        <v>2</v>
      </c>
      <c r="F65" s="196">
        <v>499</v>
      </c>
      <c r="G65" s="199">
        <v>3955525</v>
      </c>
      <c r="H65" s="226">
        <v>1928943</v>
      </c>
      <c r="I65" s="201">
        <f t="shared" si="5"/>
        <v>2026582</v>
      </c>
      <c r="J65" s="200">
        <v>2079</v>
      </c>
      <c r="K65" s="201">
        <f t="shared" si="6"/>
        <v>2024503</v>
      </c>
      <c r="L65" s="202">
        <v>1919319</v>
      </c>
      <c r="M65" s="199">
        <f t="shared" si="7"/>
        <v>105184</v>
      </c>
      <c r="N65" s="108">
        <f t="shared" si="8"/>
        <v>5.4802771191000001</v>
      </c>
    </row>
    <row r="66" spans="1:14" ht="17.25" customHeight="1" x14ac:dyDescent="0.15">
      <c r="A66" s="112">
        <v>59</v>
      </c>
      <c r="B66" s="112" t="s">
        <v>64</v>
      </c>
      <c r="C66" s="196">
        <v>30343</v>
      </c>
      <c r="D66" s="203">
        <v>2</v>
      </c>
      <c r="E66" s="204">
        <v>3</v>
      </c>
      <c r="F66" s="196">
        <v>525</v>
      </c>
      <c r="G66" s="199">
        <v>5752138</v>
      </c>
      <c r="H66" s="226">
        <v>4225457</v>
      </c>
      <c r="I66" s="201">
        <f t="shared" si="5"/>
        <v>1526681</v>
      </c>
      <c r="J66" s="200">
        <v>3023</v>
      </c>
      <c r="K66" s="201">
        <f t="shared" si="6"/>
        <v>1523658</v>
      </c>
      <c r="L66" s="202">
        <v>1316992</v>
      </c>
      <c r="M66" s="199">
        <f t="shared" si="7"/>
        <v>206666</v>
      </c>
      <c r="N66" s="108">
        <f t="shared" si="8"/>
        <v>15.692274516499999</v>
      </c>
    </row>
    <row r="67" spans="1:14" ht="17.25" customHeight="1" x14ac:dyDescent="0.15">
      <c r="A67" s="112">
        <v>60</v>
      </c>
      <c r="B67" s="113" t="s">
        <v>70</v>
      </c>
      <c r="C67" s="212">
        <v>32374</v>
      </c>
      <c r="D67" s="213">
        <v>2</v>
      </c>
      <c r="E67" s="214">
        <v>3</v>
      </c>
      <c r="F67" s="212">
        <v>507</v>
      </c>
      <c r="G67" s="205">
        <v>6817489</v>
      </c>
      <c r="H67" s="216">
        <v>5179401</v>
      </c>
      <c r="I67" s="207">
        <f t="shared" si="5"/>
        <v>1638088</v>
      </c>
      <c r="J67" s="206">
        <v>3582</v>
      </c>
      <c r="K67" s="207">
        <f t="shared" si="6"/>
        <v>1634506</v>
      </c>
      <c r="L67" s="208">
        <v>1559019</v>
      </c>
      <c r="M67" s="205">
        <f t="shared" si="7"/>
        <v>75487</v>
      </c>
      <c r="N67" s="108">
        <f t="shared" si="8"/>
        <v>4.8419551013</v>
      </c>
    </row>
    <row r="68" spans="1:14" ht="17.25" customHeight="1" x14ac:dyDescent="0.15">
      <c r="A68" s="111">
        <v>61</v>
      </c>
      <c r="B68" s="112" t="s">
        <v>75</v>
      </c>
      <c r="C68" s="196">
        <v>34147</v>
      </c>
      <c r="D68" s="203">
        <v>2</v>
      </c>
      <c r="E68" s="204">
        <v>6</v>
      </c>
      <c r="F68" s="196">
        <v>768</v>
      </c>
      <c r="G68" s="199">
        <v>6645194</v>
      </c>
      <c r="H68" s="226">
        <v>4087525</v>
      </c>
      <c r="I68" s="201">
        <f t="shared" si="5"/>
        <v>2557669</v>
      </c>
      <c r="J68" s="200">
        <v>3492</v>
      </c>
      <c r="K68" s="201">
        <f t="shared" si="6"/>
        <v>2554177</v>
      </c>
      <c r="L68" s="202">
        <v>2525393</v>
      </c>
      <c r="M68" s="199">
        <f t="shared" si="7"/>
        <v>28784</v>
      </c>
      <c r="N68" s="99">
        <f t="shared" si="8"/>
        <v>1.1397829961999999</v>
      </c>
    </row>
    <row r="69" spans="1:14" ht="17.25" customHeight="1" x14ac:dyDescent="0.15">
      <c r="A69" s="112">
        <v>62</v>
      </c>
      <c r="B69" s="112" t="s">
        <v>80</v>
      </c>
      <c r="C69" s="196">
        <v>43845</v>
      </c>
      <c r="D69" s="203">
        <v>2</v>
      </c>
      <c r="E69" s="204">
        <v>5</v>
      </c>
      <c r="F69" s="196">
        <v>749</v>
      </c>
      <c r="G69" s="199">
        <v>8378304</v>
      </c>
      <c r="H69" s="226">
        <v>5894578</v>
      </c>
      <c r="I69" s="201">
        <f t="shared" si="5"/>
        <v>2483726</v>
      </c>
      <c r="J69" s="200">
        <v>4403</v>
      </c>
      <c r="K69" s="201">
        <f t="shared" si="6"/>
        <v>2479323</v>
      </c>
      <c r="L69" s="202">
        <v>2487396</v>
      </c>
      <c r="M69" s="199">
        <f t="shared" si="7"/>
        <v>-8073</v>
      </c>
      <c r="N69" s="108">
        <f t="shared" si="8"/>
        <v>-0.324556283</v>
      </c>
    </row>
    <row r="70" spans="1:14" ht="17.25" customHeight="1" thickBot="1" x14ac:dyDescent="0.2">
      <c r="A70" s="112">
        <v>63</v>
      </c>
      <c r="B70" s="112" t="s">
        <v>81</v>
      </c>
      <c r="C70" s="196">
        <v>28266</v>
      </c>
      <c r="D70" s="239">
        <v>2</v>
      </c>
      <c r="E70" s="240">
        <v>7</v>
      </c>
      <c r="F70" s="196">
        <v>816</v>
      </c>
      <c r="G70" s="199">
        <v>5575822</v>
      </c>
      <c r="H70" s="226">
        <v>3444449</v>
      </c>
      <c r="I70" s="201">
        <f t="shared" si="5"/>
        <v>2131373</v>
      </c>
      <c r="J70" s="200">
        <v>2930</v>
      </c>
      <c r="K70" s="201">
        <f t="shared" si="6"/>
        <v>2128443</v>
      </c>
      <c r="L70" s="202">
        <v>2060654</v>
      </c>
      <c r="M70" s="199">
        <f t="shared" si="7"/>
        <v>67789</v>
      </c>
      <c r="N70" s="108">
        <f t="shared" si="8"/>
        <v>3.2896837606</v>
      </c>
    </row>
    <row r="71" spans="1:14" ht="20.25" customHeight="1" thickTop="1" thickBot="1" x14ac:dyDescent="0.2">
      <c r="A71" s="279" t="s">
        <v>221</v>
      </c>
      <c r="B71" s="280"/>
      <c r="C71" s="281">
        <f>SUM(C48:C70)</f>
        <v>488583</v>
      </c>
      <c r="D71" s="294"/>
      <c r="E71" s="293"/>
      <c r="F71" s="277"/>
      <c r="G71" s="297">
        <f t="shared" ref="G71:M71" si="9">SUM(G48:G70)</f>
        <v>109457348</v>
      </c>
      <c r="H71" s="314">
        <f t="shared" si="9"/>
        <v>69632284</v>
      </c>
      <c r="I71" s="227">
        <f>SUM(I48:I70)-I72</f>
        <v>40465581</v>
      </c>
      <c r="J71" s="313">
        <f t="shared" si="9"/>
        <v>53970</v>
      </c>
      <c r="K71" s="298">
        <f t="shared" si="9"/>
        <v>40411611</v>
      </c>
      <c r="L71" s="281">
        <f t="shared" si="9"/>
        <v>38439823</v>
      </c>
      <c r="M71" s="297">
        <f t="shared" si="9"/>
        <v>1971788</v>
      </c>
      <c r="N71" s="311">
        <f>IF(L71=0,IF(K71=0,"－　","皆増　"),IF(K71=0,"皆減　",ROUND(M71/L71*100,10)))</f>
        <v>5.1295449512999998</v>
      </c>
    </row>
    <row r="72" spans="1:14" ht="20.25" customHeight="1" thickTop="1" thickBot="1" x14ac:dyDescent="0.2">
      <c r="A72" s="279"/>
      <c r="B72" s="280"/>
      <c r="C72" s="281"/>
      <c r="D72" s="294"/>
      <c r="E72" s="293"/>
      <c r="F72" s="277"/>
      <c r="G72" s="297"/>
      <c r="H72" s="314"/>
      <c r="I72" s="228">
        <f>I49</f>
        <v>-640517</v>
      </c>
      <c r="J72" s="313"/>
      <c r="K72" s="298"/>
      <c r="L72" s="281"/>
      <c r="M72" s="297"/>
      <c r="N72" s="311"/>
    </row>
    <row r="73" spans="1:14" ht="20.25" customHeight="1" thickTop="1" thickBot="1" x14ac:dyDescent="0.2">
      <c r="A73" s="279" t="s">
        <v>222</v>
      </c>
      <c r="B73" s="280"/>
      <c r="C73" s="281">
        <f>SUM(C46,C71)</f>
        <v>7344765</v>
      </c>
      <c r="D73" s="294"/>
      <c r="E73" s="293"/>
      <c r="F73" s="277"/>
      <c r="G73" s="297">
        <f t="shared" ref="G73:M73" si="10">SUM(G46,G71)</f>
        <v>1341847806</v>
      </c>
      <c r="H73" s="314">
        <f t="shared" si="10"/>
        <v>1143325614</v>
      </c>
      <c r="I73" s="224">
        <f>SUM(I46,I71)</f>
        <v>207164572</v>
      </c>
      <c r="J73" s="313">
        <f t="shared" si="10"/>
        <v>675262</v>
      </c>
      <c r="K73" s="298">
        <f t="shared" si="10"/>
        <v>206489310</v>
      </c>
      <c r="L73" s="281">
        <f t="shared" si="10"/>
        <v>200261709</v>
      </c>
      <c r="M73" s="297">
        <f t="shared" si="10"/>
        <v>6227601</v>
      </c>
      <c r="N73" s="311">
        <f>IF(L73=0,IF(K73=0,"－　","皆増　"),IF(K73=0,"皆減　",ROUND(M73/L73*100,10)))</f>
        <v>3.1097312766999998</v>
      </c>
    </row>
    <row r="74" spans="1:14" ht="20.25" customHeight="1" thickTop="1" thickBot="1" x14ac:dyDescent="0.2">
      <c r="A74" s="279"/>
      <c r="B74" s="280"/>
      <c r="C74" s="281"/>
      <c r="D74" s="294"/>
      <c r="E74" s="293"/>
      <c r="F74" s="277"/>
      <c r="G74" s="297"/>
      <c r="H74" s="314"/>
      <c r="I74" s="228">
        <f>I72+I47</f>
        <v>-8642380</v>
      </c>
      <c r="J74" s="313"/>
      <c r="K74" s="312"/>
      <c r="L74" s="281"/>
      <c r="M74" s="297"/>
      <c r="N74" s="311"/>
    </row>
    <row r="75" spans="1:14" ht="15" thickTop="1" x14ac:dyDescent="0.15">
      <c r="B75" s="101"/>
      <c r="C75" s="101"/>
      <c r="D75" s="101"/>
      <c r="E75" s="101"/>
      <c r="F75" s="101"/>
      <c r="G75" s="101"/>
      <c r="H75" s="101"/>
      <c r="I75" s="101"/>
      <c r="J75" s="101"/>
      <c r="K75" s="101"/>
      <c r="L75" s="101"/>
      <c r="M75" s="102"/>
      <c r="N75" s="114"/>
    </row>
    <row r="76" spans="1:14" ht="18.75" customHeight="1" x14ac:dyDescent="0.15">
      <c r="A76" s="101"/>
      <c r="C76" s="101"/>
      <c r="D76" s="101"/>
      <c r="E76" s="101"/>
      <c r="F76" s="101"/>
      <c r="G76" s="101"/>
      <c r="H76" s="101"/>
      <c r="I76" s="101"/>
      <c r="J76" s="101"/>
      <c r="K76" s="101"/>
      <c r="L76" s="101"/>
      <c r="M76" s="102"/>
      <c r="N76" s="114"/>
    </row>
    <row r="77" spans="1:14" x14ac:dyDescent="0.15">
      <c r="N77" s="100"/>
    </row>
  </sheetData>
  <mergeCells count="38">
    <mergeCell ref="N71:N72"/>
    <mergeCell ref="A73:B74"/>
    <mergeCell ref="M73:M74"/>
    <mergeCell ref="L73:L74"/>
    <mergeCell ref="K73:K74"/>
    <mergeCell ref="J73:J74"/>
    <mergeCell ref="H73:H74"/>
    <mergeCell ref="G73:G74"/>
    <mergeCell ref="F73:F74"/>
    <mergeCell ref="E73:E74"/>
    <mergeCell ref="D73:D74"/>
    <mergeCell ref="C73:C74"/>
    <mergeCell ref="N73:N74"/>
    <mergeCell ref="J71:J72"/>
    <mergeCell ref="H71:H72"/>
    <mergeCell ref="G71:G72"/>
    <mergeCell ref="M46:M47"/>
    <mergeCell ref="G46:G47"/>
    <mergeCell ref="H46:H47"/>
    <mergeCell ref="J46:J47"/>
    <mergeCell ref="K46:K47"/>
    <mergeCell ref="L46:L47"/>
    <mergeCell ref="N46:N47"/>
    <mergeCell ref="F71:F72"/>
    <mergeCell ref="D4:E4"/>
    <mergeCell ref="A71:B72"/>
    <mergeCell ref="C71:C72"/>
    <mergeCell ref="A3:A5"/>
    <mergeCell ref="A46:B47"/>
    <mergeCell ref="C46:C47"/>
    <mergeCell ref="D46:D47"/>
    <mergeCell ref="E46:E47"/>
    <mergeCell ref="E71:E72"/>
    <mergeCell ref="D71:D72"/>
    <mergeCell ref="F46:F47"/>
    <mergeCell ref="M71:M72"/>
    <mergeCell ref="L71:L72"/>
    <mergeCell ref="K71:K72"/>
  </mergeCells>
  <phoneticPr fontId="4"/>
  <pageMargins left="0.78740157480314965" right="0.39370078740157483" top="0.78740157480314965" bottom="0.39370078740157483" header="0.51181102362204722" footer="0.51181102362204722"/>
  <pageSetup paperSize="9" scale="66" orientation="landscape" r:id="rId1"/>
  <headerFooter alignWithMargins="0"/>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0"/>
  <sheetViews>
    <sheetView view="pageBreakPreview" zoomScale="151" zoomScaleNormal="130" zoomScaleSheetLayoutView="190" workbookViewId="0">
      <selection activeCell="A25" sqref="A25:XFD25"/>
    </sheetView>
  </sheetViews>
  <sheetFormatPr defaultColWidth="9" defaultRowHeight="9" x14ac:dyDescent="0.15"/>
  <cols>
    <col min="1" max="1" width="1.5" style="49" customWidth="1"/>
    <col min="2" max="2" width="23.75" style="49" customWidth="1"/>
    <col min="3" max="5" width="14.875" style="49" customWidth="1"/>
    <col min="6" max="6" width="9.75" style="51" customWidth="1"/>
    <col min="7" max="16384" width="9" style="49"/>
  </cols>
  <sheetData>
    <row r="1" spans="2:6" ht="12" x14ac:dyDescent="0.15">
      <c r="B1" s="50" t="s">
        <v>286</v>
      </c>
    </row>
    <row r="2" spans="2:6" ht="12.75" customHeight="1" x14ac:dyDescent="0.15">
      <c r="B2" s="52" t="s">
        <v>126</v>
      </c>
      <c r="F2" s="117" t="s">
        <v>198</v>
      </c>
    </row>
    <row r="3" spans="2:6" ht="10.5" customHeight="1" x14ac:dyDescent="0.15">
      <c r="B3" s="315" t="s">
        <v>127</v>
      </c>
      <c r="C3" s="317" t="s">
        <v>199</v>
      </c>
      <c r="D3" s="318"/>
      <c r="E3" s="318"/>
      <c r="F3" s="319"/>
    </row>
    <row r="4" spans="2:6" ht="10.5" customHeight="1" x14ac:dyDescent="0.15">
      <c r="B4" s="316"/>
      <c r="C4" s="118" t="s">
        <v>306</v>
      </c>
      <c r="D4" s="118" t="s">
        <v>296</v>
      </c>
      <c r="E4" s="119" t="s">
        <v>128</v>
      </c>
      <c r="F4" s="120" t="s">
        <v>129</v>
      </c>
    </row>
    <row r="5" spans="2:6" ht="12.75" customHeight="1" x14ac:dyDescent="0.15">
      <c r="B5" s="121" t="s">
        <v>130</v>
      </c>
      <c r="C5" s="122">
        <v>93901351</v>
      </c>
      <c r="D5" s="122">
        <v>90510075</v>
      </c>
      <c r="E5" s="122">
        <f>C5-D5</f>
        <v>3391276</v>
      </c>
      <c r="F5" s="148">
        <f>IF(E5=0,0,IF(D5=0,"　　 皆増",IF(C5=0,"　　 皆減",ROUND(E5/D5*100,1))))</f>
        <v>3.7</v>
      </c>
    </row>
    <row r="6" spans="2:6" ht="10.5" x14ac:dyDescent="0.15">
      <c r="B6" s="123" t="s">
        <v>201</v>
      </c>
      <c r="C6" s="124">
        <v>16543345</v>
      </c>
      <c r="D6" s="124">
        <v>16322958</v>
      </c>
      <c r="E6" s="124">
        <f>C6-D6</f>
        <v>220387</v>
      </c>
      <c r="F6" s="241">
        <f>IF(E6=0,0,IF(D6=0,"　　 皆増",IF(C6=0,"　　 皆減",ROUND(E6/D6*100,1))))</f>
        <v>1.4</v>
      </c>
    </row>
    <row r="7" spans="2:6" ht="10.5" x14ac:dyDescent="0.15">
      <c r="B7" s="123" t="s">
        <v>250</v>
      </c>
      <c r="C7" s="124">
        <v>19112896</v>
      </c>
      <c r="D7" s="124">
        <v>19110576</v>
      </c>
      <c r="E7" s="124">
        <f>C7-D7</f>
        <v>2320</v>
      </c>
      <c r="F7" s="241">
        <f>IF(E7=0,0,IF(D7=0,"　　 皆増",IF(C7=0,"　　 皆減",ROUND(E7/D7*100,1))))</f>
        <v>0</v>
      </c>
    </row>
    <row r="8" spans="2:6" ht="10.5" x14ac:dyDescent="0.15">
      <c r="B8" s="123" t="s">
        <v>131</v>
      </c>
      <c r="C8" s="125"/>
      <c r="D8" s="125"/>
      <c r="E8" s="125" t="s">
        <v>204</v>
      </c>
      <c r="F8" s="125" t="s">
        <v>204</v>
      </c>
    </row>
    <row r="9" spans="2:6" ht="10.5" x14ac:dyDescent="0.15">
      <c r="B9" s="123" t="s">
        <v>132</v>
      </c>
      <c r="C9" s="125"/>
      <c r="D9" s="125"/>
      <c r="E9" s="125" t="s">
        <v>204</v>
      </c>
      <c r="F9" s="125" t="s">
        <v>204</v>
      </c>
    </row>
    <row r="10" spans="2:6" ht="10.5" x14ac:dyDescent="0.15">
      <c r="B10" s="123" t="s">
        <v>133</v>
      </c>
      <c r="C10" s="124">
        <v>8499155</v>
      </c>
      <c r="D10" s="124">
        <v>8210190</v>
      </c>
      <c r="E10" s="124">
        <f t="shared" ref="E10:E52" si="0">C10-D10</f>
        <v>288965</v>
      </c>
      <c r="F10" s="242">
        <f>IF(E10=0,0,IF(D10=0,"　　 皆増",IF(C10=0,"　　 皆減",ROUND(E10/D10*100,2))))</f>
        <v>3.52</v>
      </c>
    </row>
    <row r="11" spans="2:6" ht="11.25" customHeight="1" x14ac:dyDescent="0.15">
      <c r="B11" s="123" t="s">
        <v>134</v>
      </c>
      <c r="C11" s="124">
        <v>4723293</v>
      </c>
      <c r="D11" s="124">
        <v>4596445</v>
      </c>
      <c r="E11" s="124">
        <f t="shared" si="0"/>
        <v>126848</v>
      </c>
      <c r="F11" s="242">
        <f t="shared" ref="F11:F52" si="1">IF(E11=0,0,IF(D11=0,"　　 皆増",IF(C11=0,"　　 皆減",ROUND(E11/D11*100,1))))</f>
        <v>2.8</v>
      </c>
    </row>
    <row r="12" spans="2:6" ht="11.25" customHeight="1" x14ac:dyDescent="0.15">
      <c r="B12" s="123" t="s">
        <v>251</v>
      </c>
      <c r="C12" s="124">
        <v>1300092</v>
      </c>
      <c r="D12" s="124">
        <v>1290208</v>
      </c>
      <c r="E12" s="124">
        <f>C12-D12</f>
        <v>9884</v>
      </c>
      <c r="F12" s="242">
        <f t="shared" si="1"/>
        <v>0.8</v>
      </c>
    </row>
    <row r="13" spans="2:6" ht="10.5" x14ac:dyDescent="0.15">
      <c r="B13" s="123" t="s">
        <v>135</v>
      </c>
      <c r="C13" s="124">
        <v>17745016</v>
      </c>
      <c r="D13" s="124">
        <v>17180200</v>
      </c>
      <c r="E13" s="124">
        <f t="shared" si="0"/>
        <v>564816</v>
      </c>
      <c r="F13" s="242">
        <f t="shared" si="1"/>
        <v>3.3</v>
      </c>
    </row>
    <row r="14" spans="2:6" ht="10.5" x14ac:dyDescent="0.15">
      <c r="B14" s="123" t="s">
        <v>136</v>
      </c>
      <c r="C14" s="124">
        <v>12351665</v>
      </c>
      <c r="D14" s="124">
        <v>12190933</v>
      </c>
      <c r="E14" s="124">
        <f t="shared" si="0"/>
        <v>160732</v>
      </c>
      <c r="F14" s="242">
        <f t="shared" si="1"/>
        <v>1.3</v>
      </c>
    </row>
    <row r="15" spans="2:6" ht="10.5" x14ac:dyDescent="0.15">
      <c r="B15" s="176" t="s">
        <v>137</v>
      </c>
      <c r="C15" s="177">
        <f>SUM(C6:C14)</f>
        <v>80275462</v>
      </c>
      <c r="D15" s="177">
        <f>SUM(D6:D14)</f>
        <v>78901510</v>
      </c>
      <c r="E15" s="177">
        <f t="shared" si="0"/>
        <v>1373952</v>
      </c>
      <c r="F15" s="243">
        <f t="shared" si="1"/>
        <v>1.7</v>
      </c>
    </row>
    <row r="16" spans="2:6" ht="10.5" x14ac:dyDescent="0.15">
      <c r="B16" s="126" t="s">
        <v>138</v>
      </c>
      <c r="C16" s="127">
        <v>18267475</v>
      </c>
      <c r="D16" s="127">
        <v>18077972</v>
      </c>
      <c r="E16" s="127">
        <f t="shared" si="0"/>
        <v>189503</v>
      </c>
      <c r="F16" s="244">
        <f t="shared" si="1"/>
        <v>1</v>
      </c>
    </row>
    <row r="17" spans="1:6" ht="10.5" x14ac:dyDescent="0.15">
      <c r="B17" s="123" t="s">
        <v>139</v>
      </c>
      <c r="C17" s="124">
        <v>13473661</v>
      </c>
      <c r="D17" s="124">
        <v>12940760</v>
      </c>
      <c r="E17" s="124">
        <f t="shared" si="0"/>
        <v>532901</v>
      </c>
      <c r="F17" s="242">
        <f t="shared" si="1"/>
        <v>4.0999999999999996</v>
      </c>
    </row>
    <row r="18" spans="1:6" ht="10.5" x14ac:dyDescent="0.15">
      <c r="B18" s="123" t="s">
        <v>140</v>
      </c>
      <c r="C18" s="124">
        <v>10206371</v>
      </c>
      <c r="D18" s="124">
        <v>10236421</v>
      </c>
      <c r="E18" s="124">
        <f t="shared" si="0"/>
        <v>-30050</v>
      </c>
      <c r="F18" s="242">
        <f t="shared" si="1"/>
        <v>-0.3</v>
      </c>
    </row>
    <row r="19" spans="1:6" ht="10.5" x14ac:dyDescent="0.15">
      <c r="B19" s="123" t="s">
        <v>141</v>
      </c>
      <c r="C19" s="124">
        <v>8146080</v>
      </c>
      <c r="D19" s="124">
        <v>8162801</v>
      </c>
      <c r="E19" s="124">
        <f t="shared" si="0"/>
        <v>-16721</v>
      </c>
      <c r="F19" s="242">
        <f t="shared" si="1"/>
        <v>-0.2</v>
      </c>
    </row>
    <row r="20" spans="1:6" ht="10.5" x14ac:dyDescent="0.15">
      <c r="B20" s="123" t="s">
        <v>142</v>
      </c>
      <c r="C20" s="124">
        <v>6971913</v>
      </c>
      <c r="D20" s="124">
        <v>6765000</v>
      </c>
      <c r="E20" s="124">
        <f t="shared" si="0"/>
        <v>206913</v>
      </c>
      <c r="F20" s="242">
        <f t="shared" si="1"/>
        <v>3.1</v>
      </c>
    </row>
    <row r="21" spans="1:6" ht="10.5" x14ac:dyDescent="0.15">
      <c r="B21" s="123" t="s">
        <v>140</v>
      </c>
      <c r="C21" s="124">
        <v>4616906</v>
      </c>
      <c r="D21" s="124">
        <v>4593578</v>
      </c>
      <c r="E21" s="124">
        <f t="shared" si="0"/>
        <v>23328</v>
      </c>
      <c r="F21" s="242">
        <f t="shared" si="1"/>
        <v>0.5</v>
      </c>
    </row>
    <row r="22" spans="1:6" ht="10.5" x14ac:dyDescent="0.15">
      <c r="B22" s="123" t="s">
        <v>210</v>
      </c>
      <c r="C22" s="124">
        <v>3307099</v>
      </c>
      <c r="D22" s="124">
        <v>3138776</v>
      </c>
      <c r="E22" s="124">
        <f t="shared" si="0"/>
        <v>168323</v>
      </c>
      <c r="F22" s="242">
        <f t="shared" si="1"/>
        <v>5.4</v>
      </c>
    </row>
    <row r="23" spans="1:6" ht="10.5" x14ac:dyDescent="0.15">
      <c r="B23" s="123" t="s">
        <v>211</v>
      </c>
      <c r="C23" s="124">
        <v>502452</v>
      </c>
      <c r="D23" s="124">
        <v>492981</v>
      </c>
      <c r="E23" s="124">
        <f t="shared" si="0"/>
        <v>9471</v>
      </c>
      <c r="F23" s="242">
        <f t="shared" si="1"/>
        <v>1.9</v>
      </c>
    </row>
    <row r="24" spans="1:6" ht="10.5" x14ac:dyDescent="0.15">
      <c r="B24" s="123" t="s">
        <v>212</v>
      </c>
      <c r="C24" s="124">
        <v>78979003</v>
      </c>
      <c r="D24" s="124">
        <v>74378371</v>
      </c>
      <c r="E24" s="124">
        <f t="shared" si="0"/>
        <v>4600632</v>
      </c>
      <c r="F24" s="242">
        <f t="shared" si="1"/>
        <v>6.2</v>
      </c>
    </row>
    <row r="25" spans="1:6" ht="10.5" x14ac:dyDescent="0.15">
      <c r="A25" s="49" t="s">
        <v>143</v>
      </c>
      <c r="B25" s="178" t="s">
        <v>144</v>
      </c>
      <c r="C25" s="179">
        <f>SUM(C16:C24)</f>
        <v>144470960</v>
      </c>
      <c r="D25" s="179">
        <f>SUM(D16:D24)</f>
        <v>138786660</v>
      </c>
      <c r="E25" s="179">
        <f t="shared" si="0"/>
        <v>5684300</v>
      </c>
      <c r="F25" s="245">
        <f t="shared" si="1"/>
        <v>4.0999999999999996</v>
      </c>
    </row>
    <row r="26" spans="1:6" ht="10.5" x14ac:dyDescent="0.15">
      <c r="B26" s="123" t="s">
        <v>145</v>
      </c>
      <c r="C26" s="124">
        <v>54944415</v>
      </c>
      <c r="D26" s="124">
        <v>53984853</v>
      </c>
      <c r="E26" s="124">
        <f t="shared" si="0"/>
        <v>959562</v>
      </c>
      <c r="F26" s="242">
        <f t="shared" si="1"/>
        <v>1.8</v>
      </c>
    </row>
    <row r="27" spans="1:6" ht="10.5" x14ac:dyDescent="0.15">
      <c r="B27" s="123" t="s">
        <v>146</v>
      </c>
      <c r="C27" s="124">
        <v>49913745</v>
      </c>
      <c r="D27" s="124">
        <v>46278555</v>
      </c>
      <c r="E27" s="124">
        <f t="shared" si="0"/>
        <v>3635190</v>
      </c>
      <c r="F27" s="242">
        <f t="shared" si="1"/>
        <v>7.9</v>
      </c>
    </row>
    <row r="28" spans="1:6" ht="10.5" x14ac:dyDescent="0.15">
      <c r="B28" s="123" t="s">
        <v>147</v>
      </c>
      <c r="C28" s="124">
        <v>69232918</v>
      </c>
      <c r="D28" s="124">
        <v>68693947</v>
      </c>
      <c r="E28" s="124">
        <f t="shared" si="0"/>
        <v>538971</v>
      </c>
      <c r="F28" s="242">
        <f t="shared" si="1"/>
        <v>0.8</v>
      </c>
    </row>
    <row r="29" spans="1:6" ht="10.5" x14ac:dyDescent="0.15">
      <c r="B29" s="123" t="s">
        <v>298</v>
      </c>
      <c r="C29" s="124">
        <v>174868815</v>
      </c>
      <c r="D29" s="124">
        <v>169659360</v>
      </c>
      <c r="E29" s="124">
        <f t="shared" ref="E29" si="2">C29-D29</f>
        <v>5209455</v>
      </c>
      <c r="F29" s="242">
        <f t="shared" ref="F29" si="3">IF(E29=0,0,IF(D29=0,"　　 皆増",IF(C29=0,"　　 皆減",ROUND(E29/D29*100,1))))</f>
        <v>3.1</v>
      </c>
    </row>
    <row r="30" spans="1:6" ht="10.5" x14ac:dyDescent="0.15">
      <c r="B30" s="123" t="s">
        <v>213</v>
      </c>
      <c r="C30" s="124">
        <v>124716979</v>
      </c>
      <c r="D30" s="124">
        <v>122685290</v>
      </c>
      <c r="E30" s="124">
        <f t="shared" si="0"/>
        <v>2031689</v>
      </c>
      <c r="F30" s="242">
        <f t="shared" si="1"/>
        <v>1.7</v>
      </c>
    </row>
    <row r="31" spans="1:6" ht="10.5" x14ac:dyDescent="0.15">
      <c r="B31" s="128" t="s">
        <v>214</v>
      </c>
      <c r="C31" s="124">
        <v>88512480</v>
      </c>
      <c r="D31" s="124">
        <v>86247621</v>
      </c>
      <c r="E31" s="124">
        <f t="shared" si="0"/>
        <v>2264859</v>
      </c>
      <c r="F31" s="242">
        <f t="shared" si="1"/>
        <v>2.6</v>
      </c>
    </row>
    <row r="32" spans="1:6" ht="10.5" x14ac:dyDescent="0.15">
      <c r="B32" s="123" t="s">
        <v>148</v>
      </c>
      <c r="C32" s="124">
        <v>52795867</v>
      </c>
      <c r="D32" s="124">
        <v>51031368</v>
      </c>
      <c r="E32" s="124">
        <f t="shared" si="0"/>
        <v>1764499</v>
      </c>
      <c r="F32" s="242">
        <f t="shared" si="1"/>
        <v>3.5</v>
      </c>
    </row>
    <row r="33" spans="1:6" ht="10.5" x14ac:dyDescent="0.15">
      <c r="B33" s="176" t="s">
        <v>149</v>
      </c>
      <c r="C33" s="177">
        <f>SUM(C26:C32)</f>
        <v>614985219</v>
      </c>
      <c r="D33" s="177">
        <f>SUM(D26:D32)</f>
        <v>598580994</v>
      </c>
      <c r="E33" s="177">
        <f t="shared" si="0"/>
        <v>16404225</v>
      </c>
      <c r="F33" s="243">
        <f t="shared" si="1"/>
        <v>2.7</v>
      </c>
    </row>
    <row r="34" spans="1:6" ht="10.5" x14ac:dyDescent="0.15">
      <c r="B34" s="126" t="s">
        <v>150</v>
      </c>
      <c r="C34" s="127">
        <v>5953877</v>
      </c>
      <c r="D34" s="127">
        <v>5937036</v>
      </c>
      <c r="E34" s="127">
        <f t="shared" si="0"/>
        <v>16841</v>
      </c>
      <c r="F34" s="244">
        <f t="shared" si="1"/>
        <v>0.3</v>
      </c>
    </row>
    <row r="35" spans="1:6" ht="10.5" x14ac:dyDescent="0.15">
      <c r="B35" s="123" t="s">
        <v>215</v>
      </c>
      <c r="C35" s="124">
        <v>1770152</v>
      </c>
      <c r="D35" s="124">
        <v>1691025</v>
      </c>
      <c r="E35" s="124">
        <f t="shared" si="0"/>
        <v>79127</v>
      </c>
      <c r="F35" s="242">
        <f t="shared" si="1"/>
        <v>4.7</v>
      </c>
    </row>
    <row r="36" spans="1:6" ht="10.5" x14ac:dyDescent="0.15">
      <c r="B36" s="123" t="s">
        <v>151</v>
      </c>
      <c r="C36" s="124">
        <v>11182870</v>
      </c>
      <c r="D36" s="124">
        <v>10944174</v>
      </c>
      <c r="E36" s="124">
        <f t="shared" si="0"/>
        <v>238696</v>
      </c>
      <c r="F36" s="242">
        <f t="shared" si="1"/>
        <v>2.2000000000000002</v>
      </c>
    </row>
    <row r="37" spans="1:6" ht="10.5" x14ac:dyDescent="0.15">
      <c r="B37" s="178" t="s">
        <v>258</v>
      </c>
      <c r="C37" s="179">
        <f>SUM(C34:C36)</f>
        <v>18906899</v>
      </c>
      <c r="D37" s="179">
        <f>SUM(D34:D36)</f>
        <v>18572235</v>
      </c>
      <c r="E37" s="179">
        <f t="shared" si="0"/>
        <v>334664</v>
      </c>
      <c r="F37" s="245">
        <f t="shared" si="1"/>
        <v>1.8</v>
      </c>
    </row>
    <row r="38" spans="1:6" ht="10.5" x14ac:dyDescent="0.15">
      <c r="B38" s="123" t="s">
        <v>152</v>
      </c>
      <c r="C38" s="124">
        <v>12040452</v>
      </c>
      <c r="D38" s="124">
        <v>11109163</v>
      </c>
      <c r="E38" s="124">
        <f t="shared" si="0"/>
        <v>931289</v>
      </c>
      <c r="F38" s="242">
        <f t="shared" si="1"/>
        <v>8.4</v>
      </c>
    </row>
    <row r="39" spans="1:6" ht="10.5" x14ac:dyDescent="0.15">
      <c r="B39" s="123" t="s">
        <v>216</v>
      </c>
      <c r="C39" s="124">
        <v>2835936</v>
      </c>
      <c r="D39" s="124">
        <v>2727276</v>
      </c>
      <c r="E39" s="124">
        <f t="shared" si="0"/>
        <v>108660</v>
      </c>
      <c r="F39" s="242">
        <f t="shared" si="1"/>
        <v>4</v>
      </c>
    </row>
    <row r="40" spans="1:6" ht="10.5" x14ac:dyDescent="0.15">
      <c r="B40" s="123" t="s">
        <v>217</v>
      </c>
      <c r="C40" s="124">
        <v>6673552</v>
      </c>
      <c r="D40" s="124">
        <v>6250775</v>
      </c>
      <c r="E40" s="124">
        <f t="shared" si="0"/>
        <v>422777</v>
      </c>
      <c r="F40" s="242">
        <f t="shared" si="1"/>
        <v>6.8</v>
      </c>
    </row>
    <row r="41" spans="1:6" ht="10.5" x14ac:dyDescent="0.15">
      <c r="B41" s="123" t="s">
        <v>200</v>
      </c>
      <c r="C41" s="124">
        <v>60489161</v>
      </c>
      <c r="D41" s="124">
        <v>54628520</v>
      </c>
      <c r="E41" s="124">
        <f t="shared" si="0"/>
        <v>5860641</v>
      </c>
      <c r="F41" s="242">
        <f t="shared" si="1"/>
        <v>10.7</v>
      </c>
    </row>
    <row r="42" spans="1:6" ht="10.5" x14ac:dyDescent="0.15">
      <c r="B42" s="123" t="s">
        <v>153</v>
      </c>
      <c r="C42" s="124">
        <v>2515965</v>
      </c>
      <c r="D42" s="124">
        <v>2357271</v>
      </c>
      <c r="E42" s="124">
        <f t="shared" si="0"/>
        <v>158694</v>
      </c>
      <c r="F42" s="242">
        <f t="shared" si="1"/>
        <v>6.7</v>
      </c>
    </row>
    <row r="43" spans="1:6" ht="10.5" x14ac:dyDescent="0.15">
      <c r="A43" s="59"/>
      <c r="B43" s="176" t="s">
        <v>259</v>
      </c>
      <c r="C43" s="177">
        <f>SUM(C38:C42)</f>
        <v>84555066</v>
      </c>
      <c r="D43" s="177">
        <f>SUM(D38:D42)</f>
        <v>77073005</v>
      </c>
      <c r="E43" s="177">
        <f t="shared" si="0"/>
        <v>7482061</v>
      </c>
      <c r="F43" s="243">
        <f t="shared" si="1"/>
        <v>9.6999999999999993</v>
      </c>
    </row>
    <row r="44" spans="1:6" ht="10.5" x14ac:dyDescent="0.15">
      <c r="B44" s="121" t="s">
        <v>256</v>
      </c>
      <c r="C44" s="122">
        <v>16737959</v>
      </c>
      <c r="D44" s="122">
        <v>16425618</v>
      </c>
      <c r="E44" s="122">
        <f>C44-D44</f>
        <v>312341</v>
      </c>
      <c r="F44" s="148">
        <f>IF(E44=0,0,IF(D44=0,"　　 皆増",IF(C44=0,"　　 皆減",ROUND(E44/D44*100,1))))</f>
        <v>1.9</v>
      </c>
    </row>
    <row r="45" spans="1:6" ht="11.25" customHeight="1" x14ac:dyDescent="0.15">
      <c r="B45" s="121" t="s">
        <v>257</v>
      </c>
      <c r="C45" s="122">
        <v>19078123</v>
      </c>
      <c r="D45" s="122">
        <v>19108352</v>
      </c>
      <c r="E45" s="122">
        <f>C45-D45</f>
        <v>-30229</v>
      </c>
      <c r="F45" s="148">
        <f>IF(E45=0,0,IF(D45=0,"　　 皆増",IF(C45=0,"　　 皆減",ROUND(E45/D45*100,1))))</f>
        <v>-0.2</v>
      </c>
    </row>
    <row r="46" spans="1:6" ht="11.25" customHeight="1" x14ac:dyDescent="0.15">
      <c r="B46" s="121" t="s">
        <v>268</v>
      </c>
      <c r="C46" s="122">
        <v>7064957</v>
      </c>
      <c r="D46" s="254">
        <v>7065460</v>
      </c>
      <c r="E46" s="122">
        <f>C46-D46</f>
        <v>-503</v>
      </c>
      <c r="F46" s="148">
        <f>IF(E46=0,0,IF(D46=0,"　　 皆増",IF(C46=0,"　　 皆減",ROUND(E46/D46*100,1))))</f>
        <v>0</v>
      </c>
    </row>
    <row r="47" spans="1:6" ht="11.25" customHeight="1" x14ac:dyDescent="0.15">
      <c r="B47" s="121" t="s">
        <v>288</v>
      </c>
      <c r="C47" s="122">
        <v>4549702</v>
      </c>
      <c r="D47" s="254">
        <v>7057053</v>
      </c>
      <c r="E47" s="122">
        <f>C47-D47</f>
        <v>-2507351</v>
      </c>
      <c r="F47" s="148">
        <f>IF(E47=0,0,IF(D47=0,"　　 皆増",IF(C47=0,"　　 皆減",ROUND(E47/D47*100,1))))</f>
        <v>-35.5</v>
      </c>
    </row>
    <row r="48" spans="1:6" ht="12.75" customHeight="1" x14ac:dyDescent="0.15">
      <c r="B48" s="180" t="s">
        <v>154</v>
      </c>
      <c r="C48" s="181">
        <f>C5+C15+C25+C33+C37+C43+C45+C44+C46+C47</f>
        <v>1084525698</v>
      </c>
      <c r="D48" s="181">
        <f>D5+D15+D25+D33+D37+D43+D44+D45+D46+D47</f>
        <v>1052080962</v>
      </c>
      <c r="E48" s="181">
        <f>C48-D48</f>
        <v>32444736</v>
      </c>
      <c r="F48" s="246">
        <f t="shared" si="1"/>
        <v>3.1</v>
      </c>
    </row>
    <row r="49" spans="2:6" ht="12.75" customHeight="1" x14ac:dyDescent="0.15">
      <c r="B49" s="129"/>
      <c r="C49" s="130"/>
      <c r="D49" s="130"/>
      <c r="E49" s="130"/>
      <c r="F49" s="131"/>
    </row>
    <row r="50" spans="2:6" ht="10.5" customHeight="1" x14ac:dyDescent="0.15">
      <c r="B50" s="315" t="s">
        <v>127</v>
      </c>
      <c r="C50" s="317" t="s">
        <v>197</v>
      </c>
      <c r="D50" s="318"/>
      <c r="E50" s="318"/>
      <c r="F50" s="319"/>
    </row>
    <row r="51" spans="2:6" ht="10.5" customHeight="1" x14ac:dyDescent="0.15">
      <c r="B51" s="316"/>
      <c r="C51" s="118" t="str">
        <f>C4</f>
        <v>令和７年度</v>
      </c>
      <c r="D51" s="118" t="str">
        <f>D4</f>
        <v>令和６年度</v>
      </c>
      <c r="E51" s="119" t="s">
        <v>128</v>
      </c>
      <c r="F51" s="132" t="s">
        <v>129</v>
      </c>
    </row>
    <row r="52" spans="2:6" ht="10.5" x14ac:dyDescent="0.15">
      <c r="B52" s="123" t="s">
        <v>236</v>
      </c>
      <c r="C52" s="124">
        <v>301764</v>
      </c>
      <c r="D52" s="124">
        <v>287323</v>
      </c>
      <c r="E52" s="124">
        <f t="shared" si="0"/>
        <v>14441</v>
      </c>
      <c r="F52" s="134">
        <f t="shared" si="1"/>
        <v>5</v>
      </c>
    </row>
    <row r="53" spans="2:6" ht="10.5" x14ac:dyDescent="0.15">
      <c r="B53" s="123" t="s">
        <v>237</v>
      </c>
      <c r="C53" s="124">
        <v>36915</v>
      </c>
      <c r="D53" s="124">
        <v>39844</v>
      </c>
      <c r="E53" s="124">
        <f t="shared" ref="E53:E67" si="4">C53-D53</f>
        <v>-2929</v>
      </c>
      <c r="F53" s="134">
        <f t="shared" ref="F53:F67" si="5">IF(E53=0,0,IF(D53=0,"　　 皆増",IF(C53=0,"　　 皆減",ROUND(E53/D53*100,1))))</f>
        <v>-7.4</v>
      </c>
    </row>
    <row r="54" spans="2:6" ht="10.5" x14ac:dyDescent="0.15">
      <c r="B54" s="123" t="s">
        <v>252</v>
      </c>
      <c r="C54" s="124">
        <v>42566</v>
      </c>
      <c r="D54" s="124">
        <v>43436</v>
      </c>
      <c r="E54" s="124">
        <f t="shared" si="4"/>
        <v>-870</v>
      </c>
      <c r="F54" s="134">
        <f t="shared" si="5"/>
        <v>-2</v>
      </c>
    </row>
    <row r="55" spans="2:6" ht="10.5" x14ac:dyDescent="0.15">
      <c r="B55" s="123" t="s">
        <v>253</v>
      </c>
      <c r="C55" s="124">
        <v>2907799</v>
      </c>
      <c r="D55" s="124">
        <v>2742842</v>
      </c>
      <c r="E55" s="124">
        <f t="shared" si="4"/>
        <v>164957</v>
      </c>
      <c r="F55" s="134">
        <f t="shared" si="5"/>
        <v>6</v>
      </c>
    </row>
    <row r="56" spans="2:6" ht="10.5" x14ac:dyDescent="0.15">
      <c r="B56" s="123" t="s">
        <v>238</v>
      </c>
      <c r="C56" s="124">
        <v>798036</v>
      </c>
      <c r="D56" s="124">
        <v>798439</v>
      </c>
      <c r="E56" s="124">
        <f t="shared" si="4"/>
        <v>-403</v>
      </c>
      <c r="F56" s="134">
        <f t="shared" si="5"/>
        <v>-0.1</v>
      </c>
    </row>
    <row r="57" spans="2:6" ht="10.5" x14ac:dyDescent="0.15">
      <c r="B57" s="123" t="s">
        <v>239</v>
      </c>
      <c r="C57" s="124">
        <v>3762379</v>
      </c>
      <c r="D57" s="124">
        <v>3636820</v>
      </c>
      <c r="E57" s="124">
        <f t="shared" si="4"/>
        <v>125559</v>
      </c>
      <c r="F57" s="134">
        <f t="shared" si="5"/>
        <v>3.5</v>
      </c>
    </row>
    <row r="58" spans="2:6" ht="10.5" x14ac:dyDescent="0.15">
      <c r="B58" s="123" t="s">
        <v>299</v>
      </c>
      <c r="C58" s="124">
        <v>1377719</v>
      </c>
      <c r="D58" s="124">
        <v>2178347</v>
      </c>
      <c r="E58" s="124">
        <f t="shared" si="4"/>
        <v>-800628</v>
      </c>
      <c r="F58" s="134">
        <f t="shared" si="5"/>
        <v>-36.799999999999997</v>
      </c>
    </row>
    <row r="59" spans="2:6" ht="10.5" x14ac:dyDescent="0.15">
      <c r="B59" s="123" t="s">
        <v>240</v>
      </c>
      <c r="C59" s="124">
        <v>75015890</v>
      </c>
      <c r="D59" s="124">
        <v>79330406</v>
      </c>
      <c r="E59" s="124">
        <f t="shared" si="4"/>
        <v>-4314516</v>
      </c>
      <c r="F59" s="134">
        <f t="shared" si="5"/>
        <v>-5.4</v>
      </c>
    </row>
    <row r="60" spans="2:6" ht="10.5" x14ac:dyDescent="0.15">
      <c r="B60" s="123" t="s">
        <v>282</v>
      </c>
      <c r="C60" s="124">
        <v>3968628</v>
      </c>
      <c r="D60" s="124">
        <v>3329690</v>
      </c>
      <c r="E60" s="124">
        <f t="shared" si="4"/>
        <v>638938</v>
      </c>
      <c r="F60" s="134">
        <f t="shared" si="5"/>
        <v>19.2</v>
      </c>
    </row>
    <row r="61" spans="2:6" ht="10.5" x14ac:dyDescent="0.15">
      <c r="B61" s="123" t="s">
        <v>283</v>
      </c>
      <c r="C61" s="124">
        <v>769749</v>
      </c>
      <c r="D61" s="124">
        <v>440272</v>
      </c>
      <c r="E61" s="124">
        <f t="shared" si="4"/>
        <v>329477</v>
      </c>
      <c r="F61" s="134">
        <f t="shared" si="5"/>
        <v>74.8</v>
      </c>
    </row>
    <row r="62" spans="2:6" ht="10.5" x14ac:dyDescent="0.15">
      <c r="B62" s="123" t="s">
        <v>300</v>
      </c>
      <c r="C62" s="124">
        <v>0</v>
      </c>
      <c r="D62" s="124">
        <v>0</v>
      </c>
      <c r="E62" s="256" t="s">
        <v>204</v>
      </c>
      <c r="F62" s="134" t="s">
        <v>204</v>
      </c>
    </row>
    <row r="63" spans="2:6" ht="10.5" x14ac:dyDescent="0.15">
      <c r="B63" s="123" t="s">
        <v>241</v>
      </c>
      <c r="C63" s="124">
        <v>338762</v>
      </c>
      <c r="D63" s="124">
        <v>300714</v>
      </c>
      <c r="E63" s="124">
        <f t="shared" si="4"/>
        <v>38048</v>
      </c>
      <c r="F63" s="134">
        <f t="shared" si="5"/>
        <v>12.7</v>
      </c>
    </row>
    <row r="64" spans="2:6" ht="10.5" x14ac:dyDescent="0.15">
      <c r="B64" s="123" t="s">
        <v>242</v>
      </c>
      <c r="C64" s="124">
        <v>16295863</v>
      </c>
      <c r="D64" s="124">
        <v>18176705</v>
      </c>
      <c r="E64" s="124">
        <f t="shared" si="4"/>
        <v>-1880842</v>
      </c>
      <c r="F64" s="134">
        <f t="shared" si="5"/>
        <v>-10.3</v>
      </c>
    </row>
    <row r="65" spans="2:6" ht="10.5" x14ac:dyDescent="0.15">
      <c r="B65" s="123" t="s">
        <v>243</v>
      </c>
      <c r="C65" s="124">
        <v>0</v>
      </c>
      <c r="D65" s="124">
        <v>0</v>
      </c>
      <c r="E65" s="256" t="s">
        <v>204</v>
      </c>
      <c r="F65" s="134" t="s">
        <v>204</v>
      </c>
    </row>
    <row r="66" spans="2:6" ht="10.5" x14ac:dyDescent="0.15">
      <c r="B66" s="123" t="s">
        <v>244</v>
      </c>
      <c r="C66" s="125">
        <v>0</v>
      </c>
      <c r="D66" s="125">
        <v>0</v>
      </c>
      <c r="E66" s="125" t="s">
        <v>204</v>
      </c>
      <c r="F66" s="125" t="s">
        <v>204</v>
      </c>
    </row>
    <row r="67" spans="2:6" ht="10.5" x14ac:dyDescent="0.15">
      <c r="B67" s="123" t="s">
        <v>245</v>
      </c>
      <c r="C67" s="125">
        <v>9357739</v>
      </c>
      <c r="D67" s="125">
        <v>10509716</v>
      </c>
      <c r="E67" s="125">
        <f t="shared" si="4"/>
        <v>-1151977</v>
      </c>
      <c r="F67" s="255">
        <f t="shared" si="5"/>
        <v>-11</v>
      </c>
    </row>
    <row r="68" spans="2:6" ht="10.5" x14ac:dyDescent="0.15">
      <c r="B68" s="123" t="s">
        <v>246</v>
      </c>
      <c r="C68" s="124">
        <v>0</v>
      </c>
      <c r="D68" s="124">
        <v>0</v>
      </c>
      <c r="E68" s="256" t="s">
        <v>204</v>
      </c>
      <c r="F68" s="134" t="s">
        <v>204</v>
      </c>
    </row>
    <row r="69" spans="2:6" ht="10.5" x14ac:dyDescent="0.15">
      <c r="B69" s="123"/>
      <c r="C69" s="125"/>
      <c r="D69" s="125"/>
      <c r="E69" s="125"/>
      <c r="F69" s="125"/>
    </row>
    <row r="70" spans="2:6" ht="10.5" x14ac:dyDescent="0.15">
      <c r="B70" s="178" t="s">
        <v>155</v>
      </c>
      <c r="C70" s="179">
        <f>SUM(C52:C69)</f>
        <v>114973809</v>
      </c>
      <c r="D70" s="179">
        <f>SUM(D52:D69)</f>
        <v>121814554</v>
      </c>
      <c r="E70" s="179">
        <f>C70-D70</f>
        <v>-6840745</v>
      </c>
      <c r="F70" s="247">
        <f>IF(E70=0,0,IF(D70=0,"　　 皆増",IF(C70=0,"　　 皆減",ROUND(E70/D70*100,1))))</f>
        <v>-5.6</v>
      </c>
    </row>
    <row r="71" spans="2:6" ht="10.5" x14ac:dyDescent="0.15">
      <c r="B71" s="164"/>
      <c r="C71" s="165"/>
      <c r="D71" s="165"/>
      <c r="E71" s="165"/>
      <c r="F71" s="166"/>
    </row>
    <row r="72" spans="2:6" ht="10.5" x14ac:dyDescent="0.15">
      <c r="B72" s="315" t="s">
        <v>127</v>
      </c>
      <c r="C72" s="320" t="s">
        <v>254</v>
      </c>
      <c r="D72" s="321"/>
      <c r="E72" s="321"/>
      <c r="F72" s="322"/>
    </row>
    <row r="73" spans="2:6" ht="10.5" x14ac:dyDescent="0.15">
      <c r="B73" s="316"/>
      <c r="C73" s="118" t="str">
        <f>C4</f>
        <v>令和７年度</v>
      </c>
      <c r="D73" s="118" t="str">
        <f>D4</f>
        <v>令和６年度</v>
      </c>
      <c r="E73" s="119" t="s">
        <v>128</v>
      </c>
      <c r="F73" s="132" t="s">
        <v>129</v>
      </c>
    </row>
    <row r="74" spans="2:6" ht="10.5" x14ac:dyDescent="0.15">
      <c r="B74" s="123" t="s">
        <v>202</v>
      </c>
      <c r="C74" s="124">
        <v>137455728</v>
      </c>
      <c r="D74" s="124">
        <v>126372454</v>
      </c>
      <c r="E74" s="124">
        <f>C74-D74</f>
        <v>11083274</v>
      </c>
      <c r="F74" s="134">
        <f>IF(E74=0,0,IF(D74=0,"　　 皆増",IF(C74=0,"　　 皆減",ROUND(E74/D74*100,1))))</f>
        <v>8.8000000000000007</v>
      </c>
    </row>
    <row r="75" spans="2:6" ht="10.5" x14ac:dyDescent="0.15">
      <c r="B75" s="123" t="s">
        <v>205</v>
      </c>
      <c r="C75" s="124">
        <v>4418311</v>
      </c>
      <c r="D75" s="124">
        <v>4439556</v>
      </c>
      <c r="E75" s="124">
        <f>C75-D75</f>
        <v>-21245</v>
      </c>
      <c r="F75" s="134">
        <f>IF(E75=0,0,IF(D75=0,"　　 皆増",IF(C75=0,"　　 皆減",ROUND(E75/D75*100,1))))</f>
        <v>-0.5</v>
      </c>
    </row>
    <row r="76" spans="2:6" ht="10.5" x14ac:dyDescent="0.15">
      <c r="B76" s="176" t="s">
        <v>203</v>
      </c>
      <c r="C76" s="177">
        <f>SUM(C74:C75)</f>
        <v>141874039</v>
      </c>
      <c r="D76" s="177">
        <f>SUM(D74:D75)</f>
        <v>130812010</v>
      </c>
      <c r="E76" s="177">
        <f>C76-D76</f>
        <v>11062029</v>
      </c>
      <c r="F76" s="248">
        <f>IF(E76=0,0,IF(D76=0,"　　 皆増",IF(C76=0,"　　 皆減",ROUND(E76/D76*100,1))))</f>
        <v>8.5</v>
      </c>
    </row>
    <row r="77" spans="2:6" ht="10.5" x14ac:dyDescent="0.15">
      <c r="B77" s="129"/>
      <c r="C77" s="130"/>
      <c r="D77" s="130"/>
      <c r="E77" s="130"/>
      <c r="F77" s="249"/>
    </row>
    <row r="78" spans="2:6" ht="12.75" customHeight="1" x14ac:dyDescent="0.15">
      <c r="B78" s="180" t="s">
        <v>156</v>
      </c>
      <c r="C78" s="181">
        <f>C48+C70+C76</f>
        <v>1341373546</v>
      </c>
      <c r="D78" s="181">
        <f>D48+D70+D76</f>
        <v>1304707526</v>
      </c>
      <c r="E78" s="181">
        <f>C78-D78</f>
        <v>36666020</v>
      </c>
      <c r="F78" s="250">
        <f>IF(E78=0,0,IF(D78=0,"　　 皆増",IF(C78=0,"　　 皆減",ROUND(E78/D78*100,1))))</f>
        <v>2.8</v>
      </c>
    </row>
    <row r="79" spans="2:6" ht="12.75" customHeight="1" x14ac:dyDescent="0.15">
      <c r="B79" s="133" t="s">
        <v>255</v>
      </c>
      <c r="C79" s="122"/>
      <c r="D79" s="122">
        <v>8880345</v>
      </c>
      <c r="E79" s="122">
        <f>C79-D79</f>
        <v>-8880345</v>
      </c>
      <c r="F79" s="251" t="str">
        <f>IF(E79=0,0,IF(D79=0,"　　 皆増",IF(C79=0,"　　 皆減",ROUND(E79/D79*100,1))))</f>
        <v>　　 皆減</v>
      </c>
    </row>
    <row r="80" spans="2:6" ht="12.75" customHeight="1" x14ac:dyDescent="0.15">
      <c r="B80" s="180" t="s">
        <v>157</v>
      </c>
      <c r="C80" s="181">
        <f>SUM(C78-C79)</f>
        <v>1341373546</v>
      </c>
      <c r="D80" s="181">
        <f>SUM(D78-D79)</f>
        <v>1295827181</v>
      </c>
      <c r="E80" s="181">
        <f>C80-D80</f>
        <v>45546365</v>
      </c>
      <c r="F80" s="250">
        <f>IF(E80=0,0,IF(D80=0,"　　 皆増",IF(C80=0,"　　 皆減",ROUND(E80/D80*100,1))))</f>
        <v>3.5</v>
      </c>
    </row>
  </sheetData>
  <mergeCells count="6">
    <mergeCell ref="B50:B51"/>
    <mergeCell ref="C50:F50"/>
    <mergeCell ref="B3:B4"/>
    <mergeCell ref="C3:F3"/>
    <mergeCell ref="C72:F72"/>
    <mergeCell ref="B72:B73"/>
  </mergeCells>
  <phoneticPr fontId="15"/>
  <pageMargins left="0.98425196850393704" right="0.39370078740157483" top="0.51181102362204722" bottom="0.39370078740157483"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48"/>
  <sheetViews>
    <sheetView view="pageBreakPreview" zoomScale="97" zoomScaleNormal="130" zoomScaleSheetLayoutView="130" workbookViewId="0">
      <selection activeCell="E17" sqref="E17"/>
    </sheetView>
  </sheetViews>
  <sheetFormatPr defaultColWidth="9" defaultRowHeight="9.9499999999999993" customHeight="1" x14ac:dyDescent="0.15"/>
  <cols>
    <col min="1" max="1" width="1.5" style="53" customWidth="1"/>
    <col min="2" max="2" width="7.875" style="53" customWidth="1"/>
    <col min="3" max="3" width="17.5" style="53" customWidth="1"/>
    <col min="4" max="6" width="12.625" style="55" customWidth="1"/>
    <col min="7" max="7" width="9.125" style="54" customWidth="1"/>
    <col min="8" max="16384" width="9" style="53"/>
  </cols>
  <sheetData>
    <row r="1" spans="2:7" s="135" customFormat="1" ht="14.25" customHeight="1" x14ac:dyDescent="0.15">
      <c r="B1" s="325" t="s">
        <v>287</v>
      </c>
      <c r="C1" s="325"/>
      <c r="D1" s="325"/>
      <c r="E1" s="325"/>
      <c r="F1" s="325"/>
      <c r="G1" s="325"/>
    </row>
    <row r="2" spans="2:7" s="135" customFormat="1" ht="14.25" customHeight="1" x14ac:dyDescent="0.15">
      <c r="B2" s="135" t="s">
        <v>158</v>
      </c>
      <c r="D2" s="136"/>
      <c r="E2" s="136"/>
      <c r="F2" s="326" t="s">
        <v>207</v>
      </c>
      <c r="G2" s="326"/>
    </row>
    <row r="3" spans="2:7" s="135" customFormat="1" ht="14.25" customHeight="1" x14ac:dyDescent="0.15">
      <c r="B3" s="327" t="s">
        <v>159</v>
      </c>
      <c r="C3" s="328"/>
      <c r="D3" s="137" t="s">
        <v>306</v>
      </c>
      <c r="E3" s="137" t="s">
        <v>296</v>
      </c>
      <c r="F3" s="138" t="s">
        <v>128</v>
      </c>
      <c r="G3" s="139" t="s">
        <v>206</v>
      </c>
    </row>
    <row r="4" spans="2:7" s="135" customFormat="1" ht="14.25" customHeight="1" x14ac:dyDescent="0.15">
      <c r="B4" s="329" t="s">
        <v>160</v>
      </c>
      <c r="C4" s="116" t="s">
        <v>161</v>
      </c>
      <c r="D4" s="160">
        <v>8863573</v>
      </c>
      <c r="E4" s="160">
        <v>8731265</v>
      </c>
      <c r="F4" s="160">
        <f>D4-E4</f>
        <v>132308</v>
      </c>
      <c r="G4" s="161">
        <f t="shared" ref="G4:G26" si="0">IF(F4=0,0,IF(E4=0,"　　　 皆増",IF(D4=0,"　　　 皆減",ROUND(F4/E4*100,1))))</f>
        <v>1.5</v>
      </c>
    </row>
    <row r="5" spans="2:7" s="135" customFormat="1" ht="14.25" customHeight="1" x14ac:dyDescent="0.15">
      <c r="B5" s="329"/>
      <c r="C5" s="115" t="s">
        <v>162</v>
      </c>
      <c r="D5" s="229">
        <v>17629320</v>
      </c>
      <c r="E5" s="229">
        <v>17472704</v>
      </c>
      <c r="F5" s="229">
        <f t="shared" ref="F5:F47" si="1">D5-E5</f>
        <v>156616</v>
      </c>
      <c r="G5" s="230">
        <f t="shared" si="0"/>
        <v>0.9</v>
      </c>
    </row>
    <row r="6" spans="2:7" s="135" customFormat="1" ht="14.25" customHeight="1" x14ac:dyDescent="0.15">
      <c r="B6" s="329"/>
      <c r="C6" s="115" t="s">
        <v>261</v>
      </c>
      <c r="D6" s="229">
        <v>435207997</v>
      </c>
      <c r="E6" s="229">
        <v>389348414</v>
      </c>
      <c r="F6" s="229">
        <f t="shared" si="1"/>
        <v>45859583</v>
      </c>
      <c r="G6" s="230">
        <f t="shared" si="0"/>
        <v>11.8</v>
      </c>
    </row>
    <row r="7" spans="2:7" s="135" customFormat="1" ht="14.25" customHeight="1" x14ac:dyDescent="0.15">
      <c r="B7" s="329"/>
      <c r="C7" s="140" t="s">
        <v>163</v>
      </c>
      <c r="D7" s="231">
        <v>27829908</v>
      </c>
      <c r="E7" s="231">
        <v>30826877</v>
      </c>
      <c r="F7" s="231">
        <f t="shared" si="1"/>
        <v>-2996969</v>
      </c>
      <c r="G7" s="232">
        <f t="shared" si="0"/>
        <v>-9.6999999999999993</v>
      </c>
    </row>
    <row r="8" spans="2:7" s="135" customFormat="1" ht="14.25" customHeight="1" x14ac:dyDescent="0.15">
      <c r="B8" s="329"/>
      <c r="C8" s="173" t="s">
        <v>164</v>
      </c>
      <c r="D8" s="167">
        <f>D4+D6</f>
        <v>444071570</v>
      </c>
      <c r="E8" s="167">
        <f>E4+E6</f>
        <v>398079679</v>
      </c>
      <c r="F8" s="167">
        <f t="shared" si="1"/>
        <v>45991891</v>
      </c>
      <c r="G8" s="169">
        <f t="shared" si="0"/>
        <v>11.6</v>
      </c>
    </row>
    <row r="9" spans="2:7" s="135" customFormat="1" ht="14.25" customHeight="1" x14ac:dyDescent="0.15">
      <c r="B9" s="329"/>
      <c r="C9" s="173" t="s">
        <v>165</v>
      </c>
      <c r="D9" s="167">
        <f>D5+D7</f>
        <v>45459228</v>
      </c>
      <c r="E9" s="167">
        <f>E5+E7</f>
        <v>48299581</v>
      </c>
      <c r="F9" s="167">
        <f t="shared" si="1"/>
        <v>-2840353</v>
      </c>
      <c r="G9" s="169">
        <f t="shared" si="0"/>
        <v>-5.9</v>
      </c>
    </row>
    <row r="10" spans="2:7" s="135" customFormat="1" ht="14.25" customHeight="1" x14ac:dyDescent="0.15">
      <c r="B10" s="329"/>
      <c r="C10" s="174" t="s">
        <v>166</v>
      </c>
      <c r="D10" s="171">
        <f>D8+D9</f>
        <v>489530798</v>
      </c>
      <c r="E10" s="171">
        <f>E8+E9</f>
        <v>446379260</v>
      </c>
      <c r="F10" s="171">
        <f t="shared" si="1"/>
        <v>43151538</v>
      </c>
      <c r="G10" s="175">
        <f t="shared" si="0"/>
        <v>9.6999999999999993</v>
      </c>
    </row>
    <row r="11" spans="2:7" s="135" customFormat="1" ht="14.25" customHeight="1" x14ac:dyDescent="0.15">
      <c r="B11" s="329" t="s">
        <v>167</v>
      </c>
      <c r="C11" s="116" t="s">
        <v>168</v>
      </c>
      <c r="D11" s="160">
        <v>155812387</v>
      </c>
      <c r="E11" s="160">
        <v>154868679</v>
      </c>
      <c r="F11" s="160">
        <f t="shared" si="1"/>
        <v>943708</v>
      </c>
      <c r="G11" s="161">
        <f t="shared" si="0"/>
        <v>0.6</v>
      </c>
    </row>
    <row r="12" spans="2:7" s="135" customFormat="1" ht="14.25" customHeight="1" x14ac:dyDescent="0.15">
      <c r="B12" s="329"/>
      <c r="C12" s="115" t="s">
        <v>169</v>
      </c>
      <c r="D12" s="229">
        <v>166061159</v>
      </c>
      <c r="E12" s="229">
        <v>160932519</v>
      </c>
      <c r="F12" s="229">
        <f t="shared" si="1"/>
        <v>5128640</v>
      </c>
      <c r="G12" s="230">
        <f t="shared" si="0"/>
        <v>3.2</v>
      </c>
    </row>
    <row r="13" spans="2:7" s="135" customFormat="1" ht="14.25" customHeight="1" x14ac:dyDescent="0.15">
      <c r="B13" s="329"/>
      <c r="C13" s="140" t="s">
        <v>170</v>
      </c>
      <c r="D13" s="231">
        <v>54020690</v>
      </c>
      <c r="E13" s="231">
        <v>51936310</v>
      </c>
      <c r="F13" s="231">
        <f t="shared" si="1"/>
        <v>2084380</v>
      </c>
      <c r="G13" s="232">
        <f t="shared" si="0"/>
        <v>4</v>
      </c>
    </row>
    <row r="14" spans="2:7" s="135" customFormat="1" ht="14.25" customHeight="1" x14ac:dyDescent="0.15">
      <c r="B14" s="329"/>
      <c r="C14" s="174" t="s">
        <v>171</v>
      </c>
      <c r="D14" s="171">
        <f>SUM(D11:D13)</f>
        <v>375894236</v>
      </c>
      <c r="E14" s="171">
        <f>SUM(E11:E13)</f>
        <v>367737508</v>
      </c>
      <c r="F14" s="171">
        <f t="shared" si="1"/>
        <v>8156728</v>
      </c>
      <c r="G14" s="175">
        <f t="shared" si="0"/>
        <v>2.2000000000000002</v>
      </c>
    </row>
    <row r="15" spans="2:7" s="162" customFormat="1" ht="14.25" customHeight="1" x14ac:dyDescent="0.15">
      <c r="B15" s="330" t="s">
        <v>172</v>
      </c>
      <c r="C15" s="331"/>
      <c r="D15" s="160">
        <v>10919257</v>
      </c>
      <c r="E15" s="160">
        <v>10631020</v>
      </c>
      <c r="F15" s="160">
        <f t="shared" si="1"/>
        <v>288237</v>
      </c>
      <c r="G15" s="161">
        <f t="shared" si="0"/>
        <v>2.7</v>
      </c>
    </row>
    <row r="16" spans="2:7" s="135" customFormat="1" ht="14.25" customHeight="1" x14ac:dyDescent="0.15">
      <c r="B16" s="323" t="s">
        <v>262</v>
      </c>
      <c r="C16" s="324"/>
      <c r="D16" s="229">
        <v>927136</v>
      </c>
      <c r="E16" s="229">
        <v>835685</v>
      </c>
      <c r="F16" s="229">
        <f>D16-E16</f>
        <v>91451</v>
      </c>
      <c r="G16" s="253">
        <f>IF(F16=0,0,IF(E16=0,"　　　 皆増",IF(D16=0,"　　　 皆減",ROUND(F16/E16*100,1))))</f>
        <v>10.9</v>
      </c>
    </row>
    <row r="17" spans="2:7" s="135" customFormat="1" ht="14.25" customHeight="1" x14ac:dyDescent="0.15">
      <c r="B17" s="323" t="s">
        <v>173</v>
      </c>
      <c r="C17" s="324"/>
      <c r="D17" s="229">
        <v>37711660</v>
      </c>
      <c r="E17" s="229">
        <v>37408356</v>
      </c>
      <c r="F17" s="229">
        <f t="shared" si="1"/>
        <v>303304</v>
      </c>
      <c r="G17" s="230">
        <f t="shared" si="0"/>
        <v>0.8</v>
      </c>
    </row>
    <row r="18" spans="2:7" s="135" customFormat="1" ht="14.25" customHeight="1" x14ac:dyDescent="0.15">
      <c r="B18" s="323" t="s">
        <v>174</v>
      </c>
      <c r="C18" s="324"/>
      <c r="D18" s="229">
        <v>17046</v>
      </c>
      <c r="E18" s="229">
        <v>17497</v>
      </c>
      <c r="F18" s="229">
        <f t="shared" si="1"/>
        <v>-451</v>
      </c>
      <c r="G18" s="230">
        <f t="shared" si="0"/>
        <v>-2.6</v>
      </c>
    </row>
    <row r="19" spans="2:7" s="135" customFormat="1" ht="14.25" customHeight="1" x14ac:dyDescent="0.15">
      <c r="B19" s="323" t="s">
        <v>175</v>
      </c>
      <c r="C19" s="324"/>
      <c r="D19" s="229">
        <v>7426616</v>
      </c>
      <c r="E19" s="229">
        <v>7348464</v>
      </c>
      <c r="F19" s="229">
        <f t="shared" si="1"/>
        <v>78152</v>
      </c>
      <c r="G19" s="230">
        <f t="shared" si="0"/>
        <v>1.1000000000000001</v>
      </c>
    </row>
    <row r="20" spans="2:7" s="135" customFormat="1" ht="14.25" customHeight="1" x14ac:dyDescent="0.15">
      <c r="B20" s="323" t="s">
        <v>176</v>
      </c>
      <c r="C20" s="324"/>
      <c r="D20" s="229">
        <v>311418</v>
      </c>
      <c r="E20" s="229">
        <v>309</v>
      </c>
      <c r="F20" s="229">
        <f t="shared" si="1"/>
        <v>311109</v>
      </c>
      <c r="G20" s="230">
        <f t="shared" si="0"/>
        <v>100682.5</v>
      </c>
    </row>
    <row r="21" spans="2:7" s="135" customFormat="1" ht="14.25" customHeight="1" x14ac:dyDescent="0.15">
      <c r="B21" s="323" t="s">
        <v>177</v>
      </c>
      <c r="C21" s="324"/>
      <c r="D21" s="229">
        <v>6316592</v>
      </c>
      <c r="E21" s="229">
        <v>5213673</v>
      </c>
      <c r="F21" s="229">
        <f t="shared" si="1"/>
        <v>1102919</v>
      </c>
      <c r="G21" s="230">
        <f t="shared" si="0"/>
        <v>21.2</v>
      </c>
    </row>
    <row r="22" spans="2:7" s="135" customFormat="1" ht="14.25" customHeight="1" x14ac:dyDescent="0.15">
      <c r="B22" s="323" t="s">
        <v>178</v>
      </c>
      <c r="C22" s="324"/>
      <c r="D22" s="229">
        <v>10630971</v>
      </c>
      <c r="E22" s="229">
        <v>6212115</v>
      </c>
      <c r="F22" s="229">
        <f>D22-E22</f>
        <v>4418856</v>
      </c>
      <c r="G22" s="230">
        <f>IF(F22=0,0,IF(E22=0,"　　　 皆増",IF(D22=0,"　　　 皆減",ROUND(F22/E22*100,1))))</f>
        <v>71.099999999999994</v>
      </c>
    </row>
    <row r="23" spans="2:7" s="135" customFormat="1" ht="14.25" customHeight="1" x14ac:dyDescent="0.15">
      <c r="B23" s="323" t="s">
        <v>269</v>
      </c>
      <c r="C23" s="324"/>
      <c r="D23" s="229">
        <v>11423967</v>
      </c>
      <c r="E23" s="229">
        <v>10163698</v>
      </c>
      <c r="F23" s="229">
        <f>D23-E23</f>
        <v>1260269</v>
      </c>
      <c r="G23" s="230">
        <f>IF(F23=0,0,IF(E23=0,"　　　 皆増",IF(D23=0,"　　　 皆減",ROUND(F23/E23*100,1))))</f>
        <v>12.4</v>
      </c>
    </row>
    <row r="24" spans="2:7" s="135" customFormat="1" ht="14.25" customHeight="1" x14ac:dyDescent="0.15">
      <c r="B24" s="323" t="s">
        <v>179</v>
      </c>
      <c r="C24" s="324"/>
      <c r="D24" s="229">
        <v>155173592</v>
      </c>
      <c r="E24" s="229">
        <v>147604977</v>
      </c>
      <c r="F24" s="229">
        <f t="shared" si="1"/>
        <v>7568615</v>
      </c>
      <c r="G24" s="230">
        <f t="shared" si="0"/>
        <v>5.0999999999999996</v>
      </c>
    </row>
    <row r="25" spans="2:7" s="135" customFormat="1" ht="14.25" customHeight="1" x14ac:dyDescent="0.15">
      <c r="B25" s="323" t="s">
        <v>180</v>
      </c>
      <c r="C25" s="324"/>
      <c r="D25" s="229">
        <v>2144944</v>
      </c>
      <c r="E25" s="229">
        <v>2145166</v>
      </c>
      <c r="F25" s="229">
        <f t="shared" si="1"/>
        <v>-222</v>
      </c>
      <c r="G25" s="230">
        <f t="shared" si="0"/>
        <v>0</v>
      </c>
    </row>
    <row r="26" spans="2:7" s="135" customFormat="1" ht="14.25" customHeight="1" x14ac:dyDescent="0.15">
      <c r="B26" s="323" t="s">
        <v>181</v>
      </c>
      <c r="C26" s="324"/>
      <c r="D26" s="229">
        <v>1159627</v>
      </c>
      <c r="E26" s="229">
        <v>1159248</v>
      </c>
      <c r="F26" s="229">
        <f t="shared" si="1"/>
        <v>379</v>
      </c>
      <c r="G26" s="230">
        <f t="shared" si="0"/>
        <v>0</v>
      </c>
    </row>
    <row r="27" spans="2:7" s="135" customFormat="1" ht="14.25" customHeight="1" x14ac:dyDescent="0.15">
      <c r="B27" s="323" t="s">
        <v>182</v>
      </c>
      <c r="C27" s="324"/>
      <c r="D27" s="229">
        <v>4603612</v>
      </c>
      <c r="E27" s="229">
        <v>4493161</v>
      </c>
      <c r="F27" s="229">
        <f>D27-E27</f>
        <v>110451</v>
      </c>
      <c r="G27" s="230">
        <f>IF(F27=0,0,IF(E27=0,"　　　 皆増",IF(D27=0,"　　　 皆減",ROUND(F27/E27*100,1))))</f>
        <v>2.5</v>
      </c>
    </row>
    <row r="28" spans="2:7" s="135" customFormat="1" ht="14.25" customHeight="1" x14ac:dyDescent="0.15">
      <c r="B28" s="323" t="s">
        <v>270</v>
      </c>
      <c r="C28" s="324"/>
      <c r="D28" s="229">
        <v>3117114</v>
      </c>
      <c r="E28" s="229">
        <v>2752771</v>
      </c>
      <c r="F28" s="229">
        <f>D28-E28</f>
        <v>364343</v>
      </c>
      <c r="G28" s="253">
        <f>IF(F28=0,0,IF(E28=0,"　　　 皆増",IF(D28=0,"　　　 皆減",ROUND(F28/E28*100,1))))</f>
        <v>13.2</v>
      </c>
    </row>
    <row r="29" spans="2:7" s="135" customFormat="1" ht="14.25" customHeight="1" x14ac:dyDescent="0.15">
      <c r="B29" s="323" t="s">
        <v>264</v>
      </c>
      <c r="C29" s="324"/>
      <c r="D29" s="229">
        <v>0</v>
      </c>
      <c r="E29" s="229">
        <v>0</v>
      </c>
      <c r="F29" s="233" t="s">
        <v>204</v>
      </c>
      <c r="G29" s="233" t="s">
        <v>204</v>
      </c>
    </row>
    <row r="30" spans="2:7" s="135" customFormat="1" ht="14.25" customHeight="1" x14ac:dyDescent="0.15">
      <c r="B30" s="323" t="s">
        <v>235</v>
      </c>
      <c r="C30" s="324"/>
      <c r="D30" s="229">
        <v>4488162</v>
      </c>
      <c r="E30" s="229">
        <v>4541455</v>
      </c>
      <c r="F30" s="229">
        <f>D30-E30</f>
        <v>-53293</v>
      </c>
      <c r="G30" s="230">
        <f>IF(F30=0,0,IF(E30=0,"　　　 皆増",IF(D30=0,"　　　 皆減",ROUND(F30/E30*100,1))))</f>
        <v>-1.2</v>
      </c>
    </row>
    <row r="31" spans="2:7" s="135" customFormat="1" ht="14.25" customHeight="1" x14ac:dyDescent="0.15">
      <c r="B31" s="323" t="s">
        <v>183</v>
      </c>
      <c r="C31" s="324"/>
      <c r="D31" s="229">
        <v>17457</v>
      </c>
      <c r="E31" s="229">
        <v>18594</v>
      </c>
      <c r="F31" s="229">
        <f>D31-E31</f>
        <v>-1137</v>
      </c>
      <c r="G31" s="230">
        <f>IF(F31=0,0,IF(E31=0,"　　　 皆増",IF(D31=0,"　　　 皆減",ROUND(F31/E31*100,1))))</f>
        <v>-6.1</v>
      </c>
    </row>
    <row r="32" spans="2:7" s="135" customFormat="1" ht="14.25" customHeight="1" x14ac:dyDescent="0.15">
      <c r="B32" s="323" t="s">
        <v>184</v>
      </c>
      <c r="C32" s="324"/>
      <c r="D32" s="229">
        <v>12865551</v>
      </c>
      <c r="E32" s="229">
        <v>12598177</v>
      </c>
      <c r="F32" s="229">
        <f t="shared" si="1"/>
        <v>267374</v>
      </c>
      <c r="G32" s="230">
        <f>IF(F32=0,0,IF(E32=0,"　　　 皆増",IF(D32=0,"　　　 皆減",ROUND(F32/E32*100,1))))</f>
        <v>2.1</v>
      </c>
    </row>
    <row r="33" spans="2:7" s="135" customFormat="1" ht="14.25" customHeight="1" x14ac:dyDescent="0.15">
      <c r="B33" s="323" t="s">
        <v>185</v>
      </c>
      <c r="C33" s="324"/>
      <c r="D33" s="229">
        <v>0</v>
      </c>
      <c r="E33" s="229">
        <v>0</v>
      </c>
      <c r="F33" s="233" t="s">
        <v>204</v>
      </c>
      <c r="G33" s="233" t="s">
        <v>204</v>
      </c>
    </row>
    <row r="34" spans="2:7" s="135" customFormat="1" ht="14.25" customHeight="1" x14ac:dyDescent="0.15">
      <c r="B34" s="323" t="s">
        <v>263</v>
      </c>
      <c r="C34" s="324"/>
      <c r="D34" s="229">
        <v>1257831</v>
      </c>
      <c r="E34" s="229">
        <v>1171017</v>
      </c>
      <c r="F34" s="229">
        <f t="shared" si="1"/>
        <v>86814</v>
      </c>
      <c r="G34" s="253">
        <f>IF(F34=0,0,IF(E34=0,"　　　 皆増",IF(D34=0,"　　　 皆減",ROUND(F34/E34*100,1))))</f>
        <v>7.4</v>
      </c>
    </row>
    <row r="35" spans="2:7" s="135" customFormat="1" ht="14.25" customHeight="1" x14ac:dyDescent="0.15">
      <c r="B35" s="340" t="s">
        <v>186</v>
      </c>
      <c r="C35" s="341"/>
      <c r="D35" s="234">
        <v>1019454</v>
      </c>
      <c r="E35" s="234">
        <v>1045369</v>
      </c>
      <c r="F35" s="234">
        <f t="shared" si="1"/>
        <v>-25915</v>
      </c>
      <c r="G35" s="235">
        <f t="shared" ref="G35:G47" si="2">IF(F35=0,0,IF(E35=0,"　　　 皆増",IF(D35=0,"　　　 皆減",ROUND(F35/E35*100,1))))</f>
        <v>-2.5</v>
      </c>
    </row>
    <row r="36" spans="2:7" s="135" customFormat="1" ht="14.25" customHeight="1" x14ac:dyDescent="0.15">
      <c r="B36" s="342" t="s">
        <v>166</v>
      </c>
      <c r="C36" s="343"/>
      <c r="D36" s="167">
        <f>D10+D14+SUM(D15:D35)</f>
        <v>1136957041</v>
      </c>
      <c r="E36" s="167">
        <f>E10+E14+SUM(E15:E35)</f>
        <v>1069477520</v>
      </c>
      <c r="F36" s="171">
        <f t="shared" si="1"/>
        <v>67479521</v>
      </c>
      <c r="G36" s="172">
        <f t="shared" si="2"/>
        <v>6.3</v>
      </c>
    </row>
    <row r="37" spans="2:7" s="135" customFormat="1" ht="14.25" customHeight="1" x14ac:dyDescent="0.15">
      <c r="B37" s="344" t="s">
        <v>247</v>
      </c>
      <c r="C37" s="345"/>
      <c r="D37" s="160">
        <v>1379</v>
      </c>
      <c r="E37" s="160">
        <v>1879</v>
      </c>
      <c r="F37" s="160">
        <f>D37-E37</f>
        <v>-500</v>
      </c>
      <c r="G37" s="161">
        <f>IF(F37=0,0,IF(E37=0,"　　　 皆増",IF(D37=0,"　　　 皆減",ROUND(F37/E37*100,1))))</f>
        <v>-26.6</v>
      </c>
    </row>
    <row r="38" spans="2:7" s="135" customFormat="1" ht="14.25" customHeight="1" x14ac:dyDescent="0.15">
      <c r="B38" s="334" t="s">
        <v>301</v>
      </c>
      <c r="C38" s="335"/>
      <c r="D38" s="229">
        <v>5720393</v>
      </c>
      <c r="E38" s="229">
        <v>6497629</v>
      </c>
      <c r="F38" s="229">
        <f>D38-E38</f>
        <v>-777236</v>
      </c>
      <c r="G38" s="230">
        <f>IF(F38=0,0,IF(E38=0,"　　　 皆増",IF(D38=0,"　　　 皆減",ROUND(F38/E38*100,1))))</f>
        <v>-12</v>
      </c>
    </row>
    <row r="39" spans="2:7" s="135" customFormat="1" ht="14.25" customHeight="1" x14ac:dyDescent="0.15">
      <c r="B39" s="332" t="s">
        <v>302</v>
      </c>
      <c r="C39" s="333"/>
      <c r="D39" s="229">
        <v>327173</v>
      </c>
      <c r="E39" s="229">
        <v>27415410</v>
      </c>
      <c r="F39" s="234">
        <f>D39-E39</f>
        <v>-27088237</v>
      </c>
      <c r="G39" s="230">
        <f>IF(F39=0,0,IF(E39=0,"　　　 皆増",IF(D39=0,"　　　 皆減",ROUND(F39/E39*100,1))))</f>
        <v>-98.8</v>
      </c>
    </row>
    <row r="40" spans="2:7" s="135" customFormat="1" ht="14.25" customHeight="1" x14ac:dyDescent="0.15">
      <c r="B40" s="342" t="s">
        <v>208</v>
      </c>
      <c r="C40" s="343"/>
      <c r="D40" s="170">
        <f>D36+SUM(D37:D39)</f>
        <v>1143005986</v>
      </c>
      <c r="E40" s="170">
        <f>E36+SUM(E37:E39)</f>
        <v>1103392438</v>
      </c>
      <c r="F40" s="171">
        <f t="shared" si="1"/>
        <v>39613548</v>
      </c>
      <c r="G40" s="172">
        <f t="shared" si="2"/>
        <v>3.6</v>
      </c>
    </row>
    <row r="41" spans="2:7" s="135" customFormat="1" ht="14.25" customHeight="1" x14ac:dyDescent="0.15">
      <c r="B41" s="350" t="s">
        <v>187</v>
      </c>
      <c r="C41" s="351"/>
      <c r="D41" s="236">
        <v>24566</v>
      </c>
      <c r="E41" s="236">
        <v>27029</v>
      </c>
      <c r="F41" s="238">
        <f t="shared" si="1"/>
        <v>-2463</v>
      </c>
      <c r="G41" s="237">
        <f t="shared" si="2"/>
        <v>-9.1</v>
      </c>
    </row>
    <row r="42" spans="2:7" s="135" customFormat="1" ht="14.25" customHeight="1" x14ac:dyDescent="0.15">
      <c r="B42" s="342" t="s">
        <v>209</v>
      </c>
      <c r="C42" s="343"/>
      <c r="D42" s="167">
        <f>D40-D41</f>
        <v>1142981420</v>
      </c>
      <c r="E42" s="167">
        <f>E40-E41</f>
        <v>1103365409</v>
      </c>
      <c r="F42" s="168">
        <f t="shared" si="1"/>
        <v>39616011</v>
      </c>
      <c r="G42" s="169">
        <f t="shared" si="2"/>
        <v>3.6</v>
      </c>
    </row>
    <row r="43" spans="2:7" s="135" customFormat="1" ht="14.25" customHeight="1" x14ac:dyDescent="0.15">
      <c r="B43" s="352" t="s">
        <v>188</v>
      </c>
      <c r="C43" s="353"/>
      <c r="D43" s="160">
        <v>344194</v>
      </c>
      <c r="E43" s="160">
        <v>89474</v>
      </c>
      <c r="F43" s="160">
        <f t="shared" si="1"/>
        <v>254720</v>
      </c>
      <c r="G43" s="161">
        <f>IF(F43=0,0,IF(E43=0,"　　　 皆増",IF(D43=0,"　　　 皆減",ROUND(F43/E43*100,1))))</f>
        <v>284.7</v>
      </c>
    </row>
    <row r="44" spans="2:7" s="135" customFormat="1" ht="14.25" customHeight="1" x14ac:dyDescent="0.15">
      <c r="B44" s="346" t="s">
        <v>189</v>
      </c>
      <c r="C44" s="347"/>
      <c r="D44" s="167">
        <f>D42+D43</f>
        <v>1143325614</v>
      </c>
      <c r="E44" s="167">
        <f>E42+E43</f>
        <v>1103454883</v>
      </c>
      <c r="F44" s="167">
        <f t="shared" si="1"/>
        <v>39870731</v>
      </c>
      <c r="G44" s="169">
        <f t="shared" si="2"/>
        <v>3.6</v>
      </c>
    </row>
    <row r="45" spans="2:7" s="135" customFormat="1" ht="14.25" customHeight="1" x14ac:dyDescent="0.15">
      <c r="B45" s="336" t="s">
        <v>285</v>
      </c>
      <c r="C45" s="337"/>
      <c r="D45" s="229">
        <f>'（3）基準財政需要額対前年度比較'!C80</f>
        <v>1341373546</v>
      </c>
      <c r="E45" s="229">
        <v>1295827181</v>
      </c>
      <c r="F45" s="229">
        <f t="shared" si="1"/>
        <v>45546365</v>
      </c>
      <c r="G45" s="230">
        <f t="shared" si="2"/>
        <v>3.5</v>
      </c>
    </row>
    <row r="46" spans="2:7" s="135" customFormat="1" ht="14.25" customHeight="1" x14ac:dyDescent="0.15">
      <c r="B46" s="338" t="s">
        <v>190</v>
      </c>
      <c r="C46" s="339"/>
      <c r="D46" s="229">
        <v>474260</v>
      </c>
      <c r="E46" s="229">
        <v>600830</v>
      </c>
      <c r="F46" s="229">
        <f t="shared" si="1"/>
        <v>-126570</v>
      </c>
      <c r="G46" s="230">
        <f>IF(F46=0,0,IF(E46=0,"　　　 皆増",IF(D46=0,"　　　 皆減",ROUND(F46/E46*100,1))))</f>
        <v>-21.1</v>
      </c>
    </row>
    <row r="47" spans="2:7" s="135" customFormat="1" ht="14.25" customHeight="1" x14ac:dyDescent="0.15">
      <c r="B47" s="348" t="s">
        <v>191</v>
      </c>
      <c r="C47" s="349"/>
      <c r="D47" s="171">
        <f>D45+D46</f>
        <v>1341847806</v>
      </c>
      <c r="E47" s="171">
        <f>E45+E46</f>
        <v>1296428011</v>
      </c>
      <c r="F47" s="171">
        <f t="shared" si="1"/>
        <v>45419795</v>
      </c>
      <c r="G47" s="175">
        <f t="shared" si="2"/>
        <v>3.5</v>
      </c>
    </row>
    <row r="48" spans="2:7" s="135" customFormat="1" ht="14.25" customHeight="1" x14ac:dyDescent="0.15">
      <c r="B48" s="135" t="s">
        <v>260</v>
      </c>
      <c r="D48" s="136"/>
      <c r="E48" s="136"/>
      <c r="F48" s="136"/>
      <c r="G48" s="141"/>
    </row>
  </sheetData>
  <mergeCells count="38">
    <mergeCell ref="B47:C47"/>
    <mergeCell ref="B40:C40"/>
    <mergeCell ref="B41:C41"/>
    <mergeCell ref="B42:C42"/>
    <mergeCell ref="B43:C43"/>
    <mergeCell ref="B33:C33"/>
    <mergeCell ref="B39:C39"/>
    <mergeCell ref="B38:C38"/>
    <mergeCell ref="B45:C45"/>
    <mergeCell ref="B46:C46"/>
    <mergeCell ref="B34:C34"/>
    <mergeCell ref="B35:C35"/>
    <mergeCell ref="B36:C36"/>
    <mergeCell ref="B37:C37"/>
    <mergeCell ref="B44:C44"/>
    <mergeCell ref="B32:C32"/>
    <mergeCell ref="B23:C23"/>
    <mergeCell ref="B28:C28"/>
    <mergeCell ref="B1:G1"/>
    <mergeCell ref="F2:G2"/>
    <mergeCell ref="B3:C3"/>
    <mergeCell ref="B4:B10"/>
    <mergeCell ref="B11:B14"/>
    <mergeCell ref="B15:C15"/>
    <mergeCell ref="B16:C16"/>
    <mergeCell ref="B30:C30"/>
    <mergeCell ref="B20:C20"/>
    <mergeCell ref="B21:C21"/>
    <mergeCell ref="B22:C22"/>
    <mergeCell ref="B27:C27"/>
    <mergeCell ref="B17:C17"/>
    <mergeCell ref="B18:C18"/>
    <mergeCell ref="B19:C19"/>
    <mergeCell ref="B26:C26"/>
    <mergeCell ref="B31:C31"/>
    <mergeCell ref="B29:C29"/>
    <mergeCell ref="B24:C24"/>
    <mergeCell ref="B25:C25"/>
  </mergeCells>
  <phoneticPr fontId="15"/>
  <pageMargins left="0.98425196850393704"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(1)普通交付税市町村別決定額</vt:lpstr>
      <vt:lpstr>交付額順</vt:lpstr>
      <vt:lpstr>増減額順</vt:lpstr>
      <vt:lpstr>増減率順</vt:lpstr>
      <vt:lpstr>(2)各市町村別決定額調</vt:lpstr>
      <vt:lpstr>（3）基準財政需要額対前年度比較</vt:lpstr>
      <vt:lpstr>（4）基準財政収入額対前年度比較</vt:lpstr>
      <vt:lpstr>'(1)普通交付税市町村別決定額'!Print_Area</vt:lpstr>
      <vt:lpstr>'(2)各市町村別決定額調'!Print_Area</vt:lpstr>
      <vt:lpstr>'（3）基準財政需要額対前年度比較'!Print_Area</vt:lpstr>
      <vt:lpstr>'（4）基準財政収入額対前年度比較'!Print_Area</vt:lpstr>
      <vt:lpstr>交付額順!Print_Area</vt:lpstr>
      <vt:lpstr>増減率順!Print_Area</vt:lpstr>
      <vt:lpstr>'(1)普通交付税市町村別決定額'!Print_Titles</vt:lpstr>
      <vt:lpstr>'(2)各市町村別決定額調'!Print_Titles</vt:lpstr>
      <vt:lpstr>'（3）基準財政需要額対前年度比較'!Print_Titles</vt:lpstr>
      <vt:lpstr>交付額順!Print_Titles</vt:lpstr>
      <vt:lpstr>増減額順!Print_Titles</vt:lpstr>
      <vt:lpstr>増減率順!Print_Titles</vt:lpstr>
    </vt:vector>
  </TitlesOfParts>
  <Company>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庶務係長</dc:creator>
  <cp:lastModifiedBy>浅見 拓夢（市町村課）</cp:lastModifiedBy>
  <cp:lastPrinted>2023-07-27T07:12:24Z</cp:lastPrinted>
  <dcterms:created xsi:type="dcterms:W3CDTF">1999-04-02T06:42:12Z</dcterms:created>
  <dcterms:modified xsi:type="dcterms:W3CDTF">2025-07-24T09:45:00Z</dcterms:modified>
</cp:coreProperties>
</file>