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 firstSheet="5"/>
  </bookViews>
  <sheets>
    <sheet name="目次" sheetId="181" r:id="rId1"/>
    <sheet name="2-1" sheetId="182" r:id="rId2"/>
    <sheet name="2-2" sheetId="183" r:id="rId3"/>
    <sheet name="2-3" sheetId="184" r:id="rId4"/>
    <sheet name="2-4" sheetId="185" r:id="rId5"/>
    <sheet name="2-5" sheetId="186" r:id="rId6"/>
    <sheet name="2-6" sheetId="187" r:id="rId7"/>
    <sheet name="2-7" sheetId="188" r:id="rId8"/>
    <sheet name="2-8" sheetId="189" r:id="rId9"/>
    <sheet name="2-9" sheetId="190" r:id="rId10"/>
    <sheet name="2-10" sheetId="191" r:id="rId11"/>
    <sheet name="2-11" sheetId="192" r:id="rId12"/>
    <sheet name="2-12" sheetId="193" r:id="rId13"/>
    <sheet name="2-13" sheetId="195" r:id="rId14"/>
    <sheet name="2-14" sheetId="196" r:id="rId15"/>
    <sheet name="2-15" sheetId="197" r:id="rId16"/>
    <sheet name="2-16" sheetId="198" r:id="rId17"/>
    <sheet name="2-17" sheetId="199" r:id="rId18"/>
    <sheet name="2-18" sheetId="200" r:id="rId19"/>
    <sheet name="2-19" sheetId="201" r:id="rId20"/>
    <sheet name="2-20" sheetId="202" r:id="rId21"/>
    <sheet name="2-21" sheetId="203" r:id="rId22"/>
    <sheet name="2-22" sheetId="204" r:id="rId23"/>
    <sheet name="2-23" sheetId="205" r:id="rId24"/>
    <sheet name="2-24" sheetId="206" r:id="rId25"/>
  </sheets>
  <definedNames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8">#REF!</definedName>
    <definedName name="Data" localSheetId="19">#REF!</definedName>
    <definedName name="Data" localSheetId="20">#REF!</definedName>
    <definedName name="Data" localSheetId="21">#REF!</definedName>
    <definedName name="Data" localSheetId="22">#REF!</definedName>
    <definedName name="Data" localSheetId="23">#REF!</definedName>
    <definedName name="Data" localSheetId="24">#REF!</definedName>
    <definedName name="Data">#REF!</definedName>
    <definedName name="DataEnd" localSheetId="13">#REF!</definedName>
    <definedName name="DataEnd" localSheetId="14">#REF!</definedName>
    <definedName name="DataEnd" localSheetId="15">#REF!</definedName>
    <definedName name="DataEnd" localSheetId="16">#REF!</definedName>
    <definedName name="DataEnd" localSheetId="17">#REF!</definedName>
    <definedName name="DataEnd" localSheetId="18">#REF!</definedName>
    <definedName name="DataEnd" localSheetId="19">#REF!</definedName>
    <definedName name="DataEnd" localSheetId="20">#REF!</definedName>
    <definedName name="DataEnd" localSheetId="21">#REF!</definedName>
    <definedName name="DataEnd" localSheetId="22">#REF!</definedName>
    <definedName name="DataEnd" localSheetId="23">#REF!</definedName>
    <definedName name="DataEnd" localSheetId="24">#REF!</definedName>
    <definedName name="DataEnd">#REF!</definedName>
    <definedName name="Hyousoku" localSheetId="13">#REF!</definedName>
    <definedName name="Hyousoku" localSheetId="14">#REF!</definedName>
    <definedName name="Hyousoku" localSheetId="15">#REF!</definedName>
    <definedName name="Hyousoku" localSheetId="16">#REF!</definedName>
    <definedName name="Hyousoku" localSheetId="17">#REF!</definedName>
    <definedName name="Hyousoku" localSheetId="18">#REF!</definedName>
    <definedName name="Hyousoku" localSheetId="19">#REF!</definedName>
    <definedName name="Hyousoku" localSheetId="20">#REF!</definedName>
    <definedName name="Hyousoku" localSheetId="21">#REF!</definedName>
    <definedName name="Hyousoku" localSheetId="22">#REF!</definedName>
    <definedName name="Hyousoku" localSheetId="23">#REF!</definedName>
    <definedName name="Hyousoku" localSheetId="24">#REF!</definedName>
    <definedName name="Hyousoku">#REF!</definedName>
    <definedName name="HyousokuArea" localSheetId="22">#REF!</definedName>
    <definedName name="HyousokuArea">#REF!</definedName>
    <definedName name="HyousokuEnd" localSheetId="22">#REF!</definedName>
    <definedName name="HyousokuEnd">#REF!</definedName>
    <definedName name="Hyoutou" localSheetId="22">#REF!</definedName>
    <definedName name="Hyoutou">#REF!</definedName>
    <definedName name="_xlnm.Print_Area" localSheetId="4">'2-4'!$A$3:$H$19</definedName>
    <definedName name="_xlnm.Print_Area" localSheetId="9">'2-9'!$A$1:$D$54</definedName>
    <definedName name="Rangai0" localSheetId="13">#REF!</definedName>
    <definedName name="Rangai0" localSheetId="14">#REF!</definedName>
    <definedName name="Rangai0" localSheetId="15">#REF!</definedName>
    <definedName name="Rangai0" localSheetId="16">#REF!</definedName>
    <definedName name="Rangai0" localSheetId="17">#REF!</definedName>
    <definedName name="Rangai0" localSheetId="18">#REF!</definedName>
    <definedName name="Rangai0" localSheetId="19">#REF!</definedName>
    <definedName name="Rangai0" localSheetId="20">#REF!</definedName>
    <definedName name="Rangai0" localSheetId="21">#REF!</definedName>
    <definedName name="Rangai0" localSheetId="22">#REF!</definedName>
    <definedName name="Rangai0" localSheetId="23">#REF!</definedName>
    <definedName name="Rangai0" localSheetId="24">#REF!</definedName>
    <definedName name="Rangai0">#REF!</definedName>
    <definedName name="Title" localSheetId="13">#REF!</definedName>
    <definedName name="Title" localSheetId="14">#REF!</definedName>
    <definedName name="Title" localSheetId="15">#REF!</definedName>
    <definedName name="Title" localSheetId="16">#REF!</definedName>
    <definedName name="Title" localSheetId="17">#REF!</definedName>
    <definedName name="Title" localSheetId="18">#REF!</definedName>
    <definedName name="Title" localSheetId="19">#REF!</definedName>
    <definedName name="Title" localSheetId="20">#REF!</definedName>
    <definedName name="Title" localSheetId="21">#REF!</definedName>
    <definedName name="Title" localSheetId="22">#REF!</definedName>
    <definedName name="Title" localSheetId="23">#REF!</definedName>
    <definedName name="Title" localSheetId="24">#REF!</definedName>
    <definedName name="Title">#REF!</definedName>
    <definedName name="TitleEnglish" localSheetId="13">#REF!</definedName>
    <definedName name="TitleEnglish" localSheetId="14">#REF!</definedName>
    <definedName name="TitleEnglish" localSheetId="15">#REF!</definedName>
    <definedName name="TitleEnglish" localSheetId="16">#REF!</definedName>
    <definedName name="TitleEnglish" localSheetId="17">#REF!</definedName>
    <definedName name="TitleEnglish" localSheetId="18">#REF!</definedName>
    <definedName name="TitleEnglish" localSheetId="19">#REF!</definedName>
    <definedName name="TitleEnglish" localSheetId="20">#REF!</definedName>
    <definedName name="TitleEnglish" localSheetId="21">#REF!</definedName>
    <definedName name="TitleEnglish" localSheetId="22">#REF!</definedName>
    <definedName name="TitleEnglish" localSheetId="23">#REF!</definedName>
    <definedName name="TitleEnglish" localSheetId="24">#REF!</definedName>
    <definedName name="TitleEnglish">#REF!</definedName>
    <definedName name="v">#REF!</definedName>
    <definedName name="全国人口" localSheetId="22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D16" i="206" l="1"/>
  <c r="C16" i="206"/>
  <c r="B16" i="206"/>
  <c r="D12" i="206"/>
  <c r="C12" i="206"/>
  <c r="B12" i="206"/>
  <c r="B8" i="206"/>
  <c r="D6" i="206"/>
  <c r="C6" i="206"/>
  <c r="B15" i="203"/>
  <c r="B14" i="203"/>
  <c r="H13" i="203"/>
  <c r="G13" i="203"/>
  <c r="F13" i="203"/>
  <c r="E13" i="203"/>
  <c r="D13" i="203"/>
  <c r="C13" i="203"/>
  <c r="B13" i="203" s="1"/>
  <c r="G49" i="200"/>
  <c r="F49" i="200"/>
  <c r="E49" i="200"/>
  <c r="G43" i="200"/>
  <c r="G42" i="200"/>
  <c r="F42" i="200"/>
  <c r="F43" i="200" s="1"/>
  <c r="E42" i="200"/>
  <c r="E43" i="200" s="1"/>
  <c r="G33" i="200"/>
  <c r="F33" i="200"/>
  <c r="E33" i="200"/>
  <c r="G48" i="199"/>
  <c r="F48" i="199"/>
  <c r="E48" i="199"/>
  <c r="G41" i="199"/>
  <c r="G42" i="199" s="1"/>
  <c r="F41" i="199"/>
  <c r="F42" i="199" s="1"/>
  <c r="E41" i="199"/>
  <c r="E42" i="199" s="1"/>
  <c r="G24" i="199"/>
  <c r="F24" i="199"/>
  <c r="E24" i="199"/>
  <c r="L14" i="198"/>
  <c r="K14" i="198"/>
  <c r="I14" i="198"/>
  <c r="G14" i="198"/>
  <c r="E14" i="198"/>
  <c r="C14" i="198"/>
  <c r="L13" i="198"/>
  <c r="K13" i="198"/>
  <c r="I13" i="198"/>
  <c r="G13" i="198"/>
  <c r="E13" i="198"/>
  <c r="C13" i="198"/>
  <c r="L12" i="198"/>
  <c r="K12" i="198"/>
  <c r="I12" i="198"/>
  <c r="G12" i="198"/>
  <c r="E12" i="198"/>
  <c r="C12" i="198"/>
  <c r="L11" i="198"/>
  <c r="K11" i="198"/>
  <c r="I11" i="198"/>
  <c r="G11" i="198"/>
  <c r="E11" i="198"/>
  <c r="C11" i="198"/>
  <c r="L10" i="198"/>
  <c r="K10" i="198"/>
  <c r="I10" i="198"/>
  <c r="G10" i="198"/>
  <c r="E10" i="198"/>
  <c r="C10" i="198"/>
  <c r="L9" i="198"/>
  <c r="K9" i="198"/>
  <c r="I9" i="198"/>
  <c r="G9" i="198"/>
  <c r="E9" i="198"/>
  <c r="C9" i="198"/>
  <c r="L8" i="198"/>
  <c r="K8" i="198"/>
  <c r="I8" i="198"/>
  <c r="G8" i="198"/>
  <c r="E8" i="198"/>
  <c r="C8" i="198"/>
  <c r="L7" i="198"/>
  <c r="G17" i="197"/>
  <c r="F17" i="197"/>
  <c r="G16" i="197"/>
  <c r="F16" i="197"/>
  <c r="G15" i="197"/>
  <c r="F15" i="197"/>
  <c r="G14" i="197"/>
  <c r="F14" i="197"/>
  <c r="G13" i="197"/>
  <c r="F13" i="197"/>
  <c r="G12" i="197"/>
  <c r="F12" i="197"/>
  <c r="G11" i="197"/>
  <c r="F11" i="197"/>
  <c r="G10" i="197"/>
  <c r="F10" i="197"/>
  <c r="G9" i="197"/>
  <c r="F9" i="197"/>
  <c r="G8" i="197"/>
  <c r="F8" i="197"/>
  <c r="G7" i="197"/>
  <c r="F7" i="197"/>
  <c r="H59" i="195"/>
  <c r="G59" i="195"/>
  <c r="F59" i="195"/>
  <c r="B24" i="191" l="1"/>
  <c r="H24" i="191" s="1"/>
  <c r="B23" i="191"/>
  <c r="H23" i="191" s="1"/>
  <c r="B22" i="191"/>
  <c r="H22" i="191" s="1"/>
  <c r="H21" i="191"/>
  <c r="E21" i="191"/>
  <c r="F21" i="191" s="1"/>
  <c r="D21" i="191"/>
  <c r="H20" i="191"/>
  <c r="E20" i="191"/>
  <c r="F20" i="191" s="1"/>
  <c r="D20" i="191"/>
  <c r="H19" i="191"/>
  <c r="E19" i="191"/>
  <c r="F19" i="191" s="1"/>
  <c r="D19" i="191"/>
  <c r="H18" i="191"/>
  <c r="E18" i="191"/>
  <c r="F18" i="191" s="1"/>
  <c r="D18" i="191"/>
  <c r="H17" i="191"/>
  <c r="E17" i="191"/>
  <c r="F17" i="191" s="1"/>
  <c r="D17" i="191"/>
  <c r="H16" i="191"/>
  <c r="E16" i="191"/>
  <c r="F16" i="191" s="1"/>
  <c r="D16" i="191"/>
  <c r="H15" i="191"/>
  <c r="E15" i="191"/>
  <c r="F15" i="191" s="1"/>
  <c r="D15" i="191"/>
  <c r="H14" i="191"/>
  <c r="E14" i="191"/>
  <c r="F14" i="191" s="1"/>
  <c r="D14" i="191"/>
  <c r="H13" i="191"/>
  <c r="E13" i="191"/>
  <c r="F13" i="191" s="1"/>
  <c r="D13" i="191"/>
  <c r="H12" i="191"/>
  <c r="E12" i="191"/>
  <c r="F12" i="191" s="1"/>
  <c r="D12" i="191"/>
  <c r="H11" i="191"/>
  <c r="E11" i="191"/>
  <c r="F11" i="191" s="1"/>
  <c r="D11" i="191"/>
  <c r="H10" i="191"/>
  <c r="E10" i="191"/>
  <c r="F10" i="191" s="1"/>
  <c r="D10" i="191"/>
  <c r="H9" i="191"/>
  <c r="E9" i="191"/>
  <c r="F9" i="191" s="1"/>
  <c r="D9" i="191"/>
  <c r="H8" i="191"/>
  <c r="E8" i="191"/>
  <c r="F8" i="191" s="1"/>
  <c r="D8" i="191"/>
  <c r="H7" i="191"/>
  <c r="E7" i="191"/>
  <c r="F7" i="191" s="1"/>
  <c r="D7" i="191"/>
  <c r="J126" i="187"/>
  <c r="I126" i="187"/>
  <c r="H126" i="187"/>
  <c r="G126" i="187"/>
  <c r="F58" i="186"/>
  <c r="F57" i="186"/>
  <c r="B57" i="186"/>
  <c r="F56" i="186"/>
  <c r="B56" i="186"/>
  <c r="F55" i="186"/>
  <c r="B55" i="186"/>
  <c r="F54" i="186"/>
  <c r="B54" i="186"/>
  <c r="F53" i="186"/>
  <c r="B53" i="186"/>
  <c r="F52" i="186"/>
  <c r="B52" i="186"/>
  <c r="F51" i="186"/>
  <c r="B51" i="186"/>
  <c r="F50" i="186"/>
  <c r="B50" i="186"/>
  <c r="F49" i="186"/>
  <c r="B49" i="186"/>
  <c r="F48" i="186"/>
  <c r="B48" i="186"/>
  <c r="F47" i="186"/>
  <c r="B47" i="186"/>
  <c r="F46" i="186"/>
  <c r="B46" i="186"/>
  <c r="F45" i="186"/>
  <c r="B45" i="186"/>
  <c r="F44" i="186"/>
  <c r="B44" i="186"/>
  <c r="F43" i="186"/>
  <c r="B43" i="186"/>
  <c r="F42" i="186"/>
  <c r="B42" i="186"/>
  <c r="F41" i="186"/>
  <c r="B41" i="186"/>
  <c r="F40" i="186"/>
  <c r="B40" i="186"/>
  <c r="F39" i="186"/>
  <c r="B39" i="186"/>
  <c r="F38" i="186"/>
  <c r="B38" i="186"/>
  <c r="F37" i="186"/>
  <c r="B37" i="186"/>
  <c r="F36" i="186"/>
  <c r="B36" i="186"/>
  <c r="F35" i="186"/>
  <c r="B35" i="186"/>
  <c r="F34" i="186"/>
  <c r="B34" i="186"/>
  <c r="F33" i="186"/>
  <c r="B33" i="186"/>
  <c r="F32" i="186"/>
  <c r="B32" i="186"/>
  <c r="F31" i="186"/>
  <c r="B31" i="186"/>
  <c r="F30" i="186"/>
  <c r="B30" i="186"/>
  <c r="F29" i="186"/>
  <c r="B29" i="186"/>
  <c r="F28" i="186"/>
  <c r="B28" i="186"/>
  <c r="F27" i="186"/>
  <c r="B27" i="186"/>
  <c r="F26" i="186"/>
  <c r="B26" i="186"/>
  <c r="F25" i="186"/>
  <c r="B25" i="186"/>
  <c r="F24" i="186"/>
  <c r="B24" i="186"/>
  <c r="F23" i="186"/>
  <c r="B23" i="186"/>
  <c r="F22" i="186"/>
  <c r="B22" i="186"/>
  <c r="F21" i="186"/>
  <c r="B21" i="186"/>
  <c r="F20" i="186"/>
  <c r="B20" i="186"/>
  <c r="F19" i="186"/>
  <c r="B19" i="186"/>
  <c r="F18" i="186"/>
  <c r="B18" i="186"/>
  <c r="F17" i="186"/>
  <c r="B17" i="186"/>
  <c r="F16" i="186"/>
  <c r="B16" i="186"/>
  <c r="F15" i="186"/>
  <c r="B15" i="186"/>
  <c r="F14" i="186"/>
  <c r="B14" i="186"/>
  <c r="F13" i="186"/>
  <c r="B13" i="186"/>
  <c r="F12" i="186"/>
  <c r="B12" i="186"/>
  <c r="F11" i="186"/>
  <c r="B11" i="186"/>
  <c r="F10" i="186"/>
  <c r="B10" i="186"/>
  <c r="F9" i="186"/>
  <c r="B9" i="186"/>
  <c r="F8" i="186"/>
  <c r="B8" i="186"/>
  <c r="D6" i="186"/>
  <c r="C6" i="186"/>
  <c r="B6" i="186"/>
  <c r="F17" i="185"/>
  <c r="B17" i="185"/>
  <c r="F16" i="185"/>
  <c r="B16" i="185"/>
  <c r="F15" i="185"/>
  <c r="B15" i="185"/>
  <c r="F14" i="185"/>
  <c r="B14" i="185"/>
  <c r="F13" i="185"/>
  <c r="B13" i="185"/>
  <c r="F12" i="185"/>
  <c r="B12" i="185"/>
  <c r="F11" i="185"/>
  <c r="B11" i="185"/>
  <c r="F10" i="185"/>
  <c r="B10" i="185"/>
  <c r="F9" i="185"/>
  <c r="B9" i="185"/>
  <c r="F8" i="185"/>
  <c r="B8" i="185"/>
  <c r="F7" i="185"/>
  <c r="D6" i="185"/>
  <c r="C6" i="185"/>
  <c r="B6" i="185"/>
  <c r="C21" i="183"/>
  <c r="H21" i="183" s="1"/>
  <c r="C20" i="183"/>
  <c r="G20" i="183" s="1"/>
  <c r="H19" i="183"/>
  <c r="C19" i="183"/>
  <c r="G19" i="183" s="1"/>
  <c r="H18" i="183"/>
  <c r="G18" i="183"/>
  <c r="C18" i="183"/>
  <c r="C17" i="183"/>
  <c r="H17" i="183" s="1"/>
  <c r="C16" i="183"/>
  <c r="G16" i="183" s="1"/>
  <c r="C15" i="183"/>
  <c r="H15" i="183" s="1"/>
  <c r="G14" i="183"/>
  <c r="C14" i="183"/>
  <c r="H14" i="183" s="1"/>
  <c r="C13" i="183"/>
  <c r="H13" i="183" s="1"/>
  <c r="C12" i="183"/>
  <c r="G12" i="183" s="1"/>
  <c r="C11" i="183"/>
  <c r="H11" i="183" s="1"/>
  <c r="C10" i="183"/>
  <c r="H10" i="183" s="1"/>
  <c r="C9" i="183"/>
  <c r="H9" i="183" s="1"/>
  <c r="E7" i="183"/>
  <c r="D7" i="183"/>
  <c r="C7" i="183"/>
  <c r="G7" i="183" s="1"/>
  <c r="B7" i="183"/>
  <c r="C62" i="182"/>
  <c r="J62" i="182" s="1"/>
  <c r="I61" i="182"/>
  <c r="C61" i="182"/>
  <c r="J61" i="182" s="1"/>
  <c r="J60" i="182"/>
  <c r="C60" i="182"/>
  <c r="F61" i="182" s="1"/>
  <c r="G61" i="182" s="1"/>
  <c r="I59" i="182"/>
  <c r="F59" i="182"/>
  <c r="G59" i="182" s="1"/>
  <c r="C59" i="182"/>
  <c r="J59" i="182" s="1"/>
  <c r="C58" i="182"/>
  <c r="J58" i="182" s="1"/>
  <c r="J57" i="182"/>
  <c r="I57" i="182"/>
  <c r="F57" i="182"/>
  <c r="G57" i="182" s="1"/>
  <c r="J56" i="182"/>
  <c r="I56" i="182"/>
  <c r="F56" i="182"/>
  <c r="G56" i="182" s="1"/>
  <c r="J55" i="182"/>
  <c r="I55" i="182"/>
  <c r="F55" i="182"/>
  <c r="G55" i="182" s="1"/>
  <c r="J54" i="182"/>
  <c r="I54" i="182"/>
  <c r="F54" i="182"/>
  <c r="G54" i="182" s="1"/>
  <c r="J53" i="182"/>
  <c r="I53" i="182"/>
  <c r="I52" i="182"/>
  <c r="F52" i="182"/>
  <c r="G52" i="182" s="1"/>
  <c r="C52" i="182"/>
  <c r="F53" i="182" s="1"/>
  <c r="G53" i="182" s="1"/>
  <c r="J51" i="182"/>
  <c r="I51" i="182"/>
  <c r="G51" i="182"/>
  <c r="J50" i="182"/>
  <c r="I50" i="182"/>
  <c r="F50" i="182"/>
  <c r="G50" i="182" s="1"/>
  <c r="J49" i="182"/>
  <c r="I49" i="182"/>
  <c r="F49" i="182"/>
  <c r="G49" i="182" s="1"/>
  <c r="J48" i="182"/>
  <c r="I48" i="182"/>
  <c r="F48" i="182"/>
  <c r="G48" i="182" s="1"/>
  <c r="E48" i="182"/>
  <c r="J47" i="182"/>
  <c r="I47" i="182"/>
  <c r="G47" i="182"/>
  <c r="F47" i="182"/>
  <c r="E47" i="182"/>
  <c r="J46" i="182"/>
  <c r="I46" i="182"/>
  <c r="F46" i="182"/>
  <c r="G46" i="182" s="1"/>
  <c r="E46" i="182"/>
  <c r="J45" i="182"/>
  <c r="I45" i="182"/>
  <c r="G45" i="182"/>
  <c r="F45" i="182"/>
  <c r="E45" i="182"/>
  <c r="J44" i="182"/>
  <c r="I44" i="182"/>
  <c r="F44" i="182"/>
  <c r="G44" i="182" s="1"/>
  <c r="E44" i="182"/>
  <c r="J43" i="182"/>
  <c r="I43" i="182"/>
  <c r="G43" i="182"/>
  <c r="F43" i="182"/>
  <c r="E43" i="182"/>
  <c r="J42" i="182"/>
  <c r="I42" i="182"/>
  <c r="F42" i="182"/>
  <c r="G42" i="182" s="1"/>
  <c r="E42" i="182"/>
  <c r="J41" i="182"/>
  <c r="I41" i="182"/>
  <c r="G41" i="182"/>
  <c r="F41" i="182"/>
  <c r="E41" i="182"/>
  <c r="J40" i="182"/>
  <c r="I40" i="182"/>
  <c r="F40" i="182"/>
  <c r="G40" i="182" s="1"/>
  <c r="E40" i="182"/>
  <c r="J39" i="182"/>
  <c r="I39" i="182"/>
  <c r="G39" i="182"/>
  <c r="F39" i="182"/>
  <c r="E39" i="182"/>
  <c r="J38" i="182"/>
  <c r="I38" i="182"/>
  <c r="F38" i="182"/>
  <c r="G38" i="182" s="1"/>
  <c r="E38" i="182"/>
  <c r="J37" i="182"/>
  <c r="I37" i="182"/>
  <c r="G37" i="182"/>
  <c r="F37" i="182"/>
  <c r="E37" i="182"/>
  <c r="J36" i="182"/>
  <c r="I36" i="182"/>
  <c r="F36" i="182"/>
  <c r="G36" i="182" s="1"/>
  <c r="E36" i="182"/>
  <c r="J35" i="182"/>
  <c r="I35" i="182"/>
  <c r="G35" i="182"/>
  <c r="F35" i="182"/>
  <c r="E35" i="182"/>
  <c r="J34" i="182"/>
  <c r="I34" i="182"/>
  <c r="F34" i="182"/>
  <c r="G34" i="182" s="1"/>
  <c r="E34" i="182"/>
  <c r="J33" i="182"/>
  <c r="I33" i="182"/>
  <c r="G33" i="182"/>
  <c r="F33" i="182"/>
  <c r="E33" i="182"/>
  <c r="J32" i="182"/>
  <c r="I32" i="182"/>
  <c r="F32" i="182"/>
  <c r="G32" i="182" s="1"/>
  <c r="E32" i="182"/>
  <c r="J31" i="182"/>
  <c r="I31" i="182"/>
  <c r="G31" i="182"/>
  <c r="F31" i="182"/>
  <c r="E31" i="182"/>
  <c r="J30" i="182"/>
  <c r="I30" i="182"/>
  <c r="F30" i="182"/>
  <c r="G30" i="182" s="1"/>
  <c r="E30" i="182"/>
  <c r="J29" i="182"/>
  <c r="I29" i="182"/>
  <c r="G29" i="182"/>
  <c r="F29" i="182"/>
  <c r="E29" i="182"/>
  <c r="J28" i="182"/>
  <c r="I28" i="182"/>
  <c r="F28" i="182"/>
  <c r="G28" i="182" s="1"/>
  <c r="E28" i="182"/>
  <c r="J27" i="182"/>
  <c r="I27" i="182"/>
  <c r="G27" i="182"/>
  <c r="F27" i="182"/>
  <c r="E27" i="182"/>
  <c r="J26" i="182"/>
  <c r="I26" i="182"/>
  <c r="F26" i="182"/>
  <c r="G26" i="182" s="1"/>
  <c r="E26" i="182"/>
  <c r="J25" i="182"/>
  <c r="I25" i="182"/>
  <c r="G25" i="182"/>
  <c r="F25" i="182"/>
  <c r="E25" i="182"/>
  <c r="J24" i="182"/>
  <c r="I24" i="182"/>
  <c r="F24" i="182"/>
  <c r="G24" i="182" s="1"/>
  <c r="E24" i="182"/>
  <c r="J23" i="182"/>
  <c r="I23" i="182"/>
  <c r="G23" i="182"/>
  <c r="F23" i="182"/>
  <c r="E23" i="182"/>
  <c r="J22" i="182"/>
  <c r="I22" i="182"/>
  <c r="F22" i="182"/>
  <c r="G22" i="182" s="1"/>
  <c r="E22" i="182"/>
  <c r="J21" i="182"/>
  <c r="I21" i="182"/>
  <c r="G21" i="182"/>
  <c r="F21" i="182"/>
  <c r="E21" i="182"/>
  <c r="J20" i="182"/>
  <c r="I20" i="182"/>
  <c r="F20" i="182"/>
  <c r="G20" i="182" s="1"/>
  <c r="E20" i="182"/>
  <c r="J19" i="182"/>
  <c r="I19" i="182"/>
  <c r="G19" i="182"/>
  <c r="F19" i="182"/>
  <c r="E19" i="182"/>
  <c r="J18" i="182"/>
  <c r="I18" i="182"/>
  <c r="F18" i="182"/>
  <c r="G18" i="182" s="1"/>
  <c r="E18" i="182"/>
  <c r="J17" i="182"/>
  <c r="I17" i="182"/>
  <c r="G17" i="182"/>
  <c r="F17" i="182"/>
  <c r="E17" i="182"/>
  <c r="J16" i="182"/>
  <c r="I16" i="182"/>
  <c r="F16" i="182"/>
  <c r="G16" i="182" s="1"/>
  <c r="E16" i="182"/>
  <c r="J15" i="182"/>
  <c r="I15" i="182"/>
  <c r="F15" i="182"/>
  <c r="G15" i="182" s="1"/>
  <c r="E15" i="182"/>
  <c r="J14" i="182"/>
  <c r="I14" i="182"/>
  <c r="F14" i="182"/>
  <c r="G14" i="182" s="1"/>
  <c r="E14" i="182"/>
  <c r="J13" i="182"/>
  <c r="I13" i="182"/>
  <c r="G13" i="182"/>
  <c r="F13" i="182"/>
  <c r="E13" i="182"/>
  <c r="J12" i="182"/>
  <c r="I12" i="182"/>
  <c r="G12" i="182"/>
  <c r="F12" i="182"/>
  <c r="E12" i="182"/>
  <c r="J11" i="182"/>
  <c r="I11" i="182"/>
  <c r="F11" i="182"/>
  <c r="G11" i="182" s="1"/>
  <c r="E11" i="182"/>
  <c r="J10" i="182"/>
  <c r="I10" i="182"/>
  <c r="F10" i="182"/>
  <c r="G10" i="182" s="1"/>
  <c r="E10" i="182"/>
  <c r="J9" i="182"/>
  <c r="I9" i="182"/>
  <c r="G9" i="182"/>
  <c r="F9" i="182"/>
  <c r="E9" i="182"/>
  <c r="J8" i="182"/>
  <c r="I8" i="182"/>
  <c r="G8" i="182"/>
  <c r="F8" i="182"/>
  <c r="E8" i="182"/>
  <c r="J7" i="182"/>
  <c r="I7" i="182"/>
  <c r="E7" i="182"/>
  <c r="D24" i="191" l="1"/>
  <c r="F22" i="191"/>
  <c r="F23" i="191"/>
  <c r="F24" i="191"/>
  <c r="D22" i="191"/>
  <c r="D23" i="191"/>
  <c r="H7" i="183"/>
  <c r="G11" i="183"/>
  <c r="H12" i="183"/>
  <c r="G15" i="183"/>
  <c r="H16" i="183"/>
  <c r="H20" i="183"/>
  <c r="G10" i="183"/>
  <c r="G9" i="183"/>
  <c r="G13" i="183"/>
  <c r="G17" i="183"/>
  <c r="G21" i="183"/>
  <c r="F58" i="182"/>
  <c r="G58" i="182" s="1"/>
  <c r="I60" i="182"/>
  <c r="F62" i="182"/>
  <c r="G62" i="182" s="1"/>
  <c r="J52" i="182"/>
  <c r="I58" i="182"/>
  <c r="F60" i="182"/>
  <c r="G60" i="182" s="1"/>
  <c r="I62" i="182"/>
</calcChain>
</file>

<file path=xl/sharedStrings.xml><?xml version="1.0" encoding="utf-8"?>
<sst xmlns="http://schemas.openxmlformats.org/spreadsheetml/2006/main" count="1219" uniqueCount="896">
  <si>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</si>
  <si>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</si>
  <si>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</si>
  <si>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男</t>
  </si>
  <si>
    <t>女</t>
  </si>
  <si>
    <t>計</t>
  </si>
  <si>
    <t>-</t>
  </si>
  <si>
    <t>年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</si>
  <si>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</si>
  <si>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</si>
  <si>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</si>
  <si>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</si>
  <si>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</si>
  <si>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</si>
  <si>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</si>
  <si>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</si>
  <si>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</si>
  <si>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</si>
  <si>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</si>
  <si>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総　数</t>
    <rPh sb="0" eb="1">
      <t>フサ</t>
    </rPh>
    <rPh sb="2" eb="3">
      <t>カズ</t>
    </rPh>
    <phoneticPr fontId="5"/>
  </si>
  <si>
    <t>大相模</t>
  </si>
  <si>
    <t>北越谷</t>
  </si>
  <si>
    <t>南越谷</t>
    <rPh sb="0" eb="3">
      <t>ミナミコシガヤ</t>
    </rPh>
    <phoneticPr fontId="5"/>
  </si>
  <si>
    <t>越ヶ谷</t>
    <rPh sb="0" eb="3">
      <t>コシガヤ</t>
    </rPh>
    <phoneticPr fontId="5"/>
  </si>
  <si>
    <t>21</t>
  </si>
  <si>
    <t>（単位:人）</t>
  </si>
  <si>
    <t>22</t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</si>
  <si>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</si>
  <si>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</si>
  <si>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</si>
  <si>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総面積</t>
  </si>
  <si>
    <t>総　　数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</si>
  <si>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</si>
  <si>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</si>
  <si>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-</t>
    <phoneticPr fontId="5"/>
  </si>
  <si>
    <t>増  林</t>
    <phoneticPr fontId="5"/>
  </si>
  <si>
    <t>大  沢</t>
    <phoneticPr fontId="5"/>
  </si>
  <si>
    <t>2-1.人口の推移</t>
  </si>
  <si>
    <t>2-2.地区別人口・世帯数</t>
  </si>
  <si>
    <t>2-3.地区別人口の推移</t>
  </si>
  <si>
    <t>2-4.年齢５歳階級別男女別人口</t>
  </si>
  <si>
    <t>2-5.年齢各歳別男女別人口</t>
  </si>
  <si>
    <t>2-6.町(丁)字別人口・世帯数</t>
  </si>
  <si>
    <t>2-7.自然増・社会増の推移</t>
  </si>
  <si>
    <t>2-8.都道府県別転入者数</t>
  </si>
  <si>
    <t>2-9.市民の平均年齢</t>
  </si>
  <si>
    <t>2-10.年齢３区分人口</t>
  </si>
  <si>
    <t>2-11.婚姻と離婚</t>
  </si>
  <si>
    <t>2-12.国籍別外国人登録人口</t>
  </si>
  <si>
    <t>人　　　口</t>
    <rPh sb="0" eb="1">
      <t>ヒト</t>
    </rPh>
    <rPh sb="4" eb="5">
      <t>クチ</t>
    </rPh>
    <phoneticPr fontId="5"/>
  </si>
  <si>
    <t>2-1.　人口の推移</t>
    <phoneticPr fontId="5"/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</si>
  <si>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</si>
  <si>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</si>
  <si>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5"/>
  </si>
  <si>
    <t>面　　積</t>
  </si>
  <si>
    <t>人口密度</t>
  </si>
  <si>
    <t>一世帯当り</t>
  </si>
  <si>
    <t>（4月1日）</t>
  </si>
  <si>
    <t>増減数</t>
    <rPh sb="0" eb="2">
      <t>ゾウゲン</t>
    </rPh>
    <rPh sb="2" eb="3">
      <t>カズ</t>
    </rPh>
    <phoneticPr fontId="5"/>
  </si>
  <si>
    <t>（％）</t>
    <phoneticPr fontId="5"/>
  </si>
  <si>
    <t>（ｋ㎡）</t>
  </si>
  <si>
    <t>（人／ｋ㎡）</t>
    <rPh sb="1" eb="2">
      <t>ニン</t>
    </rPh>
    <phoneticPr fontId="5"/>
  </si>
  <si>
    <t>（人）</t>
  </si>
  <si>
    <t>昭和32</t>
    <rPh sb="0" eb="2">
      <t>ショウワ</t>
    </rPh>
    <phoneticPr fontId="5"/>
  </si>
  <si>
    <t>平成元</t>
  </si>
  <si>
    <t>2</t>
    <phoneticPr fontId="5"/>
  </si>
  <si>
    <t>3</t>
  </si>
  <si>
    <t>4</t>
  </si>
  <si>
    <t>5</t>
  </si>
  <si>
    <t>6</t>
  </si>
  <si>
    <t>7</t>
  </si>
  <si>
    <t>8</t>
  </si>
  <si>
    <t>9</t>
  </si>
  <si>
    <t>21</t>
    <phoneticPr fontId="5"/>
  </si>
  <si>
    <t>（注）60年までは住民基本台帳人口で、61年からは総人口（住民基本台帳人口＋外国人登録数）である。</t>
    <rPh sb="1" eb="2">
      <t>チュウ</t>
    </rPh>
    <phoneticPr fontId="5"/>
  </si>
  <si>
    <t>資料：情報統計課</t>
    <rPh sb="0" eb="2">
      <t>シリョウ</t>
    </rPh>
    <rPh sb="3" eb="5">
      <t>ジョウホウ</t>
    </rPh>
    <rPh sb="5" eb="7">
      <t>トウケイ</t>
    </rPh>
    <rPh sb="7" eb="8">
      <t>カ</t>
    </rPh>
    <phoneticPr fontId="5"/>
  </si>
  <si>
    <t>2-2. 地区別人口・世帯数</t>
    <phoneticPr fontId="5"/>
  </si>
  <si>
    <t>地区名</t>
  </si>
  <si>
    <t>面　積</t>
  </si>
  <si>
    <t>（k㎡）</t>
  </si>
  <si>
    <t>（１k㎡当り）</t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</si>
  <si>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</si>
  <si>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</si>
  <si>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</si>
  <si>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</si>
  <si>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</si>
  <si>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</si>
  <si>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</si>
  <si>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</si>
  <si>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  沢</t>
  </si>
  <si>
    <t>越ヶ谷</t>
  </si>
  <si>
    <t>資料：情報統計課</t>
    <rPh sb="3" eb="5">
      <t>ジョウホウ</t>
    </rPh>
    <rPh sb="5" eb="7">
      <t>トウケイ</t>
    </rPh>
    <rPh sb="7" eb="8">
      <t>カ</t>
    </rPh>
    <phoneticPr fontId="5"/>
  </si>
  <si>
    <t>2-3. 地区別人口の推移</t>
    <phoneticPr fontId="5"/>
  </si>
  <si>
    <t>各年4月1日</t>
    <phoneticPr fontId="5"/>
  </si>
  <si>
    <t>（単位：人）</t>
    <rPh sb="1" eb="3">
      <t>タンイ</t>
    </rPh>
    <rPh sb="4" eb="5">
      <t>ヒト</t>
    </rPh>
    <phoneticPr fontId="5"/>
  </si>
  <si>
    <t>地  区</t>
    <phoneticPr fontId="5"/>
  </si>
  <si>
    <t>20年</t>
    <rPh sb="2" eb="3">
      <t>ネン</t>
    </rPh>
    <phoneticPr fontId="5"/>
  </si>
  <si>
    <t>21年</t>
    <rPh sb="2" eb="3">
      <t>ネン</t>
    </rPh>
    <phoneticPr fontId="5"/>
  </si>
  <si>
    <t>22年</t>
    <rPh sb="2" eb="3">
      <t>ネン</t>
    </rPh>
    <phoneticPr fontId="5"/>
  </si>
  <si>
    <t>23年</t>
    <rPh sb="2" eb="3">
      <t>ネン</t>
    </rPh>
    <phoneticPr fontId="5"/>
  </si>
  <si>
    <t>24年</t>
    <rPh sb="2" eb="3">
      <t>ネン</t>
    </rPh>
    <phoneticPr fontId="5"/>
  </si>
  <si>
    <t>総  数</t>
    <phoneticPr fontId="5"/>
  </si>
  <si>
    <t>桜  井</t>
    <phoneticPr fontId="5"/>
  </si>
  <si>
    <t>新  方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</si>
  <si>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</si>
  <si>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</si>
  <si>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</si>
  <si>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</si>
  <si>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川  柳</t>
    <phoneticPr fontId="5"/>
  </si>
  <si>
    <t>資料：情報統計課</t>
    <rPh sb="3" eb="5">
      <t>ジョウホウ</t>
    </rPh>
    <rPh sb="5" eb="7">
      <t>トウケイ</t>
    </rPh>
    <phoneticPr fontId="5"/>
  </si>
  <si>
    <t>2-4．年齢5歳階級別男女別人口</t>
    <rPh sb="4" eb="6">
      <t>ネンレイ</t>
    </rPh>
    <rPh sb="7" eb="8">
      <t>サイ</t>
    </rPh>
    <rPh sb="8" eb="10">
      <t>カイキュウ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</si>
  <si>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年　齢</t>
    <phoneticPr fontId="5"/>
  </si>
  <si>
    <t>総　数</t>
    <phoneticPr fontId="5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</si>
  <si>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</si>
  <si>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</si>
  <si>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</si>
  <si>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</si>
  <si>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</si>
  <si>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</si>
  <si>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</si>
  <si>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</si>
  <si>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</si>
  <si>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</si>
  <si>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</si>
  <si>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</si>
  <si>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</si>
  <si>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</si>
  <si>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</si>
  <si>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</si>
  <si>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</si>
  <si>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</si>
  <si>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</si>
  <si>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</si>
  <si>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</si>
  <si>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資料：情報統計課</t>
    <rPh sb="0" eb="2">
      <t>シリョウ</t>
    </rPh>
    <rPh sb="3" eb="8">
      <t>ジョウホウトウケイカ</t>
    </rPh>
    <phoneticPr fontId="5"/>
  </si>
  <si>
    <t>2-5．年齢各歳別男女別人口</t>
    <rPh sb="4" eb="6">
      <t>ネンレイ</t>
    </rPh>
    <rPh sb="6" eb="8">
      <t>カクサイ</t>
    </rPh>
    <rPh sb="8" eb="9">
      <t>ベツ</t>
    </rPh>
    <rPh sb="9" eb="11">
      <t>ダンジョ</t>
    </rPh>
    <rPh sb="11" eb="12">
      <t>ベツ</t>
    </rPh>
    <rPh sb="12" eb="14">
      <t>ジンコウ</t>
    </rPh>
    <phoneticPr fontId="5"/>
  </si>
  <si>
    <t>総   数</t>
    <phoneticPr fontId="5"/>
  </si>
  <si>
    <t>100歳以上</t>
    <phoneticPr fontId="5"/>
  </si>
  <si>
    <t>2-6.町（丁）字別人口・世帯数</t>
    <rPh sb="4" eb="5">
      <t>マチ</t>
    </rPh>
    <rPh sb="6" eb="7">
      <t>チョウ</t>
    </rPh>
    <rPh sb="8" eb="9">
      <t>アザ</t>
    </rPh>
    <rPh sb="9" eb="10">
      <t>ベツ</t>
    </rPh>
    <rPh sb="10" eb="12">
      <t>ジンコウ</t>
    </rPh>
    <rPh sb="13" eb="16">
      <t>セタイスウ</t>
    </rPh>
    <phoneticPr fontId="5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</si>
  <si>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5"/>
  </si>
  <si>
    <t>（桜井地区）</t>
  </si>
  <si>
    <t>（大袋地区）</t>
  </si>
  <si>
    <t>大字大里</t>
    <phoneticPr fontId="5"/>
  </si>
  <si>
    <t>大字恩間</t>
  </si>
  <si>
    <t>大字下間久里</t>
    <phoneticPr fontId="5"/>
  </si>
  <si>
    <t>大字大竹</t>
  </si>
  <si>
    <t>大字上間久里</t>
    <phoneticPr fontId="5"/>
  </si>
  <si>
    <t>大字大道</t>
  </si>
  <si>
    <t>大字大泊</t>
    <phoneticPr fontId="5"/>
  </si>
  <si>
    <t>大字三野宮</t>
  </si>
  <si>
    <t>大字平方</t>
    <phoneticPr fontId="5"/>
  </si>
  <si>
    <t>大字恩間新田</t>
  </si>
  <si>
    <t>平方南町</t>
    <phoneticPr fontId="5"/>
  </si>
  <si>
    <t>大字袋山</t>
  </si>
  <si>
    <t>千間台東1丁目</t>
    <rPh sb="4" eb="7">
      <t>１チョウメ</t>
    </rPh>
    <phoneticPr fontId="5"/>
  </si>
  <si>
    <t>大字大林</t>
  </si>
  <si>
    <t>千間台東2丁目</t>
    <rPh sb="4" eb="7">
      <t>２チョウメ</t>
    </rPh>
    <phoneticPr fontId="5"/>
  </si>
  <si>
    <t>大字大房</t>
  </si>
  <si>
    <t>千間台東3丁目</t>
    <rPh sb="5" eb="7">
      <t>チョウメ</t>
    </rPh>
    <phoneticPr fontId="5"/>
  </si>
  <si>
    <t>千間台西１丁目</t>
  </si>
  <si>
    <t>千間台東4丁目</t>
    <rPh sb="4" eb="7">
      <t>４チョウメ</t>
    </rPh>
    <phoneticPr fontId="5"/>
  </si>
  <si>
    <t>千間台西２丁目</t>
  </si>
  <si>
    <t>千間台西３丁目</t>
  </si>
  <si>
    <t>（新方地区）</t>
  </si>
  <si>
    <t>千間台西４丁目</t>
  </si>
  <si>
    <t>大字弥十郎</t>
    <phoneticPr fontId="5"/>
  </si>
  <si>
    <t>千間台西５丁目</t>
  </si>
  <si>
    <t>大字大吉</t>
    <phoneticPr fontId="5"/>
  </si>
  <si>
    <t>千間台西６丁目</t>
  </si>
  <si>
    <t>大字向畑</t>
    <phoneticPr fontId="5"/>
  </si>
  <si>
    <t>大字北川崎</t>
    <phoneticPr fontId="5"/>
  </si>
  <si>
    <t>（荻島地区）</t>
  </si>
  <si>
    <t>大字大杉</t>
    <phoneticPr fontId="5"/>
  </si>
  <si>
    <t>大字野島</t>
  </si>
  <si>
    <t>大字大松</t>
    <phoneticPr fontId="5"/>
  </si>
  <si>
    <t>大字小曽川</t>
  </si>
  <si>
    <t>大字船渡</t>
    <phoneticPr fontId="5"/>
  </si>
  <si>
    <t>大字砂原</t>
  </si>
  <si>
    <t>弥栄町１丁目</t>
    <phoneticPr fontId="5"/>
  </si>
  <si>
    <t>大字南荻島</t>
  </si>
  <si>
    <t>弥栄町２丁目</t>
    <phoneticPr fontId="5"/>
  </si>
  <si>
    <t>大字西新井</t>
  </si>
  <si>
    <t>弥栄町３丁目</t>
    <phoneticPr fontId="5"/>
  </si>
  <si>
    <t>大字北後谷</t>
  </si>
  <si>
    <t>弥栄町４丁目</t>
    <phoneticPr fontId="5"/>
  </si>
  <si>
    <t>大字長島</t>
  </si>
  <si>
    <t>（増林地区）</t>
  </si>
  <si>
    <t>（出羽地区）</t>
  </si>
  <si>
    <t>大字花田</t>
    <phoneticPr fontId="5"/>
  </si>
  <si>
    <t>宮本町１丁目</t>
  </si>
  <si>
    <t>大字増林</t>
    <phoneticPr fontId="5"/>
  </si>
  <si>
    <t>宮本町２丁目</t>
  </si>
  <si>
    <t>大字増森</t>
    <rPh sb="0" eb="2">
      <t>オオアザ</t>
    </rPh>
    <rPh sb="2" eb="3">
      <t>マ</t>
    </rPh>
    <rPh sb="3" eb="4">
      <t>モリ</t>
    </rPh>
    <phoneticPr fontId="5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</si>
  <si>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</si>
  <si>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</si>
  <si>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</si>
  <si>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</si>
  <si>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</si>
  <si>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</si>
  <si>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</si>
  <si>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</si>
  <si>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</si>
  <si>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</si>
  <si>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</si>
  <si>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</si>
  <si>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</si>
  <si>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</si>
  <si>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</si>
  <si>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</si>
  <si>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</si>
  <si>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</si>
  <si>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</si>
  <si>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</si>
  <si>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</si>
  <si>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</si>
  <si>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七左町３丁目</t>
  </si>
  <si>
    <t>中島１丁目</t>
  </si>
  <si>
    <t>七左町４丁目</t>
  </si>
  <si>
    <t>中島２丁目</t>
  </si>
  <si>
    <t>七左町５丁目</t>
  </si>
  <si>
    <t>中島３丁目</t>
  </si>
  <si>
    <t>七左町６丁目</t>
  </si>
  <si>
    <t>増林１丁目</t>
  </si>
  <si>
    <t>七左町７丁目</t>
  </si>
  <si>
    <t>増林２丁目</t>
  </si>
  <si>
    <t>七左町８丁目</t>
  </si>
  <si>
    <t>増林３丁目</t>
  </si>
  <si>
    <t>大間野町１丁目</t>
  </si>
  <si>
    <t>増森１丁目</t>
  </si>
  <si>
    <t>大間野町２丁目</t>
  </si>
  <si>
    <t>増森２丁目</t>
  </si>
  <si>
    <t>大間野町３丁目</t>
  </si>
  <si>
    <t>花田１丁目</t>
  </si>
  <si>
    <t>大間野町４丁目</t>
  </si>
  <si>
    <t>花田２丁目</t>
  </si>
  <si>
    <t>大間野町５丁目</t>
  </si>
  <si>
    <t>花田３丁目</t>
  </si>
  <si>
    <t>新川町１丁目</t>
  </si>
  <si>
    <t>花田４丁目</t>
  </si>
  <si>
    <t>新川町２丁目</t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</si>
  <si>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</si>
  <si>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</si>
  <si>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</si>
  <si>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5"/>
  </si>
  <si>
    <t>（蒲生地区）</t>
  </si>
  <si>
    <t>流通団地２丁目</t>
    <phoneticPr fontId="5"/>
  </si>
  <si>
    <t>大字登戸</t>
    <rPh sb="0" eb="2">
      <t>オオアザ</t>
    </rPh>
    <rPh sb="2" eb="4">
      <t>ノブト</t>
    </rPh>
    <phoneticPr fontId="5"/>
  </si>
  <si>
    <t>流通団地３丁目</t>
    <phoneticPr fontId="5"/>
  </si>
  <si>
    <t>大字蒲生</t>
  </si>
  <si>
    <t>流通団地４丁目</t>
  </si>
  <si>
    <t>瓦曽根１丁目</t>
  </si>
  <si>
    <t>西方１丁目</t>
  </si>
  <si>
    <t>瓦曽根２丁目</t>
  </si>
  <si>
    <t>西方２丁目</t>
  </si>
  <si>
    <t>南越谷１丁目</t>
  </si>
  <si>
    <t>登戸町</t>
  </si>
  <si>
    <t>（大沢地区）</t>
  </si>
  <si>
    <t>蒲生東町</t>
  </si>
  <si>
    <t>大沢</t>
    <rPh sb="0" eb="2">
      <t>オオサワ</t>
    </rPh>
    <phoneticPr fontId="5"/>
  </si>
  <si>
    <t>蒲生寿町</t>
  </si>
  <si>
    <t>大沢１丁目</t>
    <rPh sb="0" eb="1">
      <t>オオサワ</t>
    </rPh>
    <rPh sb="1" eb="2">
      <t>サワ</t>
    </rPh>
    <phoneticPr fontId="5"/>
  </si>
  <si>
    <t>蒲生旭町</t>
  </si>
  <si>
    <t>大沢２丁目</t>
    <rPh sb="1" eb="2">
      <t>サワ</t>
    </rPh>
    <phoneticPr fontId="5"/>
  </si>
  <si>
    <t>蒲生本町</t>
  </si>
  <si>
    <t>大沢３丁目</t>
    <rPh sb="1" eb="2">
      <t>サワ</t>
    </rPh>
    <phoneticPr fontId="5"/>
  </si>
  <si>
    <t>蒲生西町１丁目</t>
  </si>
  <si>
    <t>大沢４丁目</t>
    <rPh sb="1" eb="2">
      <t>サワ</t>
    </rPh>
    <phoneticPr fontId="5"/>
  </si>
  <si>
    <t>蒲生西町２丁目</t>
  </si>
  <si>
    <t>東大沢１丁目</t>
  </si>
  <si>
    <t>蒲生１丁目</t>
  </si>
  <si>
    <t>東大沢２丁目</t>
  </si>
  <si>
    <t>蒲生２丁目</t>
  </si>
  <si>
    <t>東大沢３丁目</t>
  </si>
  <si>
    <t>蒲生３丁目</t>
  </si>
  <si>
    <t>東大沢４丁目</t>
  </si>
  <si>
    <t>蒲生４丁目</t>
  </si>
  <si>
    <t>東大沢５丁目</t>
  </si>
  <si>
    <t>蒲生愛宕町</t>
  </si>
  <si>
    <t>蒲生南町</t>
  </si>
  <si>
    <t>（北越谷地区）</t>
  </si>
  <si>
    <t>南町１丁目</t>
  </si>
  <si>
    <t>北越谷１丁目</t>
  </si>
  <si>
    <t>南町２丁目</t>
  </si>
  <si>
    <t>北越谷２丁目</t>
  </si>
  <si>
    <t>南町３丁目</t>
  </si>
  <si>
    <t>北越谷３丁目</t>
  </si>
  <si>
    <t>北越谷４丁目</t>
  </si>
  <si>
    <t>（川柳地区）</t>
  </si>
  <si>
    <t>北越谷５丁目</t>
  </si>
  <si>
    <t>伊原１丁目</t>
  </si>
  <si>
    <t>伊原２丁目</t>
  </si>
  <si>
    <t>（越ケ谷地区）</t>
  </si>
  <si>
    <t>川柳町１丁目</t>
  </si>
  <si>
    <t>川柳町２丁目</t>
  </si>
  <si>
    <t>越ヶ谷１丁目</t>
  </si>
  <si>
    <t>川柳町３丁目</t>
  </si>
  <si>
    <t>越ヶ谷２丁目</t>
  </si>
  <si>
    <t>川柳町４丁目</t>
  </si>
  <si>
    <t>越ヶ谷３丁目</t>
  </si>
  <si>
    <t>川柳町５丁目</t>
  </si>
  <si>
    <t>越ヶ谷４丁目</t>
  </si>
  <si>
    <t>川柳町６丁目</t>
  </si>
  <si>
    <t>越ヶ谷５丁目</t>
  </si>
  <si>
    <t>御殿町</t>
  </si>
  <si>
    <t>（大相模地区）</t>
  </si>
  <si>
    <t>柳町</t>
  </si>
  <si>
    <t>大字西方</t>
  </si>
  <si>
    <t>越ヶ谷本町</t>
  </si>
  <si>
    <t>相模町１丁目</t>
  </si>
  <si>
    <t>中町</t>
  </si>
  <si>
    <t>相模町２丁目</t>
  </si>
  <si>
    <t>弥生町</t>
  </si>
  <si>
    <t>相模町３丁目</t>
  </si>
  <si>
    <t>赤山町１丁目</t>
  </si>
  <si>
    <t>相模町４丁目</t>
  </si>
  <si>
    <t>赤山町２丁目</t>
  </si>
  <si>
    <t>相模町５丁目</t>
  </si>
  <si>
    <t>宮前１丁目</t>
  </si>
  <si>
    <t>大成町１丁目</t>
  </si>
  <si>
    <t>赤山本町</t>
    <rPh sb="0" eb="2">
      <t>アカヤマ</t>
    </rPh>
    <rPh sb="2" eb="4">
      <t>ホンマチ</t>
    </rPh>
    <phoneticPr fontId="5"/>
  </si>
  <si>
    <t>大成町２丁目</t>
  </si>
  <si>
    <t>大成町３丁目</t>
    <phoneticPr fontId="5"/>
  </si>
  <si>
    <t>（南越谷地区）</t>
  </si>
  <si>
    <t>大成町５丁目</t>
  </si>
  <si>
    <t>七左町２丁目</t>
  </si>
  <si>
    <t>大成町６丁目</t>
  </si>
  <si>
    <t>瓦曽根３丁目</t>
  </si>
  <si>
    <t>大成町７丁目</t>
  </si>
  <si>
    <t>南越谷２丁目</t>
  </si>
  <si>
    <t>東町１丁目</t>
  </si>
  <si>
    <t>南越谷３丁目</t>
  </si>
  <si>
    <t>東町２丁目</t>
  </si>
  <si>
    <t>蒲生茜町</t>
  </si>
  <si>
    <t>東町３丁目</t>
  </si>
  <si>
    <t>南越谷４丁目</t>
  </si>
  <si>
    <t>東町４丁目</t>
  </si>
  <si>
    <t>南越谷５丁目</t>
  </si>
  <si>
    <t>東町５丁目</t>
  </si>
  <si>
    <t>東柳田町</t>
  </si>
  <si>
    <t>東町６丁目</t>
    <phoneticPr fontId="5"/>
  </si>
  <si>
    <t>元柳田町</t>
  </si>
  <si>
    <t>東町７丁目</t>
    <rPh sb="0" eb="2">
      <t>アズマチョウ</t>
    </rPh>
    <rPh sb="3" eb="5">
      <t>チョウメ</t>
    </rPh>
    <phoneticPr fontId="5"/>
  </si>
  <si>
    <t>赤山町３丁目</t>
  </si>
  <si>
    <t>相模町６丁目</t>
  </si>
  <si>
    <t>赤山町４丁目</t>
  </si>
  <si>
    <t>相模町７丁目</t>
  </si>
  <si>
    <t>赤山町５丁目</t>
  </si>
  <si>
    <t>大成町８丁目</t>
  </si>
  <si>
    <t>流通団地１丁目</t>
  </si>
  <si>
    <t>総数</t>
    <rPh sb="0" eb="1">
      <t>フサ</t>
    </rPh>
    <rPh sb="1" eb="2">
      <t>カズ</t>
    </rPh>
    <phoneticPr fontId="5"/>
  </si>
  <si>
    <t>2-7. 自然増・社会増の推移</t>
    <phoneticPr fontId="5"/>
  </si>
  <si>
    <t>（単位：人）</t>
  </si>
  <si>
    <t>人　口</t>
  </si>
  <si>
    <t>自然増</t>
  </si>
  <si>
    <t>社会増</t>
  </si>
  <si>
    <t>増減計</t>
    <phoneticPr fontId="5"/>
  </si>
  <si>
    <t>（各年中）</t>
  </si>
  <si>
    <t>（12月末日）</t>
  </si>
  <si>
    <t>出生</t>
  </si>
  <si>
    <t>死亡</t>
  </si>
  <si>
    <t>増減</t>
    <rPh sb="1" eb="2">
      <t>ゲン</t>
    </rPh>
    <phoneticPr fontId="5"/>
  </si>
  <si>
    <t>転入</t>
    <phoneticPr fontId="5"/>
  </si>
  <si>
    <t>転出</t>
    <phoneticPr fontId="5"/>
  </si>
  <si>
    <t>昭和31</t>
    <rPh sb="0" eb="2">
      <t>ショウワ</t>
    </rPh>
    <phoneticPr fontId="5"/>
  </si>
  <si>
    <t>14</t>
    <phoneticPr fontId="5"/>
  </si>
  <si>
    <t>22</t>
    <phoneticPr fontId="5"/>
  </si>
  <si>
    <t>（注）61年までは住民基本台帳人口であり､62年からは総人口（住民基本台帳人口＋外国人登録数）である。</t>
    <rPh sb="1" eb="2">
      <t>チュウイ</t>
    </rPh>
    <rPh sb="5" eb="6">
      <t>ネン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phoneticPr fontId="5"/>
  </si>
  <si>
    <t>2-8. 都道府県別転入者数</t>
    <phoneticPr fontId="5"/>
  </si>
  <si>
    <t>前の住所地</t>
    <rPh sb="0" eb="1">
      <t>マエ</t>
    </rPh>
    <rPh sb="2" eb="4">
      <t>ジュウショ</t>
    </rPh>
    <rPh sb="4" eb="5">
      <t>チ</t>
    </rPh>
    <phoneticPr fontId="5"/>
  </si>
  <si>
    <t>総  数</t>
    <phoneticPr fontId="5"/>
  </si>
  <si>
    <t>北海道</t>
  </si>
  <si>
    <t>青  森</t>
    <phoneticPr fontId="5"/>
  </si>
  <si>
    <t>岩  手</t>
    <phoneticPr fontId="5"/>
  </si>
  <si>
    <t>宮  城</t>
    <phoneticPr fontId="5"/>
  </si>
  <si>
    <t>秋  田</t>
    <phoneticPr fontId="5"/>
  </si>
  <si>
    <t>山  形</t>
    <phoneticPr fontId="5"/>
  </si>
  <si>
    <t>福  島</t>
    <phoneticPr fontId="5"/>
  </si>
  <si>
    <t>茨  城</t>
    <phoneticPr fontId="5"/>
  </si>
  <si>
    <t>栃  木</t>
    <phoneticPr fontId="5"/>
  </si>
  <si>
    <t>群  馬</t>
    <phoneticPr fontId="5"/>
  </si>
  <si>
    <t>埼  玉</t>
    <phoneticPr fontId="5"/>
  </si>
  <si>
    <t>千  葉</t>
    <phoneticPr fontId="5"/>
  </si>
  <si>
    <t>東  京</t>
    <phoneticPr fontId="5"/>
  </si>
  <si>
    <t>神奈川</t>
  </si>
  <si>
    <t>新  潟</t>
    <phoneticPr fontId="5"/>
  </si>
  <si>
    <t>富  山</t>
    <phoneticPr fontId="5"/>
  </si>
  <si>
    <t>石  川</t>
    <phoneticPr fontId="5"/>
  </si>
  <si>
    <t>福  井</t>
    <phoneticPr fontId="5"/>
  </si>
  <si>
    <t>山  梨</t>
    <phoneticPr fontId="5"/>
  </si>
  <si>
    <t>長  野</t>
    <phoneticPr fontId="5"/>
  </si>
  <si>
    <t>岐  阜</t>
    <phoneticPr fontId="5"/>
  </si>
  <si>
    <t>静  岡</t>
    <phoneticPr fontId="5"/>
  </si>
  <si>
    <t>愛  知</t>
    <phoneticPr fontId="5"/>
  </si>
  <si>
    <t>三  重</t>
    <phoneticPr fontId="5"/>
  </si>
  <si>
    <t>滋  賀</t>
    <phoneticPr fontId="5"/>
  </si>
  <si>
    <t>京  都</t>
    <phoneticPr fontId="5"/>
  </si>
  <si>
    <t>大  阪</t>
    <phoneticPr fontId="5"/>
  </si>
  <si>
    <t>兵  庫</t>
    <phoneticPr fontId="5"/>
  </si>
  <si>
    <t>奈  良</t>
    <phoneticPr fontId="5"/>
  </si>
  <si>
    <t>和歌山</t>
  </si>
  <si>
    <t>鳥  取</t>
    <phoneticPr fontId="5"/>
  </si>
  <si>
    <t>島  根</t>
    <phoneticPr fontId="5"/>
  </si>
  <si>
    <t>岡  山</t>
    <phoneticPr fontId="5"/>
  </si>
  <si>
    <t>広  島</t>
    <phoneticPr fontId="5"/>
  </si>
  <si>
    <t>山  口</t>
    <phoneticPr fontId="5"/>
  </si>
  <si>
    <t>徳  島</t>
    <phoneticPr fontId="5"/>
  </si>
  <si>
    <t>香  川</t>
    <phoneticPr fontId="5"/>
  </si>
  <si>
    <t>愛  媛</t>
    <phoneticPr fontId="5"/>
  </si>
  <si>
    <t>高  知</t>
    <phoneticPr fontId="5"/>
  </si>
  <si>
    <t>福  岡</t>
    <phoneticPr fontId="5"/>
  </si>
  <si>
    <t>佐  賀</t>
    <phoneticPr fontId="5"/>
  </si>
  <si>
    <t>長  崎</t>
    <phoneticPr fontId="5"/>
  </si>
  <si>
    <t>熊  本</t>
    <phoneticPr fontId="5"/>
  </si>
  <si>
    <t>大  分</t>
    <phoneticPr fontId="5"/>
  </si>
  <si>
    <t>宮  崎</t>
    <phoneticPr fontId="5"/>
  </si>
  <si>
    <t>鹿児島</t>
  </si>
  <si>
    <t>沖  縄</t>
    <phoneticPr fontId="5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</si>
  <si>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5"/>
  </si>
  <si>
    <t>資料：情報統計課「住民基本台帳人口移動報告表」</t>
    <rPh sb="0" eb="2">
      <t>シリョウ</t>
    </rPh>
    <rPh sb="3" eb="5">
      <t>ジョウホウ</t>
    </rPh>
    <rPh sb="5" eb="8">
      <t>トウケイカ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9">
      <t>イドウ</t>
    </rPh>
    <rPh sb="19" eb="21">
      <t>ホウコク</t>
    </rPh>
    <rPh sb="21" eb="22">
      <t>ヒョウ</t>
    </rPh>
    <phoneticPr fontId="5"/>
  </si>
  <si>
    <t>2-9. 市民の平均年齢</t>
    <phoneticPr fontId="5"/>
  </si>
  <si>
    <t>（単位：歳）</t>
    <rPh sb="1" eb="3">
      <t>タンイ</t>
    </rPh>
    <rPh sb="4" eb="5">
      <t>サイ</t>
    </rPh>
    <phoneticPr fontId="5"/>
  </si>
  <si>
    <t>年
（1月1日）</t>
    <phoneticPr fontId="5"/>
  </si>
  <si>
    <t xml:space="preserve">        平  均</t>
    <phoneticPr fontId="5"/>
  </si>
  <si>
    <t xml:space="preserve">      昭和35</t>
    <rPh sb="6" eb="8">
      <t>ショウワ</t>
    </rPh>
    <phoneticPr fontId="5"/>
  </si>
  <si>
    <t xml:space="preserve">       平成2</t>
    <phoneticPr fontId="5"/>
  </si>
  <si>
    <t>15</t>
    <phoneticPr fontId="5"/>
  </si>
  <si>
    <t>23</t>
    <phoneticPr fontId="5"/>
  </si>
  <si>
    <t xml:space="preserve"> （注）昭和35～55年は国勢調査結果(10月1日現在)｡ 60年から埼玉県町(丁)字別人口調査結果。</t>
    <rPh sb="2" eb="3">
      <t>チュウイ</t>
    </rPh>
    <rPh sb="4" eb="6">
      <t>ショウワ</t>
    </rPh>
    <rPh sb="11" eb="12">
      <t>ネン</t>
    </rPh>
    <rPh sb="13" eb="15">
      <t>コクセイ</t>
    </rPh>
    <rPh sb="15" eb="17">
      <t>チョウサ</t>
    </rPh>
    <rPh sb="17" eb="19">
      <t>ケッカ</t>
    </rPh>
    <rPh sb="22" eb="23">
      <t>ガツ</t>
    </rPh>
    <rPh sb="24" eb="25">
      <t>ニチ</t>
    </rPh>
    <rPh sb="25" eb="27">
      <t>ゲンザイ</t>
    </rPh>
    <rPh sb="32" eb="33">
      <t>ネン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rPh sb="48" eb="50">
      <t>ケッカ</t>
    </rPh>
    <phoneticPr fontId="5"/>
  </si>
  <si>
    <t>2-10. 年齢３区分人口</t>
    <rPh sb="6" eb="8">
      <t>ネンレイ</t>
    </rPh>
    <rPh sb="9" eb="11">
      <t>クブン</t>
    </rPh>
    <phoneticPr fontId="5"/>
  </si>
  <si>
    <t>(単位：人、％)</t>
  </si>
  <si>
    <t>年次</t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</si>
  <si>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5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</si>
  <si>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5"/>
  </si>
  <si>
    <t>65歳以上人口</t>
    <rPh sb="2" eb="3">
      <t>サイ</t>
    </rPh>
    <rPh sb="3" eb="5">
      <t>イジョウ</t>
    </rPh>
    <phoneticPr fontId="5"/>
  </si>
  <si>
    <t>実数</t>
  </si>
  <si>
    <t>割合</t>
  </si>
  <si>
    <t xml:space="preserve">  昭和35年</t>
    <phoneticPr fontId="5"/>
  </si>
  <si>
    <t xml:space="preserve">   平成2年</t>
    <phoneticPr fontId="5"/>
  </si>
  <si>
    <t>15</t>
    <phoneticPr fontId="5"/>
  </si>
  <si>
    <t>資料：平成12年以前は10月1日現在国勢調査。</t>
    <phoneticPr fontId="5"/>
  </si>
  <si>
    <t xml:space="preserve">      平成13年以降については｢埼玉県町(丁)字別人口調査｣(1月1日現在)。     </t>
    <rPh sb="11" eb="13">
      <t>イコウ</t>
    </rPh>
    <phoneticPr fontId="5"/>
  </si>
  <si>
    <t>2-11. 婚姻と離婚</t>
    <rPh sb="6" eb="8">
      <t>コンイン</t>
    </rPh>
    <rPh sb="9" eb="11">
      <t>リコン</t>
    </rPh>
    <phoneticPr fontId="5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</si>
  <si>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5"/>
  </si>
  <si>
    <t>各年中</t>
    <rPh sb="0" eb="1">
      <t>カク</t>
    </rPh>
    <rPh sb="1" eb="2">
      <t>ネン</t>
    </rPh>
    <rPh sb="2" eb="3">
      <t>チュウ</t>
    </rPh>
    <phoneticPr fontId="5"/>
  </si>
  <si>
    <t>平成18年</t>
    <rPh sb="0" eb="2">
      <t>ヘー</t>
    </rPh>
    <rPh sb="4" eb="5">
      <t>ネン</t>
    </rPh>
    <phoneticPr fontId="5"/>
  </si>
  <si>
    <t>19年</t>
    <rPh sb="2" eb="3">
      <t>ネン</t>
    </rPh>
    <phoneticPr fontId="5"/>
  </si>
  <si>
    <t>婚姻</t>
    <rPh sb="0" eb="2">
      <t>コンイン</t>
    </rPh>
    <phoneticPr fontId="5"/>
  </si>
  <si>
    <t>離婚</t>
    <rPh sb="0" eb="2">
      <t>リコン</t>
    </rPh>
    <phoneticPr fontId="5"/>
  </si>
  <si>
    <t>資料：市民課</t>
    <rPh sb="0" eb="2">
      <t>シリョウ</t>
    </rPh>
    <rPh sb="3" eb="6">
      <t>シミンカ</t>
    </rPh>
    <phoneticPr fontId="5"/>
  </si>
  <si>
    <t>2-12.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5"/>
  </si>
  <si>
    <t>(単位：人）</t>
    <rPh sb="1" eb="3">
      <t>タンイ</t>
    </rPh>
    <rPh sb="4" eb="5">
      <t>ニン</t>
    </rPh>
    <phoneticPr fontId="5"/>
  </si>
  <si>
    <t>平成20年</t>
    <rPh sb="0" eb="2">
      <t>ヘイセイ</t>
    </rPh>
    <rPh sb="4" eb="5">
      <t>ネン</t>
    </rPh>
    <phoneticPr fontId="5"/>
  </si>
  <si>
    <t>（3月末日）</t>
    <rPh sb="2" eb="3">
      <t>ガツ</t>
    </rPh>
    <rPh sb="3" eb="4">
      <t>マツ</t>
    </rPh>
    <rPh sb="4" eb="5">
      <t>ニチ</t>
    </rPh>
    <phoneticPr fontId="5"/>
  </si>
  <si>
    <t>韓国及び朝鮮</t>
    <rPh sb="0" eb="2">
      <t>カンコク</t>
    </rPh>
    <rPh sb="2" eb="3">
      <t>オヨ</t>
    </rPh>
    <rPh sb="4" eb="6">
      <t>チョウセン</t>
    </rPh>
    <phoneticPr fontId="5"/>
  </si>
  <si>
    <t>中国</t>
    <rPh sb="0" eb="2">
      <t>チュウゴク</t>
    </rPh>
    <phoneticPr fontId="5"/>
  </si>
  <si>
    <t>フィリピン</t>
    <phoneticPr fontId="5"/>
  </si>
  <si>
    <t>パキスタン</t>
    <phoneticPr fontId="5"/>
  </si>
  <si>
    <t>インド</t>
    <phoneticPr fontId="5"/>
  </si>
  <si>
    <t>タイ</t>
    <phoneticPr fontId="5"/>
  </si>
  <si>
    <t>べトナム</t>
    <phoneticPr fontId="5"/>
  </si>
  <si>
    <t>英国</t>
    <rPh sb="0" eb="2">
      <t>エイコク</t>
    </rPh>
    <phoneticPr fontId="5"/>
  </si>
  <si>
    <t>米国</t>
    <rPh sb="0" eb="2">
      <t>ベイコク</t>
    </rPh>
    <phoneticPr fontId="5"/>
  </si>
  <si>
    <t>ブラジル</t>
    <phoneticPr fontId="5"/>
  </si>
  <si>
    <t>ペルー</t>
    <phoneticPr fontId="5"/>
  </si>
  <si>
    <t>ガーナ</t>
    <phoneticPr fontId="5"/>
  </si>
  <si>
    <t>その他</t>
    <rPh sb="2" eb="3">
      <t>タ</t>
    </rPh>
    <phoneticPr fontId="5"/>
  </si>
  <si>
    <t>2-13.年齢各歳別男女人口</t>
    <rPh sb="5" eb="7">
      <t>ネンレイ</t>
    </rPh>
    <rPh sb="7" eb="8">
      <t>カク</t>
    </rPh>
    <rPh sb="8" eb="9">
      <t>サイ</t>
    </rPh>
    <rPh sb="9" eb="10">
      <t>ベツ</t>
    </rPh>
    <rPh sb="10" eb="12">
      <t>ダンジョ</t>
    </rPh>
    <rPh sb="12" eb="14">
      <t>ジンコウ</t>
    </rPh>
    <phoneticPr fontId="1"/>
  </si>
  <si>
    <t>2-14.国勢調査人口の推移</t>
    <rPh sb="5" eb="7">
      <t>コクセイ</t>
    </rPh>
    <rPh sb="7" eb="9">
      <t>チョウサ</t>
    </rPh>
    <rPh sb="9" eb="11">
      <t>ジンコウ</t>
    </rPh>
    <rPh sb="12" eb="14">
      <t>スイイ</t>
    </rPh>
    <phoneticPr fontId="1"/>
  </si>
  <si>
    <t>2-15.人口集中地区（DID)の人口・面積</t>
    <rPh sb="5" eb="7">
      <t>ジンコウ</t>
    </rPh>
    <rPh sb="7" eb="9">
      <t>シュウチュウ</t>
    </rPh>
    <rPh sb="9" eb="11">
      <t>チク</t>
    </rPh>
    <rPh sb="17" eb="19">
      <t>ジンコウ</t>
    </rPh>
    <rPh sb="20" eb="22">
      <t>メンセキ</t>
    </rPh>
    <phoneticPr fontId="1"/>
  </si>
  <si>
    <t>2-16.常住人口と昼間人口の推移</t>
    <rPh sb="5" eb="7">
      <t>ジョウジュウ</t>
    </rPh>
    <rPh sb="7" eb="9">
      <t>ジンコウ</t>
    </rPh>
    <rPh sb="10" eb="12">
      <t>チュウカン</t>
    </rPh>
    <rPh sb="12" eb="14">
      <t>ジンコウ</t>
    </rPh>
    <rPh sb="15" eb="17">
      <t>スイイ</t>
    </rPh>
    <phoneticPr fontId="1"/>
  </si>
  <si>
    <t>2-17.流出人口</t>
    <rPh sb="5" eb="7">
      <t>リュウシュツ</t>
    </rPh>
    <rPh sb="7" eb="9">
      <t>ジンコウ</t>
    </rPh>
    <phoneticPr fontId="1"/>
  </si>
  <si>
    <t>2-18.流入人口</t>
    <rPh sb="5" eb="7">
      <t>リュウニュウ</t>
    </rPh>
    <rPh sb="7" eb="9">
      <t>ジンコウ</t>
    </rPh>
    <phoneticPr fontId="1"/>
  </si>
  <si>
    <t>2-19.世帯数と世帯人員数</t>
    <rPh sb="5" eb="8">
      <t>セタイスウ</t>
    </rPh>
    <rPh sb="9" eb="11">
      <t>セタイ</t>
    </rPh>
    <rPh sb="11" eb="13">
      <t>ジンイン</t>
    </rPh>
    <rPh sb="13" eb="14">
      <t>スウ</t>
    </rPh>
    <phoneticPr fontId="1"/>
  </si>
  <si>
    <t>2-20.労働力状態別、年齢5歳階級別、男女別15歳以上人口</t>
    <rPh sb="5" eb="8">
      <t>ロウドウリョク</t>
    </rPh>
    <rPh sb="8" eb="10">
      <t>ジョウタイ</t>
    </rPh>
    <rPh sb="10" eb="11">
      <t>ベツ</t>
    </rPh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5" eb="28">
      <t>サイイジョウ</t>
    </rPh>
    <rPh sb="28" eb="30">
      <t>ジンコウ</t>
    </rPh>
    <phoneticPr fontId="1"/>
  </si>
  <si>
    <t>2-21.年齢（5歳階級）、男女別高齢単身者数</t>
    <rPh sb="5" eb="7">
      <t>ネンレイ</t>
    </rPh>
    <rPh sb="9" eb="10">
      <t>サイ</t>
    </rPh>
    <rPh sb="10" eb="12">
      <t>カイキュウ</t>
    </rPh>
    <rPh sb="14" eb="16">
      <t>ダンジョ</t>
    </rPh>
    <rPh sb="16" eb="17">
      <t>ベツ</t>
    </rPh>
    <rPh sb="17" eb="19">
      <t>コウレイ</t>
    </rPh>
    <rPh sb="19" eb="22">
      <t>タンシンシャ</t>
    </rPh>
    <rPh sb="22" eb="23">
      <t>スウ</t>
    </rPh>
    <phoneticPr fontId="1"/>
  </si>
  <si>
    <t>2-22.夫の年齢（5歳階級）、妻の年齢（5歳階級）別高齢夫婦世帯数</t>
    <rPh sb="5" eb="6">
      <t>オット</t>
    </rPh>
    <rPh sb="7" eb="9">
      <t>ネンレイ</t>
    </rPh>
    <rPh sb="11" eb="12">
      <t>サイ</t>
    </rPh>
    <rPh sb="12" eb="14">
      <t>カイキュウ</t>
    </rPh>
    <rPh sb="16" eb="17">
      <t>ツマ</t>
    </rPh>
    <rPh sb="18" eb="20">
      <t>ネンレイ</t>
    </rPh>
    <rPh sb="22" eb="23">
      <t>サイ</t>
    </rPh>
    <rPh sb="23" eb="25">
      <t>カイキュウ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1"/>
  </si>
  <si>
    <t>2-23.住宅の建て方別世帯数、世帯人員及び1世帯当り室数等</t>
    <rPh sb="5" eb="7">
      <t>ジュウタク</t>
    </rPh>
    <rPh sb="8" eb="9">
      <t>タ</t>
    </rPh>
    <rPh sb="10" eb="11">
      <t>カタ</t>
    </rPh>
    <rPh sb="11" eb="12">
      <t>ベツ</t>
    </rPh>
    <rPh sb="12" eb="15">
      <t>セタイスウ</t>
    </rPh>
    <rPh sb="16" eb="18">
      <t>セタイ</t>
    </rPh>
    <rPh sb="18" eb="20">
      <t>ジンイン</t>
    </rPh>
    <rPh sb="20" eb="21">
      <t>オヨ</t>
    </rPh>
    <rPh sb="23" eb="25">
      <t>セタイ</t>
    </rPh>
    <rPh sb="25" eb="26">
      <t>アタ</t>
    </rPh>
    <rPh sb="27" eb="28">
      <t>シツ</t>
    </rPh>
    <rPh sb="28" eb="29">
      <t>スウ</t>
    </rPh>
    <rPh sb="29" eb="30">
      <t>トウ</t>
    </rPh>
    <phoneticPr fontId="1"/>
  </si>
  <si>
    <t>2-24.産業別就業者数</t>
    <rPh sb="5" eb="7">
      <t>サンギョウ</t>
    </rPh>
    <rPh sb="7" eb="8">
      <t>ベツ</t>
    </rPh>
    <rPh sb="8" eb="10">
      <t>シュウギョウ</t>
    </rPh>
    <rPh sb="10" eb="11">
      <t>シャ</t>
    </rPh>
    <rPh sb="11" eb="12">
      <t>スウ</t>
    </rPh>
    <phoneticPr fontId="1"/>
  </si>
  <si>
    <t>国勢調査</t>
    <rPh sb="0" eb="2">
      <t>コクセイ</t>
    </rPh>
    <rPh sb="2" eb="4">
      <t>チョウサ</t>
    </rPh>
    <phoneticPr fontId="5"/>
  </si>
  <si>
    <t>2-13. 年齢各歳別男女別人口</t>
    <rPh sb="6" eb="8">
      <t>ネンレイ</t>
    </rPh>
    <rPh sb="8" eb="9">
      <t>カク</t>
    </rPh>
    <rPh sb="9" eb="10">
      <t>サイ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</si>
  <si>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年齢</t>
    <rPh sb="0" eb="2">
      <t>ネンレイ</t>
    </rPh>
    <phoneticPr fontId="5"/>
  </si>
  <si>
    <t xml:space="preserve">　　　 0歳    </t>
    <rPh sb="5" eb="6">
      <t>サイ</t>
    </rPh>
    <phoneticPr fontId="31"/>
  </si>
  <si>
    <t xml:space="preserve">　　　51歳    </t>
    <rPh sb="5" eb="6">
      <t>サイ</t>
    </rPh>
    <phoneticPr fontId="5"/>
  </si>
  <si>
    <t xml:space="preserve">　　　 1    </t>
    <phoneticPr fontId="31"/>
  </si>
  <si>
    <t xml:space="preserve">　　　52    </t>
  </si>
  <si>
    <t xml:space="preserve">　　　 2    </t>
    <phoneticPr fontId="31"/>
  </si>
  <si>
    <t xml:space="preserve">　　　53    </t>
  </si>
  <si>
    <t xml:space="preserve">　　　 3    </t>
    <phoneticPr fontId="31"/>
  </si>
  <si>
    <t xml:space="preserve">　　　54    </t>
  </si>
  <si>
    <t xml:space="preserve">　　　 4    </t>
    <phoneticPr fontId="31"/>
  </si>
  <si>
    <t xml:space="preserve">　　　55    </t>
  </si>
  <si>
    <t xml:space="preserve">　　　 5    </t>
    <phoneticPr fontId="31"/>
  </si>
  <si>
    <t xml:space="preserve">　　　56    </t>
  </si>
  <si>
    <t xml:space="preserve">　　　 6    </t>
    <phoneticPr fontId="31"/>
  </si>
  <si>
    <t xml:space="preserve">　　　57    </t>
  </si>
  <si>
    <t xml:space="preserve">　　　 7    </t>
    <phoneticPr fontId="31"/>
  </si>
  <si>
    <t xml:space="preserve">　　　58    </t>
  </si>
  <si>
    <t xml:space="preserve">　　　 8    </t>
    <phoneticPr fontId="31"/>
  </si>
  <si>
    <t xml:space="preserve">　　　59    </t>
  </si>
  <si>
    <t xml:space="preserve">　　　 9    </t>
    <phoneticPr fontId="31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</si>
  <si>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</si>
  <si>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</si>
  <si>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</si>
  <si>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</si>
  <si>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</si>
  <si>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</si>
  <si>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</si>
  <si>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</si>
  <si>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</si>
  <si>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</si>
  <si>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</si>
  <si>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</si>
  <si>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</si>
  <si>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</si>
  <si>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</si>
  <si>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</si>
  <si>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</si>
  <si>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</si>
  <si>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</si>
  <si>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</si>
  <si>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</si>
  <si>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</si>
  <si>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</si>
  <si>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</si>
  <si>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</si>
  <si>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</si>
  <si>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</si>
  <si>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</si>
  <si>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</si>
  <si>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</si>
  <si>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</si>
  <si>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</si>
  <si>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</si>
  <si>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</si>
  <si>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</si>
  <si>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</si>
  <si>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</si>
  <si>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</si>
  <si>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</si>
  <si>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</si>
  <si>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</si>
  <si>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</si>
  <si>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</si>
  <si>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</si>
  <si>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</si>
  <si>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</si>
  <si>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</si>
  <si>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</si>
  <si>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</si>
  <si>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</si>
  <si>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</si>
  <si>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</si>
  <si>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</si>
  <si>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</si>
  <si>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</si>
  <si>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</si>
  <si>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</si>
  <si>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</si>
  <si>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</si>
  <si>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</si>
  <si>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</si>
  <si>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</si>
  <si>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</si>
  <si>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</si>
  <si>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</si>
  <si>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</si>
  <si>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</si>
  <si>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</si>
  <si>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</si>
  <si>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</si>
  <si>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</si>
  <si>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</si>
  <si>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</si>
  <si>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</si>
  <si>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</si>
  <si>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</si>
  <si>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</si>
  <si>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</si>
  <si>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</si>
  <si>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</si>
  <si>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 歳以上</t>
    <phoneticPr fontId="31"/>
  </si>
  <si>
    <t xml:space="preserve">　　　50    </t>
  </si>
  <si>
    <t>不詳</t>
    <phoneticPr fontId="31"/>
  </si>
  <si>
    <t>（注）国勢調査は5年に一度実施され、平成22年の結果が現時点で最新のデータとなる。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5"/>
  </si>
  <si>
    <t>2-14. 国勢調査人口の推移</t>
    <rPh sb="6" eb="10">
      <t>コクセイ</t>
    </rPh>
    <phoneticPr fontId="5"/>
  </si>
  <si>
    <t>年
（10月１日）</t>
  </si>
  <si>
    <r>
      <t xml:space="preserve">総　　数
</t>
    </r>
    <r>
      <rPr>
        <sz val="8"/>
        <rFont val="ＭＳ 明朝"/>
        <family val="1"/>
        <charset val="128"/>
      </rPr>
      <t>(人)</t>
    </r>
    <rPh sb="6" eb="7">
      <t>ニン</t>
    </rPh>
    <phoneticPr fontId="5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</si>
  <si>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</si>
  <si>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</si>
  <si>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5"/>
  </si>
  <si>
    <r>
      <t xml:space="preserve">増減率
</t>
    </r>
    <r>
      <rPr>
        <sz val="8"/>
        <rFont val="ＭＳ 明朝"/>
        <family val="1"/>
        <charset val="128"/>
      </rPr>
      <t>(%)</t>
    </r>
    <rPh sb="0" eb="2">
      <t>ゾウゲン</t>
    </rPh>
    <rPh sb="2" eb="3">
      <t>リツ</t>
    </rPh>
    <phoneticPr fontId="5"/>
  </si>
  <si>
    <t>世　　帯</t>
  </si>
  <si>
    <r>
      <t xml:space="preserve">面　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5"/>
  </si>
  <si>
    <t>　　大正 9年</t>
    <rPh sb="6" eb="7">
      <t>ネン</t>
    </rPh>
    <phoneticPr fontId="5"/>
  </si>
  <si>
    <t>－</t>
    <phoneticPr fontId="5"/>
  </si>
  <si>
    <t>－</t>
    <phoneticPr fontId="5"/>
  </si>
  <si>
    <t>14年</t>
    <rPh sb="2" eb="3">
      <t>ネン</t>
    </rPh>
    <phoneticPr fontId="5"/>
  </si>
  <si>
    <t>－</t>
    <phoneticPr fontId="5"/>
  </si>
  <si>
    <t>　　昭和 5年</t>
    <rPh sb="6" eb="7">
      <t>ネン</t>
    </rPh>
    <phoneticPr fontId="5"/>
  </si>
  <si>
    <t>10年</t>
    <rPh sb="2" eb="3">
      <t>ネン</t>
    </rPh>
    <phoneticPr fontId="5"/>
  </si>
  <si>
    <t>15年</t>
    <rPh sb="2" eb="3">
      <t>ネン</t>
    </rPh>
    <phoneticPr fontId="5"/>
  </si>
  <si>
    <t>25年</t>
    <rPh sb="2" eb="3">
      <t>ネン</t>
    </rPh>
    <phoneticPr fontId="5"/>
  </si>
  <si>
    <t>30年</t>
    <rPh sb="2" eb="3">
      <t>ネン</t>
    </rPh>
    <phoneticPr fontId="5"/>
  </si>
  <si>
    <t>35年</t>
    <rPh sb="2" eb="3">
      <t>ネン</t>
    </rPh>
    <phoneticPr fontId="5"/>
  </si>
  <si>
    <t>40年</t>
    <rPh sb="2" eb="3">
      <t>ネン</t>
    </rPh>
    <phoneticPr fontId="5"/>
  </si>
  <si>
    <t>45年</t>
    <rPh sb="2" eb="3">
      <t>ネン</t>
    </rPh>
    <phoneticPr fontId="5"/>
  </si>
  <si>
    <t>50年</t>
    <rPh sb="2" eb="3">
      <t>ネン</t>
    </rPh>
    <phoneticPr fontId="5"/>
  </si>
  <si>
    <t>55年</t>
    <rPh sb="2" eb="3">
      <t>ネン</t>
    </rPh>
    <phoneticPr fontId="5"/>
  </si>
  <si>
    <t>60年</t>
    <rPh sb="2" eb="3">
      <t>ネン</t>
    </rPh>
    <phoneticPr fontId="5"/>
  </si>
  <si>
    <t>　　平成 2年</t>
    <rPh sb="6" eb="7">
      <t>ネン</t>
    </rPh>
    <phoneticPr fontId="5"/>
  </si>
  <si>
    <t>7年</t>
    <rPh sb="1" eb="2">
      <t>ネン</t>
    </rPh>
    <phoneticPr fontId="5"/>
  </si>
  <si>
    <t>12年</t>
    <rPh sb="2" eb="3">
      <t>ネン</t>
    </rPh>
    <phoneticPr fontId="5"/>
  </si>
  <si>
    <t>17年</t>
    <rPh sb="2" eb="3">
      <t>ネン</t>
    </rPh>
    <phoneticPr fontId="5"/>
  </si>
  <si>
    <t>（注1）大正9年～昭和30年の人口は現在の市域による。従って調査時点における公表数とは一致しない場合がある。</t>
    <phoneticPr fontId="5"/>
  </si>
  <si>
    <t>（注2）国勢調査は5年に一度実施され、平成22年の結果が現時点で最新のデータとなる。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5"/>
  </si>
  <si>
    <t>2-15. 人口集中地区（DID）の人口・面積</t>
    <phoneticPr fontId="5"/>
  </si>
  <si>
    <t>（単位：人、ｋ㎡）</t>
    <phoneticPr fontId="5"/>
  </si>
  <si>
    <t>全　　　域</t>
  </si>
  <si>
    <t>人口集中地区（ＤＩＤ）</t>
  </si>
  <si>
    <t>構成比（％）</t>
    <phoneticPr fontId="5"/>
  </si>
  <si>
    <t>（10月１日）</t>
    <phoneticPr fontId="5"/>
  </si>
  <si>
    <t>総人口</t>
  </si>
  <si>
    <t xml:space="preserve">  昭和35</t>
    <phoneticPr fontId="5"/>
  </si>
  <si>
    <t xml:space="preserve">  平成2</t>
    <phoneticPr fontId="5"/>
  </si>
  <si>
    <t>（注1）人口集中地区とは人口密度の高い調査区（人口密度約4000人以上）が隣接して、昭和45年国勢調査より人口</t>
    <rPh sb="1" eb="2">
      <t>チュウ</t>
    </rPh>
    <phoneticPr fontId="5"/>
  </si>
  <si>
    <t>　　　 5000人以上を有する地域を構成する場合をいう。集中地区設定理由は、町村合併、新市創設による市域拡大</t>
    <phoneticPr fontId="5"/>
  </si>
  <si>
    <t>　　　 のため、都市的地域と農村的地域が不明瞭になってきたことによる。昭和35年国勢調査から設定された。</t>
    <phoneticPr fontId="5"/>
  </si>
  <si>
    <t>（注2）国勢調査は5年に一度実施され、平成22年の結果が現時点で最新のデータとなる。</t>
  </si>
  <si>
    <t>　</t>
    <phoneticPr fontId="5"/>
  </si>
  <si>
    <t>2-16. 常住人口と昼間人口の推移</t>
    <rPh sb="6" eb="7">
      <t>ジョウ</t>
    </rPh>
    <rPh sb="7" eb="8">
      <t>ジュウ</t>
    </rPh>
    <rPh sb="8" eb="10">
      <t>ジンコウ</t>
    </rPh>
    <phoneticPr fontId="5"/>
  </si>
  <si>
    <t>各年10月1日</t>
    <rPh sb="0" eb="2">
      <t>カクネンド</t>
    </rPh>
    <rPh sb="2" eb="5">
      <t>１０ガツ</t>
    </rPh>
    <rPh sb="5" eb="7">
      <t>１ニチ</t>
    </rPh>
    <phoneticPr fontId="5"/>
  </si>
  <si>
    <t>（単位:人、％）</t>
    <phoneticPr fontId="5"/>
  </si>
  <si>
    <t>常住（夜間）人口</t>
  </si>
  <si>
    <t>流入人口</t>
  </si>
  <si>
    <t>流出人口</t>
  </si>
  <si>
    <t>流出超過人口</t>
  </si>
  <si>
    <t>昼間人口</t>
  </si>
  <si>
    <t xml:space="preserve"> 昼夜間人
 口比率</t>
    <rPh sb="2" eb="3">
      <t>ヨル</t>
    </rPh>
    <phoneticPr fontId="5"/>
  </si>
  <si>
    <t>増加率</t>
  </si>
  <si>
    <t>昭和35</t>
    <phoneticPr fontId="5"/>
  </si>
  <si>
    <t>平成2</t>
    <phoneticPr fontId="5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</si>
  <si>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5"/>
  </si>
  <si>
    <t>（注2）15歳未満通学者を含む。</t>
    <phoneticPr fontId="5"/>
  </si>
  <si>
    <t>（注3）国勢調査は5年に一度実施され、平成22年の結果が現時点で最新のデータとなる。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5"/>
  </si>
  <si>
    <t xml:space="preserve">  </t>
    <phoneticPr fontId="5"/>
  </si>
  <si>
    <t>2-17. 流出人口</t>
    <phoneticPr fontId="5"/>
  </si>
  <si>
    <t>各年10月1日</t>
  </si>
  <si>
    <t>区　　　分</t>
  </si>
  <si>
    <t>17年</t>
    <phoneticPr fontId="5"/>
  </si>
  <si>
    <t>22年</t>
    <phoneticPr fontId="5"/>
  </si>
  <si>
    <t>就業者</t>
  </si>
  <si>
    <t>通学者</t>
  </si>
  <si>
    <t>越谷市に常住する就業者・通学者</t>
    <rPh sb="8" eb="9">
      <t>シュウ</t>
    </rPh>
    <phoneticPr fontId="5"/>
  </si>
  <si>
    <t>越谷市で従業・通学</t>
    <phoneticPr fontId="5"/>
  </si>
  <si>
    <t>（自　宅）</t>
  </si>
  <si>
    <t>-</t>
    <phoneticPr fontId="5"/>
  </si>
  <si>
    <t>（自宅外）</t>
  </si>
  <si>
    <t>越谷市外で従業・通学する者　　（流出人口）</t>
    <phoneticPr fontId="5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</si>
  <si>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5"/>
  </si>
  <si>
    <t>県内（総数）</t>
  </si>
  <si>
    <t>さいたま市</t>
    <phoneticPr fontId="5"/>
  </si>
  <si>
    <t>草加市</t>
  </si>
  <si>
    <t>春日部市</t>
  </si>
  <si>
    <t>川口市</t>
  </si>
  <si>
    <t>八潮市</t>
  </si>
  <si>
    <t>吉川市</t>
    <rPh sb="2" eb="3">
      <t>シ</t>
    </rPh>
    <phoneticPr fontId="5"/>
  </si>
  <si>
    <t>三郷市</t>
  </si>
  <si>
    <t>松伏町</t>
  </si>
  <si>
    <t>杉戸町</t>
  </si>
  <si>
    <t>戸田市</t>
    <rPh sb="0" eb="3">
      <t>トダシ</t>
    </rPh>
    <phoneticPr fontId="5"/>
  </si>
  <si>
    <t>その他</t>
  </si>
  <si>
    <t>県外（総数）</t>
  </si>
  <si>
    <t>東京都（総数）</t>
  </si>
  <si>
    <t>中央区</t>
  </si>
  <si>
    <t>千代田区</t>
  </si>
  <si>
    <t>足立区</t>
  </si>
  <si>
    <t>港区</t>
  </si>
  <si>
    <t>台東区</t>
  </si>
  <si>
    <t>新宿区</t>
    <rPh sb="0" eb="2">
      <t>シンジュク</t>
    </rPh>
    <phoneticPr fontId="5"/>
  </si>
  <si>
    <t>江東区</t>
    <rPh sb="0" eb="2">
      <t>コウトウ</t>
    </rPh>
    <phoneticPr fontId="5"/>
  </si>
  <si>
    <t>墨田区</t>
    <rPh sb="0" eb="2">
      <t>スミダ</t>
    </rPh>
    <phoneticPr fontId="5"/>
  </si>
  <si>
    <t>文京区</t>
    <rPh sb="0" eb="2">
      <t>ブンキョウ</t>
    </rPh>
    <phoneticPr fontId="5"/>
  </si>
  <si>
    <t>渋谷区</t>
    <rPh sb="0" eb="2">
      <t>シブヤ</t>
    </rPh>
    <rPh sb="2" eb="3">
      <t>ク</t>
    </rPh>
    <phoneticPr fontId="5"/>
  </si>
  <si>
    <t>豊島区</t>
    <rPh sb="0" eb="2">
      <t>トシマ</t>
    </rPh>
    <rPh sb="2" eb="3">
      <t>ク</t>
    </rPh>
    <phoneticPr fontId="5"/>
  </si>
  <si>
    <t>品川区</t>
    <rPh sb="0" eb="2">
      <t>シナガワ</t>
    </rPh>
    <rPh sb="2" eb="3">
      <t>ク</t>
    </rPh>
    <phoneticPr fontId="5"/>
  </si>
  <si>
    <t>荒川区</t>
    <rPh sb="0" eb="2">
      <t>アラカワ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</si>
  <si>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</si>
  <si>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</si>
  <si>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</si>
  <si>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</si>
  <si>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</si>
  <si>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</si>
  <si>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</si>
  <si>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</si>
  <si>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5"/>
  </si>
  <si>
    <t>（注2）平成22年結果の「越谷市に常住する就業者・通学者」には、従業地・通学地「不詳」を含む。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7" eb="19">
      <t>ジョウジュウ</t>
    </rPh>
    <rPh sb="21" eb="24">
      <t>シュウギョウシャ</t>
    </rPh>
    <rPh sb="25" eb="28">
      <t>ツウガクシャ</t>
    </rPh>
    <rPh sb="32" eb="34">
      <t>ジュウギョウ</t>
    </rPh>
    <rPh sb="34" eb="35">
      <t>チ</t>
    </rPh>
    <rPh sb="36" eb="38">
      <t>ツウガク</t>
    </rPh>
    <rPh sb="38" eb="39">
      <t>チ</t>
    </rPh>
    <rPh sb="40" eb="42">
      <t>フショウ</t>
    </rPh>
    <rPh sb="44" eb="45">
      <t>フク</t>
    </rPh>
    <phoneticPr fontId="5"/>
  </si>
  <si>
    <t>（注3）平成22年結果の「越谷市外に従業・通学する者（流出人口）」には、他市区町村に従業・通学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6" eb="17">
      <t>ソト</t>
    </rPh>
    <rPh sb="18" eb="20">
      <t>ジュウギョウ</t>
    </rPh>
    <rPh sb="21" eb="23">
      <t>ツウガク</t>
    </rPh>
    <rPh sb="25" eb="26">
      <t>モノ</t>
    </rPh>
    <rPh sb="27" eb="29">
      <t>リュウシュツ</t>
    </rPh>
    <rPh sb="29" eb="31">
      <t>ジンコウ</t>
    </rPh>
    <rPh sb="36" eb="37">
      <t>ホカ</t>
    </rPh>
    <rPh sb="37" eb="39">
      <t>シク</t>
    </rPh>
    <rPh sb="39" eb="41">
      <t>チョウソン</t>
    </rPh>
    <rPh sb="42" eb="44">
      <t>ジュウギョウ</t>
    </rPh>
    <rPh sb="45" eb="47">
      <t>ツウガク</t>
    </rPh>
    <phoneticPr fontId="5"/>
  </si>
  <si>
    <t>　　　 で、従業地・通学地が「不詳」を含む。</t>
    <rPh sb="6" eb="8">
      <t>ジュウギョウ</t>
    </rPh>
    <rPh sb="8" eb="9">
      <t>チ</t>
    </rPh>
    <rPh sb="10" eb="12">
      <t>ツウガク</t>
    </rPh>
    <rPh sb="12" eb="13">
      <t>チ</t>
    </rPh>
    <rPh sb="15" eb="17">
      <t>フショウ</t>
    </rPh>
    <rPh sb="19" eb="20">
      <t>フク</t>
    </rPh>
    <phoneticPr fontId="5"/>
  </si>
  <si>
    <t>（注4）市町村の境域は平成22年10月1日現在のものとする。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5"/>
  </si>
  <si>
    <t>（注5）国勢調査は5年に一度実施され、平成22年の結果が現時点で最新のデータとなる。</t>
    <phoneticPr fontId="5"/>
  </si>
  <si>
    <t>2-18. 流入人口</t>
    <rPh sb="7" eb="8">
      <t>ニュウ</t>
    </rPh>
    <phoneticPr fontId="5"/>
  </si>
  <si>
    <t>越谷市で従業・通学する者</t>
    <rPh sb="4" eb="6">
      <t>ジュウギョウ</t>
    </rPh>
    <phoneticPr fontId="5"/>
  </si>
  <si>
    <t>越谷市に常住する者</t>
    <rPh sb="4" eb="6">
      <t>ジョウジュウ</t>
    </rPh>
    <rPh sb="8" eb="9">
      <t>モノ</t>
    </rPh>
    <phoneticPr fontId="5"/>
  </si>
  <si>
    <t>越谷市外に常住する者
　　　（流入人口）</t>
    <rPh sb="5" eb="7">
      <t>ジョウジュウ</t>
    </rPh>
    <rPh sb="16" eb="17">
      <t>ニュウ</t>
    </rPh>
    <phoneticPr fontId="5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</si>
  <si>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5"/>
  </si>
  <si>
    <t>幸手市</t>
    <rPh sb="0" eb="3">
      <t>サッテシ</t>
    </rPh>
    <phoneticPr fontId="5"/>
  </si>
  <si>
    <t>宮代町</t>
    <rPh sb="0" eb="3">
      <t>ミヤシロマチ</t>
    </rPh>
    <phoneticPr fontId="5"/>
  </si>
  <si>
    <t>久喜市</t>
    <rPh sb="0" eb="2">
      <t>クキ</t>
    </rPh>
    <rPh sb="2" eb="3">
      <t>シ</t>
    </rPh>
    <phoneticPr fontId="5"/>
  </si>
  <si>
    <t>上尾市</t>
    <rPh sb="0" eb="2">
      <t>アゲオ</t>
    </rPh>
    <rPh sb="2" eb="3">
      <t>シ</t>
    </rPh>
    <phoneticPr fontId="5"/>
  </si>
  <si>
    <t>加須市</t>
    <rPh sb="0" eb="2">
      <t>カゾ</t>
    </rPh>
    <rPh sb="2" eb="3">
      <t>シ</t>
    </rPh>
    <phoneticPr fontId="5"/>
  </si>
  <si>
    <t>蓮田市</t>
    <rPh sb="0" eb="2">
      <t>ハスダ</t>
    </rPh>
    <rPh sb="2" eb="3">
      <t>シ</t>
    </rPh>
    <phoneticPr fontId="5"/>
  </si>
  <si>
    <t>鳩ヶ谷市</t>
    <rPh sb="0" eb="3">
      <t>ハトガヤ</t>
    </rPh>
    <rPh sb="3" eb="4">
      <t>シ</t>
    </rPh>
    <phoneticPr fontId="5"/>
  </si>
  <si>
    <t>白岡町</t>
    <rPh sb="0" eb="2">
      <t>シラオカ</t>
    </rPh>
    <rPh sb="2" eb="3">
      <t>マチ</t>
    </rPh>
    <phoneticPr fontId="5"/>
  </si>
  <si>
    <t>羽生市</t>
    <rPh sb="0" eb="2">
      <t>ハニュウ</t>
    </rPh>
    <rPh sb="2" eb="3">
      <t>シ</t>
    </rPh>
    <phoneticPr fontId="5"/>
  </si>
  <si>
    <t>葛飾区</t>
    <rPh sb="0" eb="2">
      <t>カツシカ</t>
    </rPh>
    <phoneticPr fontId="5"/>
  </si>
  <si>
    <t>荒川区</t>
    <rPh sb="0" eb="3">
      <t>アラカワク</t>
    </rPh>
    <phoneticPr fontId="5"/>
  </si>
  <si>
    <t>板橋区</t>
    <rPh sb="0" eb="2">
      <t>イタバシ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</si>
  <si>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</si>
  <si>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5"/>
  </si>
  <si>
    <t>（注2）平成22年結果の「越谷市で従業・通学する者」には、従業地・通学地が「不詳」の者を含む。</t>
    <rPh sb="4" eb="6">
      <t>ヘイセイ</t>
    </rPh>
    <rPh sb="8" eb="9">
      <t>ネン</t>
    </rPh>
    <rPh sb="9" eb="11">
      <t>ケッカ</t>
    </rPh>
    <rPh sb="13" eb="16">
      <t>コシガヤシ</t>
    </rPh>
    <rPh sb="17" eb="19">
      <t>ジュウギョウ</t>
    </rPh>
    <rPh sb="20" eb="22">
      <t>ツウガク</t>
    </rPh>
    <rPh sb="24" eb="25">
      <t>モノ</t>
    </rPh>
    <rPh sb="29" eb="31">
      <t>ジュウギョウ</t>
    </rPh>
    <rPh sb="31" eb="32">
      <t>チ</t>
    </rPh>
    <rPh sb="33" eb="35">
      <t>ツウガク</t>
    </rPh>
    <rPh sb="35" eb="36">
      <t>チ</t>
    </rPh>
    <rPh sb="38" eb="40">
      <t>フショウ</t>
    </rPh>
    <rPh sb="42" eb="43">
      <t>モノ</t>
    </rPh>
    <rPh sb="44" eb="45">
      <t>フク</t>
    </rPh>
    <phoneticPr fontId="5"/>
  </si>
  <si>
    <t>（注3）市町村の境域は平成22年10月1日現在のものとし、平成17年調査の久喜市は久喜市、菖蒲町、
　　　 栗橋町、鷲宮町の合計であり、加須市は加須市、騎西町、北川辺町、大利根町の合計である。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rPh sb="29" eb="31">
      <t>ヘイセイ</t>
    </rPh>
    <rPh sb="33" eb="34">
      <t>ネン</t>
    </rPh>
    <rPh sb="34" eb="36">
      <t>チョウサ</t>
    </rPh>
    <rPh sb="37" eb="39">
      <t>クキ</t>
    </rPh>
    <rPh sb="39" eb="40">
      <t>シ</t>
    </rPh>
    <rPh sb="41" eb="44">
      <t>クキシ</t>
    </rPh>
    <rPh sb="45" eb="48">
      <t>ショウブマチ</t>
    </rPh>
    <rPh sb="54" eb="56">
      <t>クリハシ</t>
    </rPh>
    <rPh sb="56" eb="57">
      <t>マチ</t>
    </rPh>
    <rPh sb="58" eb="59">
      <t>ワシ</t>
    </rPh>
    <rPh sb="59" eb="61">
      <t>ミヤマチ</t>
    </rPh>
    <rPh sb="62" eb="64">
      <t>ゴウケイ</t>
    </rPh>
    <rPh sb="68" eb="71">
      <t>カゾシ</t>
    </rPh>
    <rPh sb="72" eb="75">
      <t>カゾシ</t>
    </rPh>
    <rPh sb="76" eb="78">
      <t>キサイ</t>
    </rPh>
    <rPh sb="78" eb="79">
      <t>マチ</t>
    </rPh>
    <rPh sb="80" eb="84">
      <t>キタカワベマチ</t>
    </rPh>
    <rPh sb="85" eb="89">
      <t>オオトネマチ</t>
    </rPh>
    <rPh sb="90" eb="92">
      <t>ゴウケイ</t>
    </rPh>
    <phoneticPr fontId="5"/>
  </si>
  <si>
    <t>（注4）国勢調査は5年に一度実施され、平成22年の結果が現時点で最新のデータとなる。</t>
    <phoneticPr fontId="5"/>
  </si>
  <si>
    <t>2-19. 世帯数と世帯人員数</t>
    <phoneticPr fontId="5"/>
  </si>
  <si>
    <t>　（１）各年10月1日</t>
    <rPh sb="4" eb="6">
      <t>カクネン</t>
    </rPh>
    <rPh sb="8" eb="9">
      <t>ガツ</t>
    </rPh>
    <rPh sb="10" eb="11">
      <t>ニチ</t>
    </rPh>
    <phoneticPr fontId="5"/>
  </si>
  <si>
    <t>（単位：世帯、人）</t>
    <rPh sb="1" eb="3">
      <t>タンイ</t>
    </rPh>
    <rPh sb="4" eb="6">
      <t>セタイ</t>
    </rPh>
    <rPh sb="7" eb="8">
      <t>ニン</t>
    </rPh>
    <phoneticPr fontId="5"/>
  </si>
  <si>
    <t>区　　　　分</t>
    <rPh sb="0" eb="1">
      <t>ク</t>
    </rPh>
    <rPh sb="5" eb="6">
      <t>ブン</t>
    </rPh>
    <phoneticPr fontId="5"/>
  </si>
  <si>
    <t>平成12年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</si>
  <si>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</si>
  <si>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世帯数</t>
    <rPh sb="0" eb="3">
      <t>セタイスウ</t>
    </rPh>
    <phoneticPr fontId="5"/>
  </si>
  <si>
    <t>世帯人員</t>
    <rPh sb="0" eb="2">
      <t>セタイ</t>
    </rPh>
    <rPh sb="2" eb="4">
      <t>ジンイン</t>
    </rPh>
    <phoneticPr fontId="5"/>
  </si>
  <si>
    <t>総　　　数　　（注）</t>
    <rPh sb="0" eb="1">
      <t>フサ</t>
    </rPh>
    <rPh sb="4" eb="5">
      <t>カズ</t>
    </rPh>
    <rPh sb="8" eb="9">
      <t>チュウ</t>
    </rPh>
    <phoneticPr fontId="5"/>
  </si>
  <si>
    <t>一般世帯</t>
    <rPh sb="0" eb="2">
      <t>イッパン</t>
    </rPh>
    <rPh sb="2" eb="4">
      <t>セタイ</t>
    </rPh>
    <phoneticPr fontId="5"/>
  </si>
  <si>
    <t>総　　　数</t>
    <rPh sb="0" eb="1">
      <t>フサ</t>
    </rPh>
    <rPh sb="4" eb="5">
      <t>カズ</t>
    </rPh>
    <phoneticPr fontId="5"/>
  </si>
  <si>
    <t>親族世帯</t>
    <rPh sb="0" eb="2">
      <t>シンゾク</t>
    </rPh>
    <rPh sb="2" eb="4">
      <t>セタイ</t>
    </rPh>
    <phoneticPr fontId="5"/>
  </si>
  <si>
    <t>核家族世帯</t>
    <rPh sb="0" eb="3">
      <t>カクカゾク</t>
    </rPh>
    <rPh sb="3" eb="5">
      <t>セタイ</t>
    </rPh>
    <phoneticPr fontId="5"/>
  </si>
  <si>
    <t>夫婦のみの世帯</t>
    <rPh sb="0" eb="2">
      <t>フウフ</t>
    </rPh>
    <rPh sb="5" eb="7">
      <t>セタイ</t>
    </rPh>
    <phoneticPr fontId="5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</si>
  <si>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5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</si>
  <si>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</si>
  <si>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</si>
  <si>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その他の親族世帯</t>
    <rPh sb="2" eb="3">
      <t>タ</t>
    </rPh>
    <rPh sb="4" eb="6">
      <t>シンゾク</t>
    </rPh>
    <rPh sb="6" eb="8">
      <t>セタイ</t>
    </rPh>
    <phoneticPr fontId="5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</si>
  <si>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5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</si>
  <si>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5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</si>
  <si>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5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</si>
  <si>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5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</si>
  <si>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</si>
  <si>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5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</si>
  <si>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</si>
  <si>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5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</si>
  <si>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5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</si>
  <si>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5"/>
  </si>
  <si>
    <t>非親族世帯</t>
    <rPh sb="0" eb="1">
      <t>ヒ</t>
    </rPh>
    <rPh sb="1" eb="3">
      <t>シンゾク</t>
    </rPh>
    <rPh sb="3" eb="5">
      <t>セタイ</t>
    </rPh>
    <phoneticPr fontId="5"/>
  </si>
  <si>
    <t>単独世帯</t>
    <rPh sb="0" eb="2">
      <t>タンドク</t>
    </rPh>
    <rPh sb="2" eb="4">
      <t>セタイ</t>
    </rPh>
    <phoneticPr fontId="5"/>
  </si>
  <si>
    <t>施設等の世帯</t>
    <rPh sb="0" eb="3">
      <t>シセツトウ</t>
    </rPh>
    <rPh sb="4" eb="6">
      <t>セタイ</t>
    </rPh>
    <phoneticPr fontId="5"/>
  </si>
  <si>
    <t>　（注）総数には世帯の種類「不詳」を含む。</t>
    <rPh sb="2" eb="3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5"/>
  </si>
  <si>
    <t>　（２）各年10月1日</t>
    <rPh sb="4" eb="6">
      <t>カクネン</t>
    </rPh>
    <rPh sb="8" eb="9">
      <t>ガツ</t>
    </rPh>
    <rPh sb="10" eb="11">
      <t>ニチ</t>
    </rPh>
    <phoneticPr fontId="5"/>
  </si>
  <si>
    <t>平成22年</t>
    <rPh sb="0" eb="2">
      <t>ヘイセイ</t>
    </rPh>
    <rPh sb="4" eb="5">
      <t>ネン</t>
    </rPh>
    <phoneticPr fontId="5"/>
  </si>
  <si>
    <t>総　　　数　　（注2）</t>
    <rPh sb="0" eb="1">
      <t>フサ</t>
    </rPh>
    <rPh sb="4" eb="5">
      <t>カズ</t>
    </rPh>
    <rPh sb="8" eb="9">
      <t>チュウ</t>
    </rPh>
    <phoneticPr fontId="5"/>
  </si>
  <si>
    <t>総　　　数　（注3）</t>
    <rPh sb="0" eb="1">
      <t>フサ</t>
    </rPh>
    <rPh sb="4" eb="5">
      <t>カズ</t>
    </rPh>
    <rPh sb="7" eb="8">
      <t>チュウ</t>
    </rPh>
    <phoneticPr fontId="5"/>
  </si>
  <si>
    <t>親族のみの世帯</t>
    <rPh sb="0" eb="2">
      <t>シンゾク</t>
    </rPh>
    <rPh sb="5" eb="7">
      <t>セタイ</t>
    </rPh>
    <phoneticPr fontId="5"/>
  </si>
  <si>
    <t>核家族以外の世帯</t>
    <rPh sb="0" eb="3">
      <t>カクカゾク</t>
    </rPh>
    <rPh sb="3" eb="5">
      <t>イガイ</t>
    </rPh>
    <rPh sb="6" eb="8">
      <t>セタイ</t>
    </rPh>
    <phoneticPr fontId="5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</si>
  <si>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5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</si>
  <si>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5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</si>
  <si>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5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</si>
  <si>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5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</si>
  <si>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5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</si>
  <si>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5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</si>
  <si>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5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</si>
  <si>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5"/>
  </si>
  <si>
    <t>（注4)国勢調査は5年に一度実施され、平成22年の結果が現時点で最新のデータとなる。</t>
    <phoneticPr fontId="5"/>
  </si>
  <si>
    <t>2-20. 労働力状態別、年齢5歳階級別、男女別15歳以上人口</t>
    <rPh sb="11" eb="12">
      <t>ベツ</t>
    </rPh>
    <rPh sb="19" eb="20">
      <t>ベツ</t>
    </rPh>
    <phoneticPr fontId="5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</si>
  <si>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</si>
  <si>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</si>
  <si>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41"/>
  </si>
  <si>
    <t>男 女</t>
    <rPh sb="0" eb="1">
      <t>オトコ</t>
    </rPh>
    <rPh sb="2" eb="3">
      <t>オンナ</t>
    </rPh>
    <phoneticPr fontId="41"/>
  </si>
  <si>
    <t>就　業　者</t>
    <phoneticPr fontId="5"/>
  </si>
  <si>
    <t xml:space="preserve">年齢
</t>
    <phoneticPr fontId="41"/>
  </si>
  <si>
    <t>総　数
（注）</t>
    <rPh sb="5" eb="6">
      <t>チュウ</t>
    </rPh>
    <phoneticPr fontId="41"/>
  </si>
  <si>
    <t>総　数</t>
    <phoneticPr fontId="41"/>
  </si>
  <si>
    <t>主に仕事</t>
  </si>
  <si>
    <t>家事の
ほか仕事</t>
  </si>
  <si>
    <t>通学のかたわら仕事</t>
    <phoneticPr fontId="41"/>
  </si>
  <si>
    <t>休業者</t>
  </si>
  <si>
    <t>完  全
失業者</t>
    <phoneticPr fontId="41"/>
  </si>
  <si>
    <t>家　事</t>
    <rPh sb="0" eb="1">
      <t>イエ</t>
    </rPh>
    <rPh sb="2" eb="3">
      <t>コト</t>
    </rPh>
    <phoneticPr fontId="41"/>
  </si>
  <si>
    <t>通　学</t>
    <rPh sb="0" eb="1">
      <t>ツウ</t>
    </rPh>
    <rPh sb="2" eb="3">
      <t>ガク</t>
    </rPh>
    <phoneticPr fontId="41"/>
  </si>
  <si>
    <t>その他</t>
    <rPh sb="2" eb="3">
      <t>タ</t>
    </rPh>
    <phoneticPr fontId="41"/>
  </si>
  <si>
    <t>総数</t>
    <phoneticPr fontId="41"/>
  </si>
  <si>
    <t xml:space="preserve">15～19 </t>
    <phoneticPr fontId="41"/>
  </si>
  <si>
    <t xml:space="preserve">歳 </t>
  </si>
  <si>
    <t xml:space="preserve">20～24    </t>
    <phoneticPr fontId="41"/>
  </si>
  <si>
    <t xml:space="preserve">25～29    </t>
    <phoneticPr fontId="41"/>
  </si>
  <si>
    <t xml:space="preserve">30～34    </t>
    <phoneticPr fontId="41"/>
  </si>
  <si>
    <t xml:space="preserve">35～39    </t>
    <phoneticPr fontId="41"/>
  </si>
  <si>
    <t xml:space="preserve">40～44    </t>
    <phoneticPr fontId="41"/>
  </si>
  <si>
    <t xml:space="preserve">45～49    </t>
    <phoneticPr fontId="41"/>
  </si>
  <si>
    <t xml:space="preserve">50～54   </t>
    <phoneticPr fontId="41"/>
  </si>
  <si>
    <t xml:space="preserve">55～59    </t>
    <phoneticPr fontId="41"/>
  </si>
  <si>
    <t xml:space="preserve">60～64    </t>
    <phoneticPr fontId="41"/>
  </si>
  <si>
    <t xml:space="preserve">65～69    </t>
    <phoneticPr fontId="41"/>
  </si>
  <si>
    <t xml:space="preserve">70～74    </t>
    <phoneticPr fontId="41"/>
  </si>
  <si>
    <t xml:space="preserve">75～79    </t>
    <phoneticPr fontId="41"/>
  </si>
  <si>
    <t xml:space="preserve">80～84    </t>
    <phoneticPr fontId="41"/>
  </si>
  <si>
    <t xml:space="preserve">85歳以上    </t>
    <phoneticPr fontId="41"/>
  </si>
  <si>
    <t>（再掲）</t>
    <phoneticPr fontId="41"/>
  </si>
  <si>
    <t xml:space="preserve">65歳以上   </t>
    <phoneticPr fontId="41"/>
  </si>
  <si>
    <t xml:space="preserve">65～74歳    </t>
    <phoneticPr fontId="41"/>
  </si>
  <si>
    <t xml:space="preserve">75歳以上    </t>
    <phoneticPr fontId="41"/>
  </si>
  <si>
    <t xml:space="preserve"> 男</t>
    <phoneticPr fontId="41"/>
  </si>
  <si>
    <t>15～19</t>
    <phoneticPr fontId="41"/>
  </si>
  <si>
    <t xml:space="preserve">歳  </t>
  </si>
  <si>
    <t xml:space="preserve"> 女</t>
    <phoneticPr fontId="41"/>
  </si>
  <si>
    <t xml:space="preserve">15～19  </t>
    <phoneticPr fontId="41"/>
  </si>
  <si>
    <t>歳</t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</si>
  <si>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1"/>
  </si>
  <si>
    <t>（注2）国勢調査は5年に一度実施され、平成22年の結果が現時点で最新のデータとなる。</t>
    <phoneticPr fontId="5"/>
  </si>
  <si>
    <t>2-21. 年齢(5歳階級)、男女別 一般世帯高齢単身者数</t>
    <rPh sb="6" eb="8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9" eb="21">
      <t>イッパン</t>
    </rPh>
    <rPh sb="21" eb="23">
      <t>セタイ</t>
    </rPh>
    <rPh sb="23" eb="25">
      <t>コウレイ</t>
    </rPh>
    <rPh sb="25" eb="27">
      <t>タンシン</t>
    </rPh>
    <rPh sb="27" eb="28">
      <t>モノ</t>
    </rPh>
    <rPh sb="28" eb="29">
      <t>カズ</t>
    </rPh>
    <phoneticPr fontId="5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</si>
  <si>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5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</si>
  <si>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5"/>
  </si>
  <si>
    <t>65～69歳</t>
    <rPh sb="5" eb="6">
      <t>サイ</t>
    </rPh>
    <phoneticPr fontId="5"/>
  </si>
  <si>
    <t>70～74歳</t>
    <rPh sb="5" eb="6">
      <t>サイ</t>
    </rPh>
    <phoneticPr fontId="5"/>
  </si>
  <si>
    <t>75～79歳</t>
    <rPh sb="5" eb="6">
      <t>サイ</t>
    </rPh>
    <phoneticPr fontId="5"/>
  </si>
  <si>
    <t>80～84歳</t>
    <rPh sb="5" eb="6">
      <t>サイ</t>
    </rPh>
    <phoneticPr fontId="5"/>
  </si>
  <si>
    <t>85歳以上</t>
    <rPh sb="2" eb="3">
      <t>サイ</t>
    </rPh>
    <rPh sb="3" eb="5">
      <t>イジョウ</t>
    </rPh>
    <phoneticPr fontId="5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</si>
  <si>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5"/>
  </si>
  <si>
    <t>（注）国勢調査は5年に一度実施され、平成22年の結果が現時点で最新のデータとなる。</t>
    <phoneticPr fontId="5"/>
  </si>
  <si>
    <t>2-22. 夫の年齢(5歳階級)、妻の年齢(5歳階級)別高齢夫婦世帯数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7" eb="18">
      <t>ツマ</t>
    </rPh>
    <rPh sb="19" eb="21">
      <t>ネンレイ</t>
    </rPh>
    <rPh sb="27" eb="28">
      <t>ベツ</t>
    </rPh>
    <rPh sb="28" eb="30">
      <t>コウレイ</t>
    </rPh>
    <rPh sb="30" eb="32">
      <t>フウフ</t>
    </rPh>
    <rPh sb="32" eb="35">
      <t>セタイスウ</t>
    </rPh>
    <phoneticPr fontId="5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</si>
  <si>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5"/>
  </si>
  <si>
    <t>妻が60歳以上</t>
    <rPh sb="0" eb="1">
      <t>ツマ</t>
    </rPh>
    <rPh sb="4" eb="5">
      <t>サイ</t>
    </rPh>
    <rPh sb="5" eb="7">
      <t>イジョウ</t>
    </rPh>
    <phoneticPr fontId="5"/>
  </si>
  <si>
    <t>60～64歳</t>
    <rPh sb="5" eb="6">
      <t>サイ</t>
    </rPh>
    <phoneticPr fontId="5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</si>
  <si>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5"/>
  </si>
  <si>
    <t>夫が65～69歳</t>
    <rPh sb="0" eb="1">
      <t>オット</t>
    </rPh>
    <rPh sb="7" eb="8">
      <t>サイ</t>
    </rPh>
    <phoneticPr fontId="5"/>
  </si>
  <si>
    <t xml:space="preserve">- </t>
    <phoneticPr fontId="5"/>
  </si>
  <si>
    <t>（注）国勢調査は5年に一度実施され、平成22年の結果が現時点で最新のデータとなる。</t>
    <phoneticPr fontId="5"/>
  </si>
  <si>
    <t>2-23. 住宅の建て方別世帯数、世帯人員</t>
    <rPh sb="6" eb="8">
      <t>ジュウタク</t>
    </rPh>
    <rPh sb="9" eb="10">
      <t>タ</t>
    </rPh>
    <rPh sb="11" eb="12">
      <t>カタ</t>
    </rPh>
    <rPh sb="12" eb="13">
      <t>ベツ</t>
    </rPh>
    <rPh sb="13" eb="16">
      <t>セタイスウ</t>
    </rPh>
    <rPh sb="17" eb="19">
      <t>セタイ</t>
    </rPh>
    <rPh sb="19" eb="21">
      <t>ジンイン</t>
    </rPh>
    <phoneticPr fontId="5"/>
  </si>
  <si>
    <t>区　　分</t>
    <rPh sb="0" eb="1">
      <t>ク</t>
    </rPh>
    <rPh sb="3" eb="4">
      <t>ブン</t>
    </rPh>
    <phoneticPr fontId="5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</si>
  <si>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5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</si>
  <si>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5"/>
  </si>
  <si>
    <t>１世帯当り
人員</t>
    <phoneticPr fontId="5"/>
  </si>
  <si>
    <t>総　　数（注1）</t>
    <rPh sb="0" eb="1">
      <t>フサ</t>
    </rPh>
    <rPh sb="3" eb="4">
      <t>カズ</t>
    </rPh>
    <rPh sb="5" eb="6">
      <t>チュウ</t>
    </rPh>
    <phoneticPr fontId="5"/>
  </si>
  <si>
    <t>一戸建</t>
    <rPh sb="0" eb="2">
      <t>イッコ</t>
    </rPh>
    <rPh sb="2" eb="3">
      <t>ダ</t>
    </rPh>
    <phoneticPr fontId="5"/>
  </si>
  <si>
    <t>長屋建</t>
    <rPh sb="0" eb="2">
      <t>ナガヤ</t>
    </rPh>
    <rPh sb="2" eb="3">
      <t>タ</t>
    </rPh>
    <phoneticPr fontId="5"/>
  </si>
  <si>
    <t>共同住宅（注2）</t>
    <rPh sb="0" eb="2">
      <t>キョウドウ</t>
    </rPh>
    <rPh sb="2" eb="4">
      <t>ジュウタク</t>
    </rPh>
    <rPh sb="5" eb="6">
      <t>チュウ</t>
    </rPh>
    <phoneticPr fontId="5"/>
  </si>
  <si>
    <t>1・2階建</t>
    <rPh sb="3" eb="4">
      <t>カイ</t>
    </rPh>
    <rPh sb="4" eb="5">
      <t>タ</t>
    </rPh>
    <phoneticPr fontId="5"/>
  </si>
  <si>
    <t>3～5階建</t>
    <rPh sb="3" eb="4">
      <t>カイ</t>
    </rPh>
    <rPh sb="4" eb="5">
      <t>タ</t>
    </rPh>
    <phoneticPr fontId="5"/>
  </si>
  <si>
    <t>6～10階建</t>
    <rPh sb="4" eb="5">
      <t>カイ</t>
    </rPh>
    <rPh sb="5" eb="6">
      <t>タ</t>
    </rPh>
    <phoneticPr fontId="5"/>
  </si>
  <si>
    <t>11～14階建</t>
    <rPh sb="5" eb="6">
      <t>カイ</t>
    </rPh>
    <rPh sb="6" eb="7">
      <t>タ</t>
    </rPh>
    <phoneticPr fontId="5"/>
  </si>
  <si>
    <t>15階建以上</t>
    <rPh sb="2" eb="3">
      <t>カイ</t>
    </rPh>
    <rPh sb="3" eb="4">
      <t>タ</t>
    </rPh>
    <rPh sb="4" eb="6">
      <t>イジョウ</t>
    </rPh>
    <phoneticPr fontId="5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</si>
  <si>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5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</si>
  <si>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5"/>
  </si>
  <si>
    <t>（注3）国勢調査は5年に一度実施され、平成22年の結果が現時点で最新のデータとなる。</t>
    <phoneticPr fontId="5"/>
  </si>
  <si>
    <t>2-24. 産業別就業者数</t>
    <phoneticPr fontId="5"/>
  </si>
  <si>
    <t>（１）各年10月1日</t>
    <phoneticPr fontId="1"/>
  </si>
  <si>
    <t>産              業</t>
  </si>
  <si>
    <t>7年</t>
  </si>
  <si>
    <t>12年</t>
    <phoneticPr fontId="5"/>
  </si>
  <si>
    <t>第１次産業</t>
    <phoneticPr fontId="5"/>
  </si>
  <si>
    <t>農      業</t>
    <phoneticPr fontId="5"/>
  </si>
  <si>
    <t>林      業</t>
    <phoneticPr fontId="5"/>
  </si>
  <si>
    <t>漁      業</t>
    <phoneticPr fontId="5"/>
  </si>
  <si>
    <t>第２次産業</t>
    <phoneticPr fontId="5"/>
  </si>
  <si>
    <t>鉱      業</t>
    <phoneticPr fontId="5"/>
  </si>
  <si>
    <t>建  設  業</t>
    <phoneticPr fontId="5"/>
  </si>
  <si>
    <t>製  造  業</t>
    <phoneticPr fontId="5"/>
  </si>
  <si>
    <t>第３次産業</t>
    <phoneticPr fontId="5"/>
  </si>
  <si>
    <t>電気･ガス･熱供給・水道業</t>
    <phoneticPr fontId="5"/>
  </si>
  <si>
    <t>運輸・通信業</t>
    <phoneticPr fontId="5"/>
  </si>
  <si>
    <t>卸売・小売業、飲食店</t>
    <phoneticPr fontId="5"/>
  </si>
  <si>
    <t>金融・保険業</t>
    <phoneticPr fontId="5"/>
  </si>
  <si>
    <t>不動産業</t>
    <phoneticPr fontId="5"/>
  </si>
  <si>
    <t>サービス業</t>
    <phoneticPr fontId="5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</si>
  <si>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5"/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</si>
  <si>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</si>
  <si>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1"/>
  </si>
  <si>
    <t>（注2）国勢調査は5年に一度実施され、平成22年の結果が、現時点で最新のデータとなる。</t>
    <phoneticPr fontId="5"/>
  </si>
  <si>
    <t>（２）各年10月1日</t>
    <phoneticPr fontId="1"/>
  </si>
  <si>
    <t>22年</t>
    <phoneticPr fontId="5"/>
  </si>
  <si>
    <t>総　数</t>
    <phoneticPr fontId="5"/>
  </si>
  <si>
    <t>第１次産業</t>
    <phoneticPr fontId="5"/>
  </si>
  <si>
    <t>農      業</t>
    <phoneticPr fontId="5"/>
  </si>
  <si>
    <t>林      業</t>
    <phoneticPr fontId="5"/>
  </si>
  <si>
    <t>漁      業</t>
    <phoneticPr fontId="5"/>
  </si>
  <si>
    <t>第２次産業</t>
    <phoneticPr fontId="5"/>
  </si>
  <si>
    <t>建  設  業</t>
    <phoneticPr fontId="5"/>
  </si>
  <si>
    <t>製  造  業</t>
    <phoneticPr fontId="5"/>
  </si>
  <si>
    <t>情報通信業</t>
    <rPh sb="0" eb="2">
      <t>ジョウホウ</t>
    </rPh>
    <rPh sb="2" eb="5">
      <t>ツウシンギョウ</t>
    </rPh>
    <phoneticPr fontId="1"/>
  </si>
  <si>
    <t>運輸業，郵便業</t>
    <rPh sb="2" eb="3">
      <t>ギョウ</t>
    </rPh>
    <rPh sb="4" eb="6">
      <t>ユウビン</t>
    </rPh>
    <phoneticPr fontId="5"/>
  </si>
  <si>
    <t>金融業，保険業</t>
    <rPh sb="0" eb="2">
      <t>キンユウ</t>
    </rPh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</si>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</sst>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[$-411]ggge&quot;年&quot;m&quot;月&quot;d&quot;日&quot;;@"/>
    <numFmt numFmtId="178" formatCode="#,##0;\-#,##0;&quot;-&quot;"/>
    <numFmt numFmtId="179" formatCode="0_ "/>
    <numFmt numFmtId="180" formatCode="#,###,###,##0;&quot; -&quot;###,###,##0"/>
    <numFmt numFmtId="181" formatCode="\ ###,###,##0;&quot;-&quot;###,###,##0"/>
    <numFmt numFmtId="182" formatCode="###,###,##0;&quot;-&quot;##,###,##0"/>
    <numFmt numFmtId="183" formatCode="0.0_ "/>
    <numFmt numFmtId="184" formatCode="#,##0.0_);[Red]\(#,##0.0\)"/>
    <numFmt numFmtId="185" formatCode="_ * #,##0_ ;_ * \-#,##0_ ;_ * &quot;-&quot;??_ ;_ @_ "/>
    <numFmt numFmtId="186" formatCode="#,##0_ "/>
    <numFmt numFmtId="187" formatCode="#,##0;&quot;△ &quot;#,##0"/>
    <numFmt numFmtId="188" formatCode="0.00_ "/>
    <numFmt numFmtId="189" formatCode="#,##0.0_ ;[Red]\-#,##0.0\ "/>
    <numFmt numFmtId="190" formatCode="#,##0.00_ ;[Red]\-#,##0.00\ "/>
    <numFmt numFmtId="191" formatCode="0.0_);[Red]\(0.0\)"/>
    <numFmt numFmtId="192" formatCode="#,##0.0;[Red]\-#,##0.0"/>
    <numFmt numFmtId="193" formatCode="0.0"/>
    <numFmt numFmtId="194" formatCode="#,###,##0;&quot; -&quot;###,##0"/>
    <numFmt numFmtId="195" formatCode="0.00_);[Red]\(0.00\)"/>
  </numFmts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8"/>
      <name val="ＭＳ Ｐゴシック"/>
      <family val="3"/>
      <charset val="128"/>
    </font>
    <font>
      <sz val="9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9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6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9" fillId="0" borderId="0" applyFill="0" applyBorder="0" applyAlignment="0"/>
    <xf numFmtId="0" fontId="20" fillId="0" borderId="16" applyNumberFormat="0" applyAlignment="0" applyProtection="0">
      <alignment horizontal="left" vertical="center"/>
    </xf>
    <xf numFmtId="0" fontId="20" fillId="0" borderId="14">
      <alignment horizontal="left" vertical="center"/>
    </xf>
    <xf numFmtId="0" fontId="21" fillId="0" borderId="0"/>
    <xf numFmtId="0" fontId="2" fillId="0" borderId="0"/>
    <xf numFmtId="0" fontId="2" fillId="0" borderId="0"/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61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>
      <alignment vertical="center"/>
    </xf>
    <xf numFmtId="0" fontId="3" fillId="0" borderId="0" xfId="3" applyFill="1" applyAlignment="1"/>
    <xf numFmtId="0" fontId="8" fillId="0" borderId="0" xfId="7" applyFont="1" applyFill="1" applyAlignment="1">
      <alignment vertical="center"/>
    </xf>
    <xf numFmtId="0" fontId="4" fillId="0" borderId="0" xfId="7" applyFont="1" applyFill="1" applyAlignment="1">
      <alignment horizontal="right" vertical="center"/>
    </xf>
    <xf numFmtId="38" fontId="3" fillId="0" borderId="0" xfId="3" applyNumberFormat="1" applyFill="1" applyAlignment="1"/>
    <xf numFmtId="38" fontId="8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0" xfId="2" applyFont="1" applyFill="1"/>
    <xf numFmtId="38" fontId="4" fillId="0" borderId="0" xfId="2" applyFont="1" applyFill="1" applyAlignment="1">
      <alignment horizontal="center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vertical="center"/>
    </xf>
    <xf numFmtId="38" fontId="4" fillId="0" borderId="0" xfId="2" applyFont="1" applyFill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38" fontId="10" fillId="0" borderId="8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vertical="center"/>
    </xf>
    <xf numFmtId="38" fontId="4" fillId="0" borderId="12" xfId="2" applyFont="1" applyFill="1" applyBorder="1" applyAlignment="1">
      <alignment vertical="center"/>
    </xf>
    <xf numFmtId="38" fontId="3" fillId="0" borderId="0" xfId="3" applyNumberFormat="1" applyAlignment="1">
      <alignment vertical="center"/>
    </xf>
    <xf numFmtId="38" fontId="8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12" xfId="2" quotePrefix="1" applyFont="1" applyFill="1" applyBorder="1" applyAlignment="1">
      <alignment horizontal="center" vertical="center"/>
    </xf>
    <xf numFmtId="38" fontId="4" fillId="0" borderId="7" xfId="2" quotePrefix="1" applyFont="1" applyFill="1" applyBorder="1" applyAlignment="1">
      <alignment horizontal="center" vertical="center"/>
    </xf>
    <xf numFmtId="38" fontId="8" fillId="0" borderId="0" xfId="2" applyFont="1" applyBorder="1" applyAlignment="1">
      <alignment vertical="center"/>
    </xf>
    <xf numFmtId="38" fontId="4" fillId="0" borderId="0" xfId="2" applyFont="1" applyAlignment="1">
      <alignment horizontal="right" vertical="center"/>
    </xf>
    <xf numFmtId="0" fontId="4" fillId="0" borderId="0" xfId="7" applyFont="1" applyAlignment="1">
      <alignment vertical="center"/>
    </xf>
    <xf numFmtId="0" fontId="4" fillId="0" borderId="12" xfId="7" quotePrefix="1" applyFont="1" applyFill="1" applyBorder="1" applyAlignment="1">
      <alignment horizontal="center" vertical="center"/>
    </xf>
    <xf numFmtId="0" fontId="4" fillId="0" borderId="7" xfId="7" quotePrefix="1" applyFont="1" applyFill="1" applyBorder="1" applyAlignment="1">
      <alignment horizontal="center" vertical="center"/>
    </xf>
    <xf numFmtId="0" fontId="3" fillId="0" borderId="0" xfId="3" applyFill="1" applyAlignment="1">
      <alignment vertical="center"/>
    </xf>
    <xf numFmtId="38" fontId="3" fillId="0" borderId="0" xfId="3" applyNumberFormat="1" applyFill="1" applyAlignment="1">
      <alignment vertical="center"/>
    </xf>
    <xf numFmtId="38" fontId="4" fillId="0" borderId="0" xfId="2" applyFont="1" applyFill="1" applyBorder="1" applyAlignment="1">
      <alignment horizontal="right"/>
    </xf>
    <xf numFmtId="38" fontId="4" fillId="0" borderId="12" xfId="2" applyFont="1" applyFill="1" applyBorder="1" applyAlignment="1">
      <alignment horizontal="left" vertical="center"/>
    </xf>
    <xf numFmtId="176" fontId="4" fillId="0" borderId="13" xfId="2" applyNumberFormat="1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0" xfId="2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right" vertical="center"/>
    </xf>
    <xf numFmtId="38" fontId="4" fillId="0" borderId="2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38" fontId="4" fillId="0" borderId="3" xfId="2" applyFont="1" applyFill="1" applyBorder="1" applyAlignment="1">
      <alignment horizontal="center" vertical="center"/>
    </xf>
    <xf numFmtId="0" fontId="2" fillId="0" borderId="0" xfId="7" applyFill="1"/>
    <xf numFmtId="0" fontId="4" fillId="0" borderId="0" xfId="7" applyFont="1" applyFill="1" applyAlignment="1">
      <alignment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11" fillId="0" borderId="1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11" xfId="2" applyFont="1" applyBorder="1" applyAlignment="1">
      <alignment horizontal="right" vertical="center"/>
    </xf>
    <xf numFmtId="38" fontId="4" fillId="0" borderId="6" xfId="2" applyFont="1" applyBorder="1" applyAlignment="1">
      <alignment horizontal="center" vertical="center"/>
    </xf>
    <xf numFmtId="38" fontId="4" fillId="0" borderId="11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176" fontId="11" fillId="0" borderId="13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4" fillId="0" borderId="11" xfId="2" applyNumberFormat="1" applyFont="1" applyBorder="1" applyAlignment="1">
      <alignment vertical="center"/>
    </xf>
    <xf numFmtId="38" fontId="4" fillId="0" borderId="4" xfId="2" applyFont="1" applyBorder="1" applyAlignment="1">
      <alignment horizontal="center" vertical="center"/>
    </xf>
    <xf numFmtId="38" fontId="4" fillId="0" borderId="9" xfId="2" applyFont="1" applyBorder="1" applyAlignment="1">
      <alignment horizontal="center" vertical="center"/>
    </xf>
    <xf numFmtId="38" fontId="11" fillId="0" borderId="1" xfId="2" applyFont="1" applyBorder="1" applyAlignment="1">
      <alignment horizontal="center" vertical="center"/>
    </xf>
    <xf numFmtId="176" fontId="11" fillId="0" borderId="5" xfId="2" applyNumberFormat="1" applyFont="1" applyBorder="1" applyAlignment="1">
      <alignment vertical="center"/>
    </xf>
    <xf numFmtId="38" fontId="11" fillId="0" borderId="6" xfId="2" applyFont="1" applyBorder="1" applyAlignment="1">
      <alignment vertical="center"/>
    </xf>
    <xf numFmtId="0" fontId="4" fillId="0" borderId="11" xfId="7" applyFont="1" applyFill="1" applyBorder="1" applyAlignment="1">
      <alignment vertical="center"/>
    </xf>
    <xf numFmtId="0" fontId="3" fillId="0" borderId="0" xfId="3" applyAlignment="1"/>
    <xf numFmtId="0" fontId="6" fillId="0" borderId="0" xfId="7" applyFont="1"/>
    <xf numFmtId="0" fontId="8" fillId="0" borderId="0" xfId="7" applyFont="1" applyBorder="1" applyAlignment="1">
      <alignment vertical="center"/>
    </xf>
    <xf numFmtId="0" fontId="6" fillId="0" borderId="0" xfId="7" applyFont="1" applyBorder="1"/>
    <xf numFmtId="0" fontId="4" fillId="0" borderId="1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 shrinkToFit="1"/>
    </xf>
    <xf numFmtId="0" fontId="4" fillId="0" borderId="4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 shrinkToFit="1"/>
    </xf>
    <xf numFmtId="0" fontId="4" fillId="0" borderId="7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/>
    </xf>
    <xf numFmtId="0" fontId="4" fillId="0" borderId="0" xfId="7" applyFont="1" applyAlignment="1">
      <alignment horizontal="center"/>
    </xf>
    <xf numFmtId="38" fontId="4" fillId="0" borderId="13" xfId="2" applyNumberFormat="1" applyFont="1" applyBorder="1"/>
    <xf numFmtId="38" fontId="4" fillId="0" borderId="0" xfId="2" applyNumberFormat="1" applyFont="1"/>
    <xf numFmtId="179" fontId="4" fillId="0" borderId="0" xfId="2" applyNumberFormat="1" applyFont="1" applyAlignment="1">
      <alignment horizontal="right"/>
    </xf>
    <xf numFmtId="183" fontId="4" fillId="0" borderId="0" xfId="2" applyNumberFormat="1" applyFont="1" applyAlignment="1">
      <alignment horizontal="right"/>
    </xf>
    <xf numFmtId="40" fontId="4" fillId="0" borderId="0" xfId="7" applyNumberFormat="1" applyFont="1"/>
    <xf numFmtId="184" fontId="4" fillId="0" borderId="0" xfId="7" applyNumberFormat="1" applyFont="1"/>
    <xf numFmtId="0" fontId="4" fillId="0" borderId="0" xfId="7" applyFont="1"/>
    <xf numFmtId="184" fontId="4" fillId="0" borderId="0" xfId="2" applyNumberFormat="1" applyFont="1"/>
    <xf numFmtId="0" fontId="4" fillId="0" borderId="0" xfId="7" applyFont="1" applyBorder="1" applyAlignment="1">
      <alignment horizontal="center"/>
    </xf>
    <xf numFmtId="0" fontId="4" fillId="0" borderId="0" xfId="7" quotePrefix="1" applyFont="1" applyAlignment="1">
      <alignment horizontal="center"/>
    </xf>
    <xf numFmtId="38" fontId="4" fillId="0" borderId="0" xfId="2" applyNumberFormat="1" applyFont="1" applyBorder="1"/>
    <xf numFmtId="40" fontId="4" fillId="0" borderId="0" xfId="7" applyNumberFormat="1" applyFont="1" applyBorder="1"/>
    <xf numFmtId="184" fontId="4" fillId="0" borderId="0" xfId="7" applyNumberFormat="1" applyFont="1" applyBorder="1"/>
    <xf numFmtId="184" fontId="4" fillId="0" borderId="0" xfId="2" applyNumberFormat="1" applyFont="1" applyBorder="1"/>
    <xf numFmtId="0" fontId="4" fillId="0" borderId="0" xfId="7" quotePrefix="1" applyFont="1" applyBorder="1" applyAlignment="1">
      <alignment horizontal="center"/>
    </xf>
    <xf numFmtId="0" fontId="4" fillId="0" borderId="12" xfId="7" quotePrefix="1" applyFont="1" applyBorder="1" applyAlignment="1">
      <alignment horizontal="center"/>
    </xf>
    <xf numFmtId="0" fontId="4" fillId="0" borderId="12" xfId="7" quotePrefix="1" applyFont="1" applyFill="1" applyBorder="1" applyAlignment="1">
      <alignment horizontal="center"/>
    </xf>
    <xf numFmtId="38" fontId="4" fillId="0" borderId="0" xfId="2" applyNumberFormat="1" applyFont="1" applyFill="1" applyBorder="1"/>
    <xf numFmtId="184" fontId="4" fillId="0" borderId="0" xfId="2" applyNumberFormat="1" applyFont="1" applyFill="1" applyBorder="1"/>
    <xf numFmtId="40" fontId="4" fillId="0" borderId="0" xfId="7" applyNumberFormat="1" applyFont="1" applyFill="1" applyBorder="1"/>
    <xf numFmtId="184" fontId="4" fillId="0" borderId="0" xfId="7" applyNumberFormat="1" applyFont="1" applyFill="1" applyBorder="1"/>
    <xf numFmtId="0" fontId="4" fillId="0" borderId="7" xfId="7" quotePrefix="1" applyFont="1" applyFill="1" applyBorder="1" applyAlignment="1">
      <alignment horizontal="center"/>
    </xf>
    <xf numFmtId="38" fontId="4" fillId="0" borderId="11" xfId="2" applyNumberFormat="1" applyFont="1" applyFill="1" applyBorder="1"/>
    <xf numFmtId="184" fontId="4" fillId="0" borderId="11" xfId="2" applyNumberFormat="1" applyFont="1" applyFill="1" applyBorder="1"/>
    <xf numFmtId="40" fontId="4" fillId="0" borderId="11" xfId="7" applyNumberFormat="1" applyFont="1" applyFill="1" applyBorder="1"/>
    <xf numFmtId="184" fontId="4" fillId="0" borderId="11" xfId="7" applyNumberFormat="1" applyFont="1" applyFill="1" applyBorder="1"/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7" applyFont="1" applyAlignment="1"/>
    <xf numFmtId="0" fontId="9" fillId="0" borderId="0" xfId="7" applyFont="1" applyAlignment="1">
      <alignment horizontal="right" vertical="center"/>
    </xf>
    <xf numFmtId="0" fontId="4" fillId="0" borderId="0" xfId="7" applyFont="1" applyBorder="1"/>
    <xf numFmtId="0" fontId="6" fillId="0" borderId="0" xfId="24" applyFont="1" applyFill="1"/>
    <xf numFmtId="0" fontId="8" fillId="0" borderId="0" xfId="24" applyFont="1" applyFill="1" applyAlignment="1">
      <alignment vertical="center"/>
    </xf>
    <xf numFmtId="0" fontId="6" fillId="0" borderId="0" xfId="24" applyFont="1" applyFill="1" applyAlignment="1">
      <alignment vertical="center"/>
    </xf>
    <xf numFmtId="0" fontId="6" fillId="0" borderId="0" xfId="24" applyFont="1" applyFill="1" applyAlignment="1"/>
    <xf numFmtId="0" fontId="4" fillId="0" borderId="0" xfId="24" applyFont="1" applyFill="1" applyAlignment="1"/>
    <xf numFmtId="0" fontId="4" fillId="0" borderId="11" xfId="24" applyFont="1" applyFill="1" applyBorder="1" applyAlignment="1"/>
    <xf numFmtId="0" fontId="4" fillId="0" borderId="2" xfId="24" applyFont="1" applyFill="1" applyBorder="1" applyAlignment="1">
      <alignment horizontal="centerContinuous" vertical="center"/>
    </xf>
    <xf numFmtId="0" fontId="4" fillId="0" borderId="14" xfId="24" applyFont="1" applyFill="1" applyBorder="1" applyAlignment="1">
      <alignment horizontal="centerContinuous" vertical="center"/>
    </xf>
    <xf numFmtId="0" fontId="4" fillId="0" borderId="3" xfId="24" applyFont="1" applyFill="1" applyBorder="1" applyAlignment="1">
      <alignment horizontal="centerContinuous" vertical="center"/>
    </xf>
    <xf numFmtId="0" fontId="4" fillId="0" borderId="4" xfId="24" applyFont="1" applyFill="1" applyBorder="1" applyAlignment="1">
      <alignment horizontal="center"/>
    </xf>
    <xf numFmtId="0" fontId="4" fillId="0" borderId="0" xfId="24" applyFont="1" applyFill="1" applyAlignment="1">
      <alignment horizontal="center"/>
    </xf>
    <xf numFmtId="0" fontId="4" fillId="0" borderId="0" xfId="24" applyFont="1" applyFill="1" applyAlignment="1">
      <alignment vertical="center"/>
    </xf>
    <xf numFmtId="0" fontId="4" fillId="0" borderId="8" xfId="24" applyFont="1" applyFill="1" applyBorder="1" applyAlignment="1">
      <alignment horizontal="center" vertical="center"/>
    </xf>
    <xf numFmtId="0" fontId="10" fillId="0" borderId="9" xfId="24" applyFont="1" applyFill="1" applyBorder="1" applyAlignment="1">
      <alignment horizontal="center" vertical="top"/>
    </xf>
    <xf numFmtId="0" fontId="10" fillId="0" borderId="11" xfId="24" applyFont="1" applyFill="1" applyBorder="1" applyAlignment="1">
      <alignment horizontal="center" vertical="top"/>
    </xf>
    <xf numFmtId="0" fontId="11" fillId="0" borderId="1" xfId="24" applyFont="1" applyFill="1" applyBorder="1" applyAlignment="1">
      <alignment horizontal="center" vertical="center"/>
    </xf>
    <xf numFmtId="38" fontId="11" fillId="0" borderId="6" xfId="2" applyNumberFormat="1" applyFont="1" applyFill="1" applyBorder="1" applyAlignment="1">
      <alignment vertical="center"/>
    </xf>
    <xf numFmtId="40" fontId="11" fillId="0" borderId="6" xfId="2" applyNumberFormat="1" applyFont="1" applyFill="1" applyBorder="1" applyAlignment="1">
      <alignment vertical="center"/>
    </xf>
    <xf numFmtId="0" fontId="2" fillId="0" borderId="0" xfId="24" applyFill="1" applyBorder="1" applyAlignment="1">
      <alignment horizontal="center" vertical="center"/>
    </xf>
    <xf numFmtId="0" fontId="2" fillId="0" borderId="13" xfId="24" applyFill="1" applyBorder="1" applyAlignment="1">
      <alignment horizontal="center" vertical="center"/>
    </xf>
    <xf numFmtId="0" fontId="4" fillId="0" borderId="0" xfId="24" applyFont="1" applyFill="1" applyBorder="1" applyAlignment="1">
      <alignment horizontal="center" vertical="center"/>
    </xf>
    <xf numFmtId="0" fontId="10" fillId="0" borderId="0" xfId="24" applyFont="1" applyFill="1" applyBorder="1" applyAlignment="1">
      <alignment horizontal="center" vertical="top"/>
    </xf>
    <xf numFmtId="0" fontId="4" fillId="0" borderId="0" xfId="24" applyFont="1" applyFill="1" applyAlignment="1">
      <alignment horizontal="center" vertical="center"/>
    </xf>
    <xf numFmtId="38" fontId="4" fillId="0" borderId="13" xfId="2" applyNumberFormat="1" applyFont="1" applyFill="1" applyBorder="1" applyAlignment="1">
      <alignment vertical="center"/>
    </xf>
    <xf numFmtId="38" fontId="4" fillId="0" borderId="0" xfId="2" applyNumberFormat="1" applyFont="1" applyFill="1" applyAlignment="1">
      <alignment vertical="center"/>
    </xf>
    <xf numFmtId="40" fontId="4" fillId="0" borderId="0" xfId="24" applyNumberFormat="1" applyFont="1" applyFill="1" applyAlignment="1">
      <alignment vertical="center"/>
    </xf>
    <xf numFmtId="40" fontId="4" fillId="0" borderId="0" xfId="2" applyNumberFormat="1" applyFont="1" applyFill="1" applyAlignment="1">
      <alignment vertical="center"/>
    </xf>
    <xf numFmtId="0" fontId="4" fillId="0" borderId="0" xfId="24" applyFont="1" applyFill="1"/>
    <xf numFmtId="40" fontId="4" fillId="0" borderId="0" xfId="24" applyNumberFormat="1" applyFont="1" applyFill="1" applyAlignment="1">
      <alignment horizontal="right" vertical="center"/>
    </xf>
    <xf numFmtId="0" fontId="4" fillId="0" borderId="11" xfId="24" applyFont="1" applyFill="1" applyBorder="1" applyAlignment="1">
      <alignment horizontal="center" vertical="center"/>
    </xf>
    <xf numFmtId="38" fontId="4" fillId="0" borderId="10" xfId="2" applyNumberFormat="1" applyFont="1" applyFill="1" applyBorder="1" applyAlignment="1">
      <alignment vertical="center"/>
    </xf>
    <xf numFmtId="38" fontId="4" fillId="0" borderId="11" xfId="2" applyNumberFormat="1" applyFont="1" applyFill="1" applyBorder="1" applyAlignment="1">
      <alignment vertical="center"/>
    </xf>
    <xf numFmtId="40" fontId="4" fillId="0" borderId="11" xfId="24" applyNumberFormat="1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0" fontId="9" fillId="0" borderId="0" xfId="24" applyFont="1" applyFill="1"/>
    <xf numFmtId="0" fontId="4" fillId="0" borderId="0" xfId="24" applyFont="1" applyFill="1" applyAlignment="1">
      <alignment horizontal="right" vertical="center"/>
    </xf>
    <xf numFmtId="38" fontId="6" fillId="0" borderId="0" xfId="2" applyFont="1" applyFill="1"/>
    <xf numFmtId="38" fontId="4" fillId="0" borderId="11" xfId="2" applyFont="1" applyFill="1" applyBorder="1" applyAlignment="1">
      <alignment horizontal="left" vertical="center"/>
    </xf>
    <xf numFmtId="176" fontId="11" fillId="0" borderId="6" xfId="2" applyNumberFormat="1" applyFont="1" applyFill="1" applyBorder="1" applyAlignment="1">
      <alignment horizontal="right" vertical="center"/>
    </xf>
    <xf numFmtId="38" fontId="4" fillId="0" borderId="0" xfId="2" applyFont="1" applyFill="1" applyAlignment="1">
      <alignment horizontal="right"/>
    </xf>
    <xf numFmtId="38" fontId="3" fillId="0" borderId="0" xfId="3" applyNumberFormat="1" applyFill="1" applyAlignment="1">
      <alignment horizontal="left"/>
    </xf>
    <xf numFmtId="38" fontId="22" fillId="0" borderId="0" xfId="2" applyFont="1" applyFill="1"/>
    <xf numFmtId="38" fontId="22" fillId="0" borderId="0" xfId="2" applyFont="1" applyFill="1" applyAlignment="1">
      <alignment horizontal="center"/>
    </xf>
    <xf numFmtId="38" fontId="8" fillId="0" borderId="0" xfId="2" applyFont="1" applyFill="1" applyBorder="1" applyAlignment="1">
      <alignment vertical="top"/>
    </xf>
    <xf numFmtId="0" fontId="8" fillId="0" borderId="0" xfId="7" applyFont="1" applyFill="1" applyAlignment="1">
      <alignment vertical="top"/>
    </xf>
    <xf numFmtId="38" fontId="22" fillId="0" borderId="3" xfId="2" applyFont="1" applyFill="1" applyBorder="1" applyAlignment="1">
      <alignment horizontal="center"/>
    </xf>
    <xf numFmtId="185" fontId="22" fillId="0" borderId="8" xfId="2" applyNumberFormat="1" applyFont="1" applyFill="1" applyBorder="1" applyAlignment="1">
      <alignment horizontal="center"/>
    </xf>
    <xf numFmtId="41" fontId="22" fillId="0" borderId="8" xfId="2" applyNumberFormat="1" applyFont="1" applyFill="1" applyBorder="1" applyAlignment="1">
      <alignment horizontal="center"/>
    </xf>
    <xf numFmtId="41" fontId="22" fillId="0" borderId="17" xfId="2" applyNumberFormat="1" applyFont="1" applyFill="1" applyBorder="1" applyAlignment="1">
      <alignment horizontal="center"/>
    </xf>
    <xf numFmtId="41" fontId="22" fillId="0" borderId="2" xfId="2" applyNumberFormat="1" applyFont="1" applyFill="1" applyBorder="1" applyAlignment="1">
      <alignment horizontal="center"/>
    </xf>
    <xf numFmtId="185" fontId="11" fillId="0" borderId="6" xfId="2" applyNumberFormat="1" applyFont="1" applyFill="1" applyBorder="1" applyAlignment="1">
      <alignment vertical="center"/>
    </xf>
    <xf numFmtId="41" fontId="11" fillId="0" borderId="6" xfId="2" applyNumberFormat="1" applyFont="1" applyFill="1" applyBorder="1" applyAlignment="1">
      <alignment vertical="center"/>
    </xf>
    <xf numFmtId="41" fontId="11" fillId="0" borderId="18" xfId="2" applyNumberFormat="1" applyFont="1" applyFill="1" applyBorder="1" applyAlignment="1">
      <alignment vertical="center"/>
    </xf>
    <xf numFmtId="41" fontId="4" fillId="0" borderId="5" xfId="2" applyNumberFormat="1" applyFont="1" applyFill="1" applyBorder="1" applyAlignment="1">
      <alignment horizontal="center" vertical="center"/>
    </xf>
    <xf numFmtId="41" fontId="4" fillId="0" borderId="6" xfId="2" applyNumberFormat="1" applyFont="1" applyFill="1" applyBorder="1" applyAlignment="1">
      <alignment horizontal="center" vertical="center"/>
    </xf>
    <xf numFmtId="38" fontId="22" fillId="0" borderId="12" xfId="2" applyFont="1" applyFill="1" applyBorder="1" applyAlignment="1">
      <alignment horizontal="center" vertical="center"/>
    </xf>
    <xf numFmtId="185" fontId="4" fillId="0" borderId="0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vertical="center"/>
    </xf>
    <xf numFmtId="41" fontId="4" fillId="0" borderId="19" xfId="2" applyNumberFormat="1" applyFont="1" applyFill="1" applyBorder="1" applyAlignment="1">
      <alignment vertical="center"/>
    </xf>
    <xf numFmtId="41" fontId="4" fillId="0" borderId="13" xfId="2" applyNumberFormat="1" applyFont="1" applyFill="1" applyBorder="1" applyAlignment="1">
      <alignment vertical="center"/>
    </xf>
    <xf numFmtId="185" fontId="4" fillId="0" borderId="11" xfId="2" applyNumberFormat="1" applyFont="1" applyFill="1" applyBorder="1" applyAlignment="1">
      <alignment vertical="center"/>
    </xf>
    <xf numFmtId="41" fontId="4" fillId="0" borderId="11" xfId="2" applyNumberFormat="1" applyFont="1" applyFill="1" applyBorder="1" applyAlignment="1">
      <alignment vertical="center"/>
    </xf>
    <xf numFmtId="41" fontId="4" fillId="0" borderId="20" xfId="2" applyNumberFormat="1" applyFont="1" applyFill="1" applyBorder="1" applyAlignment="1">
      <alignment vertical="center"/>
    </xf>
    <xf numFmtId="41" fontId="4" fillId="0" borderId="10" xfId="2" applyNumberFormat="1" applyFont="1" applyFill="1" applyBorder="1" applyAlignment="1">
      <alignment vertical="center"/>
    </xf>
    <xf numFmtId="38" fontId="22" fillId="0" borderId="0" xfId="2" applyFont="1" applyFill="1" applyBorder="1" applyAlignment="1">
      <alignment horizontal="center"/>
    </xf>
    <xf numFmtId="43" fontId="4" fillId="0" borderId="0" xfId="2" applyNumberFormat="1" applyFont="1" applyFill="1" applyBorder="1"/>
    <xf numFmtId="41" fontId="4" fillId="0" borderId="0" xfId="2" applyNumberFormat="1" applyFont="1" applyFill="1" applyBorder="1"/>
    <xf numFmtId="38" fontId="22" fillId="0" borderId="0" xfId="2" applyFont="1" applyFill="1" applyAlignment="1">
      <alignment horizontal="right" vertical="center"/>
    </xf>
    <xf numFmtId="38" fontId="3" fillId="0" borderId="0" xfId="3" applyNumberFormat="1" applyFill="1" applyAlignment="1">
      <alignment horizontal="left" vertical="center"/>
    </xf>
    <xf numFmtId="38" fontId="22" fillId="0" borderId="0" xfId="2" applyFont="1" applyFill="1" applyAlignment="1">
      <alignment vertical="center"/>
    </xf>
    <xf numFmtId="38" fontId="22" fillId="0" borderId="0" xfId="2" applyFont="1" applyFill="1" applyAlignment="1">
      <alignment horizontal="center" vertical="center"/>
    </xf>
    <xf numFmtId="0" fontId="4" fillId="0" borderId="11" xfId="7" applyNumberFormat="1" applyFont="1" applyFill="1" applyBorder="1" applyAlignment="1">
      <alignment horizontal="left" indent="1"/>
    </xf>
    <xf numFmtId="38" fontId="22" fillId="0" borderId="3" xfId="2" applyFont="1" applyFill="1" applyBorder="1" applyAlignment="1">
      <alignment horizontal="center" vertical="center"/>
    </xf>
    <xf numFmtId="38" fontId="22" fillId="0" borderId="8" xfId="2" applyFont="1" applyFill="1" applyBorder="1" applyAlignment="1">
      <alignment horizontal="center" vertical="center"/>
    </xf>
    <xf numFmtId="38" fontId="22" fillId="0" borderId="2" xfId="2" applyFont="1" applyFill="1" applyBorder="1" applyAlignment="1">
      <alignment horizontal="center" vertical="center"/>
    </xf>
    <xf numFmtId="38" fontId="22" fillId="0" borderId="21" xfId="2" applyFont="1" applyFill="1" applyBorder="1" applyAlignment="1">
      <alignment horizontal="center" vertical="center"/>
    </xf>
    <xf numFmtId="185" fontId="11" fillId="0" borderId="5" xfId="2" applyNumberFormat="1" applyFont="1" applyFill="1" applyBorder="1" applyAlignment="1">
      <alignment vertical="center"/>
    </xf>
    <xf numFmtId="38" fontId="4" fillId="0" borderId="22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vertical="center"/>
    </xf>
    <xf numFmtId="185" fontId="4" fillId="0" borderId="13" xfId="2" applyNumberFormat="1" applyFont="1" applyFill="1" applyBorder="1" applyAlignment="1">
      <alignment vertical="center"/>
    </xf>
    <xf numFmtId="176" fontId="4" fillId="0" borderId="13" xfId="2" applyNumberFormat="1" applyFont="1" applyFill="1" applyBorder="1"/>
    <xf numFmtId="176" fontId="4" fillId="0" borderId="0" xfId="2" applyNumberFormat="1" applyFont="1" applyFill="1" applyBorder="1"/>
    <xf numFmtId="176" fontId="4" fillId="0" borderId="12" xfId="2" applyNumberFormat="1" applyFont="1" applyFill="1" applyBorder="1"/>
    <xf numFmtId="38" fontId="4" fillId="0" borderId="23" xfId="2" applyFont="1" applyFill="1" applyBorder="1" applyAlignment="1">
      <alignment horizontal="center" vertical="center"/>
    </xf>
    <xf numFmtId="176" fontId="4" fillId="0" borderId="10" xfId="2" applyNumberFormat="1" applyFont="1" applyFill="1" applyBorder="1"/>
    <xf numFmtId="176" fontId="4" fillId="0" borderId="11" xfId="2" applyNumberFormat="1" applyFont="1" applyFill="1" applyBorder="1"/>
    <xf numFmtId="38" fontId="3" fillId="0" borderId="0" xfId="3" applyNumberFormat="1" applyFill="1" applyBorder="1" applyAlignment="1">
      <alignment vertical="center"/>
    </xf>
    <xf numFmtId="38" fontId="10" fillId="0" borderId="3" xfId="2" applyFont="1" applyFill="1" applyBorder="1" applyAlignment="1">
      <alignment horizontal="center" vertical="center"/>
    </xf>
    <xf numFmtId="38" fontId="10" fillId="0" borderId="17" xfId="2" applyFont="1" applyFill="1" applyBorder="1" applyAlignment="1">
      <alignment horizontal="center" vertical="center"/>
    </xf>
    <xf numFmtId="38" fontId="10" fillId="0" borderId="21" xfId="2" applyFont="1" applyFill="1" applyBorder="1" applyAlignment="1">
      <alignment horizontal="center" vertical="center"/>
    </xf>
    <xf numFmtId="38" fontId="10" fillId="0" borderId="2" xfId="2" applyFont="1" applyFill="1" applyBorder="1" applyAlignment="1">
      <alignment horizontal="center" vertical="center"/>
    </xf>
    <xf numFmtId="38" fontId="26" fillId="0" borderId="12" xfId="2" applyFont="1" applyFill="1" applyBorder="1" applyAlignment="1">
      <alignment vertical="center"/>
    </xf>
    <xf numFmtId="186" fontId="11" fillId="0" borderId="0" xfId="7" applyNumberFormat="1" applyFont="1" applyFill="1" applyBorder="1" applyAlignment="1">
      <alignment horizontal="right" vertical="center"/>
    </xf>
    <xf numFmtId="186" fontId="11" fillId="0" borderId="19" xfId="7" applyNumberFormat="1" applyFont="1" applyFill="1" applyBorder="1" applyAlignment="1">
      <alignment horizontal="right" vertical="center"/>
    </xf>
    <xf numFmtId="38" fontId="26" fillId="0" borderId="22" xfId="2" applyFont="1" applyFill="1" applyBorder="1" applyAlignment="1">
      <alignment vertical="center"/>
    </xf>
    <xf numFmtId="186" fontId="11" fillId="0" borderId="0" xfId="7" applyNumberFormat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186" fontId="4" fillId="0" borderId="13" xfId="7" applyNumberFormat="1" applyFont="1" applyFill="1" applyBorder="1" applyAlignment="1">
      <alignment horizontal="right"/>
    </xf>
    <xf numFmtId="186" fontId="4" fillId="0" borderId="0" xfId="7" applyNumberFormat="1" applyFont="1" applyFill="1" applyBorder="1" applyAlignment="1">
      <alignment horizontal="right"/>
    </xf>
    <xf numFmtId="186" fontId="4" fillId="0" borderId="19" xfId="7" applyNumberFormat="1" applyFont="1" applyFill="1" applyBorder="1" applyAlignment="1">
      <alignment horizontal="right" vertical="center"/>
    </xf>
    <xf numFmtId="38" fontId="10" fillId="0" borderId="22" xfId="2" applyFont="1" applyFill="1" applyBorder="1" applyAlignment="1">
      <alignment vertical="center"/>
    </xf>
    <xf numFmtId="186" fontId="4" fillId="0" borderId="13" xfId="7" applyNumberFormat="1" applyFont="1" applyFill="1" applyBorder="1"/>
    <xf numFmtId="186" fontId="4" fillId="0" borderId="0" xfId="7" applyNumberFormat="1" applyFont="1" applyFill="1" applyBorder="1"/>
    <xf numFmtId="186" fontId="4" fillId="0" borderId="0" xfId="7" applyNumberFormat="1" applyFont="1" applyFill="1" applyBorder="1" applyAlignment="1">
      <alignment horizontal="right" vertical="center"/>
    </xf>
    <xf numFmtId="186" fontId="4" fillId="0" borderId="0" xfId="7" applyNumberFormat="1" applyFont="1" applyFill="1" applyBorder="1" applyAlignment="1">
      <alignment vertical="center"/>
    </xf>
    <xf numFmtId="38" fontId="10" fillId="0" borderId="7" xfId="2" applyFont="1" applyFill="1" applyBorder="1" applyAlignment="1">
      <alignment vertical="center"/>
    </xf>
    <xf numFmtId="186" fontId="4" fillId="0" borderId="10" xfId="7" applyNumberFormat="1" applyFont="1" applyFill="1" applyBorder="1" applyAlignment="1">
      <alignment horizontal="right"/>
    </xf>
    <xf numFmtId="186" fontId="4" fillId="0" borderId="11" xfId="7" applyNumberFormat="1" applyFont="1" applyFill="1" applyBorder="1" applyAlignment="1">
      <alignment horizontal="right"/>
    </xf>
    <xf numFmtId="186" fontId="4" fillId="0" borderId="20" xfId="7" applyNumberFormat="1" applyFont="1" applyFill="1" applyBorder="1" applyAlignment="1">
      <alignment horizontal="right" vertical="center"/>
    </xf>
    <xf numFmtId="38" fontId="10" fillId="0" borderId="23" xfId="2" applyFont="1" applyFill="1" applyBorder="1" applyAlignment="1">
      <alignment vertical="center"/>
    </xf>
    <xf numFmtId="176" fontId="10" fillId="0" borderId="22" xfId="2" applyNumberFormat="1" applyFont="1" applyFill="1" applyBorder="1" applyAlignment="1">
      <alignment vertical="center"/>
    </xf>
    <xf numFmtId="176" fontId="4" fillId="0" borderId="6" xfId="2" applyNumberFormat="1" applyFont="1" applyFill="1" applyBorder="1"/>
    <xf numFmtId="176" fontId="26" fillId="0" borderId="22" xfId="2" applyNumberFormat="1" applyFont="1" applyFill="1" applyBorder="1" applyAlignment="1">
      <alignment vertical="center"/>
    </xf>
    <xf numFmtId="176" fontId="4" fillId="0" borderId="22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vertical="center"/>
    </xf>
    <xf numFmtId="176" fontId="4" fillId="0" borderId="20" xfId="2" applyNumberFormat="1" applyFont="1" applyFill="1" applyBorder="1" applyAlignment="1">
      <alignment vertical="center"/>
    </xf>
    <xf numFmtId="176" fontId="11" fillId="0" borderId="7" xfId="2" applyNumberFormat="1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vertical="center"/>
    </xf>
    <xf numFmtId="38" fontId="6" fillId="0" borderId="0" xfId="2" applyFont="1" applyAlignment="1">
      <alignment vertical="center"/>
    </xf>
    <xf numFmtId="38" fontId="4" fillId="0" borderId="11" xfId="2" applyFont="1" applyBorder="1" applyAlignment="1">
      <alignment horizontal="right"/>
    </xf>
    <xf numFmtId="38" fontId="4" fillId="0" borderId="0" xfId="2" applyFont="1" applyAlignment="1">
      <alignment horizontal="center" vertical="center"/>
    </xf>
    <xf numFmtId="38" fontId="4" fillId="0" borderId="2" xfId="2" applyFont="1" applyBorder="1" applyAlignment="1">
      <alignment horizontal="centerContinuous" vertical="center"/>
    </xf>
    <xf numFmtId="38" fontId="4" fillId="0" borderId="14" xfId="2" applyFont="1" applyBorder="1" applyAlignment="1">
      <alignment horizontal="centerContinuous" vertical="center"/>
    </xf>
    <xf numFmtId="38" fontId="4" fillId="0" borderId="3" xfId="2" applyFont="1" applyBorder="1" applyAlignment="1">
      <alignment horizontal="centerContinuous" vertical="center"/>
    </xf>
    <xf numFmtId="38" fontId="4" fillId="0" borderId="12" xfId="2" applyFont="1" applyBorder="1" applyAlignment="1">
      <alignment horizontal="left" vertical="center"/>
    </xf>
    <xf numFmtId="187" fontId="4" fillId="0" borderId="0" xfId="2" applyNumberFormat="1" applyFont="1" applyAlignment="1">
      <alignment vertical="center"/>
    </xf>
    <xf numFmtId="38" fontId="4" fillId="0" borderId="12" xfId="2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187" fontId="4" fillId="0" borderId="13" xfId="2" applyNumberFormat="1" applyFont="1" applyBorder="1" applyAlignment="1">
      <alignment vertical="center"/>
    </xf>
    <xf numFmtId="187" fontId="4" fillId="0" borderId="0" xfId="2" applyNumberFormat="1" applyFont="1" applyBorder="1" applyAlignment="1">
      <alignment vertical="center"/>
    </xf>
    <xf numFmtId="38" fontId="4" fillId="0" borderId="12" xfId="2" quotePrefix="1" applyFont="1" applyBorder="1" applyAlignment="1">
      <alignment horizontal="center" vertical="center"/>
    </xf>
    <xf numFmtId="187" fontId="4" fillId="0" borderId="0" xfId="2" applyNumberFormat="1" applyFont="1" applyFill="1" applyBorder="1" applyAlignment="1">
      <alignment vertical="center"/>
    </xf>
    <xf numFmtId="38" fontId="9" fillId="0" borderId="0" xfId="2" applyFont="1" applyAlignment="1">
      <alignment horizontal="right" vertical="center"/>
    </xf>
    <xf numFmtId="176" fontId="11" fillId="0" borderId="0" xfId="2" applyNumberFormat="1" applyFont="1" applyAlignment="1">
      <alignment vertical="center"/>
    </xf>
    <xf numFmtId="176" fontId="11" fillId="0" borderId="0" xfId="2" applyNumberFormat="1" applyFont="1" applyFill="1" applyAlignment="1">
      <alignment vertical="center"/>
    </xf>
    <xf numFmtId="38" fontId="4" fillId="0" borderId="12" xfId="2" applyFont="1" applyBorder="1" applyAlignment="1">
      <alignment horizontal="left" vertical="center" indent="1"/>
    </xf>
    <xf numFmtId="176" fontId="4" fillId="0" borderId="0" xfId="2" applyNumberFormat="1" applyFont="1" applyAlignment="1">
      <alignment vertical="center"/>
    </xf>
    <xf numFmtId="176" fontId="4" fillId="0" borderId="0" xfId="2" applyNumberFormat="1" applyFont="1" applyFill="1" applyAlignment="1">
      <alignment vertical="center"/>
    </xf>
    <xf numFmtId="38" fontId="4" fillId="0" borderId="12" xfId="2" applyFont="1" applyBorder="1" applyAlignment="1">
      <alignment horizontal="distributed" vertical="center" indent="1"/>
    </xf>
    <xf numFmtId="38" fontId="4" fillId="0" borderId="0" xfId="7" applyNumberFormat="1" applyFont="1" applyBorder="1"/>
    <xf numFmtId="38" fontId="4" fillId="0" borderId="0" xfId="7" applyNumberFormat="1" applyFont="1" applyFill="1" applyBorder="1"/>
    <xf numFmtId="38" fontId="11" fillId="0" borderId="12" xfId="2" applyFont="1" applyBorder="1" applyAlignment="1">
      <alignment horizontal="distributed" vertical="center" indent="1"/>
    </xf>
    <xf numFmtId="38" fontId="11" fillId="0" borderId="0" xfId="7" applyNumberFormat="1" applyFont="1" applyBorder="1"/>
    <xf numFmtId="38" fontId="11" fillId="0" borderId="0" xfId="7" applyNumberFormat="1" applyFont="1" applyFill="1" applyBorder="1"/>
    <xf numFmtId="38" fontId="4" fillId="0" borderId="7" xfId="2" applyFont="1" applyBorder="1" applyAlignment="1">
      <alignment horizontal="distributed" vertical="center" indent="1"/>
    </xf>
    <xf numFmtId="38" fontId="4" fillId="0" borderId="11" xfId="7" applyNumberFormat="1" applyFont="1" applyBorder="1"/>
    <xf numFmtId="38" fontId="4" fillId="0" borderId="11" xfId="7" applyNumberFormat="1" applyFont="1" applyFill="1" applyBorder="1"/>
    <xf numFmtId="0" fontId="8" fillId="0" borderId="0" xfId="7" applyFont="1" applyAlignment="1">
      <alignment vertical="center"/>
    </xf>
    <xf numFmtId="0" fontId="4" fillId="0" borderId="11" xfId="7" applyFont="1" applyBorder="1" applyAlignment="1">
      <alignment horizontal="right"/>
    </xf>
    <xf numFmtId="0" fontId="4" fillId="0" borderId="3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left" vertical="center"/>
    </xf>
    <xf numFmtId="0" fontId="4" fillId="0" borderId="11" xfId="7" applyFont="1" applyBorder="1" applyAlignment="1">
      <alignment horizontal="center" vertical="center"/>
    </xf>
    <xf numFmtId="188" fontId="4" fillId="0" borderId="5" xfId="7" applyNumberFormat="1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188" fontId="4" fillId="0" borderId="0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188" fontId="4" fillId="0" borderId="13" xfId="7" applyNumberFormat="1" applyFont="1" applyBorder="1" applyAlignment="1">
      <alignment horizontal="center" vertical="center"/>
    </xf>
    <xf numFmtId="188" fontId="4" fillId="0" borderId="0" xfId="7" applyNumberFormat="1" applyFont="1" applyAlignment="1">
      <alignment horizontal="center" vertical="center"/>
    </xf>
    <xf numFmtId="2" fontId="4" fillId="0" borderId="0" xfId="7" applyNumberFormat="1" applyFont="1" applyAlignment="1">
      <alignment horizontal="center" vertical="center"/>
    </xf>
    <xf numFmtId="0" fontId="4" fillId="0" borderId="0" xfId="7" quotePrefix="1" applyFont="1" applyBorder="1" applyAlignment="1">
      <alignment horizontal="center" vertical="center"/>
    </xf>
    <xf numFmtId="0" fontId="4" fillId="0" borderId="12" xfId="7" quotePrefix="1" applyFont="1" applyBorder="1" applyAlignment="1">
      <alignment horizontal="center" vertical="center"/>
    </xf>
    <xf numFmtId="188" fontId="4" fillId="0" borderId="0" xfId="7" applyNumberFormat="1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Alignment="1">
      <alignment horizontal="left" vertical="center" wrapText="1"/>
    </xf>
    <xf numFmtId="0" fontId="4" fillId="0" borderId="0" xfId="7" applyFont="1" applyAlignment="1">
      <alignment horizontal="right" vertical="center"/>
    </xf>
    <xf numFmtId="2" fontId="2" fillId="0" borderId="0" xfId="7" applyNumberFormat="1" applyBorder="1"/>
    <xf numFmtId="0" fontId="6" fillId="0" borderId="0" xfId="7" applyFont="1" applyFill="1" applyAlignment="1">
      <alignment vertical="center"/>
    </xf>
    <xf numFmtId="0" fontId="4" fillId="0" borderId="11" xfId="7" applyFont="1" applyFill="1" applyBorder="1" applyAlignment="1">
      <alignment horizontal="right"/>
    </xf>
    <xf numFmtId="0" fontId="4" fillId="0" borderId="0" xfId="7" applyFont="1" applyFill="1" applyBorder="1" applyAlignment="1">
      <alignment vertical="center"/>
    </xf>
    <xf numFmtId="0" fontId="4" fillId="0" borderId="0" xfId="7" applyFont="1" applyFill="1" applyAlignment="1">
      <alignment horizontal="left" vertical="center"/>
    </xf>
    <xf numFmtId="41" fontId="11" fillId="0" borderId="5" xfId="7" applyNumberFormat="1" applyFont="1" applyFill="1" applyBorder="1" applyAlignment="1">
      <alignment horizontal="center" vertical="center"/>
    </xf>
    <xf numFmtId="41" fontId="4" fillId="0" borderId="0" xfId="7" applyNumberFormat="1" applyFont="1" applyFill="1" applyBorder="1" applyAlignment="1">
      <alignment horizontal="center" vertical="center"/>
    </xf>
    <xf numFmtId="43" fontId="4" fillId="0" borderId="6" xfId="7" applyNumberFormat="1" applyFont="1" applyFill="1" applyBorder="1" applyAlignment="1">
      <alignment horizontal="center" vertical="center"/>
    </xf>
    <xf numFmtId="41" fontId="4" fillId="0" borderId="6" xfId="7" applyNumberFormat="1" applyFont="1" applyFill="1" applyBorder="1" applyAlignment="1">
      <alignment horizontal="center" vertical="center"/>
    </xf>
    <xf numFmtId="43" fontId="4" fillId="0" borderId="0" xfId="7" applyNumberFormat="1" applyFont="1" applyFill="1" applyBorder="1" applyAlignment="1">
      <alignment horizontal="center" vertical="center"/>
    </xf>
    <xf numFmtId="41" fontId="4" fillId="0" borderId="0" xfId="7" applyNumberFormat="1" applyFont="1" applyFill="1" applyAlignment="1">
      <alignment vertical="center"/>
    </xf>
    <xf numFmtId="43" fontId="4" fillId="0" borderId="6" xfId="7" applyNumberFormat="1" applyFont="1" applyFill="1" applyBorder="1" applyAlignment="1">
      <alignment horizontal="right" vertical="center"/>
    </xf>
    <xf numFmtId="0" fontId="4" fillId="0" borderId="0" xfId="7" applyFont="1" applyFill="1" applyAlignment="1">
      <alignment horizontal="center" vertical="center"/>
    </xf>
    <xf numFmtId="41" fontId="11" fillId="0" borderId="13" xfId="7" applyNumberFormat="1" applyFont="1" applyFill="1" applyBorder="1" applyAlignment="1">
      <alignment horizontal="center" vertical="center"/>
    </xf>
    <xf numFmtId="43" fontId="4" fillId="0" borderId="0" xfId="7" applyNumberFormat="1" applyFont="1" applyFill="1" applyBorder="1" applyAlignment="1">
      <alignment horizontal="right" vertical="center"/>
    </xf>
    <xf numFmtId="41" fontId="4" fillId="0" borderId="0" xfId="7" applyNumberFormat="1" applyFont="1" applyFill="1" applyBorder="1" applyAlignment="1">
      <alignment vertical="center"/>
    </xf>
    <xf numFmtId="0" fontId="4" fillId="0" borderId="12" xfId="7" applyFont="1" applyFill="1" applyBorder="1" applyAlignment="1">
      <alignment horizontal="center" vertical="center"/>
    </xf>
    <xf numFmtId="41" fontId="11" fillId="0" borderId="0" xfId="7" applyNumberFormat="1" applyFont="1" applyFill="1" applyBorder="1" applyAlignment="1">
      <alignment horizontal="center" vertical="center"/>
    </xf>
    <xf numFmtId="41" fontId="11" fillId="0" borderId="11" xfId="7" applyNumberFormat="1" applyFont="1" applyFill="1" applyBorder="1" applyAlignment="1">
      <alignment horizontal="center" vertical="center"/>
    </xf>
    <xf numFmtId="41" fontId="4" fillId="0" borderId="11" xfId="7" applyNumberFormat="1" applyFont="1" applyFill="1" applyBorder="1" applyAlignment="1">
      <alignment horizontal="center" vertical="center"/>
    </xf>
    <xf numFmtId="43" fontId="4" fillId="0" borderId="11" xfId="7" applyNumberFormat="1" applyFont="1" applyFill="1" applyBorder="1" applyAlignment="1">
      <alignment horizontal="center" vertical="center"/>
    </xf>
    <xf numFmtId="41" fontId="4" fillId="0" borderId="11" xfId="7" applyNumberFormat="1" applyFont="1" applyFill="1" applyBorder="1" applyAlignment="1">
      <alignment vertical="center"/>
    </xf>
    <xf numFmtId="43" fontId="4" fillId="0" borderId="11" xfId="7" applyNumberFormat="1" applyFont="1" applyFill="1" applyBorder="1" applyAlignment="1">
      <alignment horizontal="right" vertical="center"/>
    </xf>
    <xf numFmtId="0" fontId="2" fillId="0" borderId="0" xfId="7"/>
    <xf numFmtId="0" fontId="4" fillId="0" borderId="0" xfId="7" applyFont="1" applyFill="1" applyAlignment="1">
      <alignment horizontal="right"/>
    </xf>
    <xf numFmtId="0" fontId="22" fillId="0" borderId="0" xfId="7" applyFont="1" applyAlignment="1">
      <alignment horizontal="center" vertical="center"/>
    </xf>
    <xf numFmtId="0" fontId="22" fillId="0" borderId="0" xfId="7" applyFont="1" applyAlignment="1">
      <alignment vertical="center"/>
    </xf>
    <xf numFmtId="38" fontId="6" fillId="0" borderId="0" xfId="2" applyFont="1" applyFill="1" applyAlignment="1">
      <alignment vertical="center"/>
    </xf>
    <xf numFmtId="176" fontId="11" fillId="0" borderId="6" xfId="2" applyNumberFormat="1" applyFont="1" applyFill="1" applyBorder="1" applyAlignment="1">
      <alignment vertical="center"/>
    </xf>
    <xf numFmtId="38" fontId="4" fillId="0" borderId="7" xfId="2" applyFont="1" applyFill="1" applyBorder="1" applyAlignment="1">
      <alignment horizontal="left" vertical="center"/>
    </xf>
    <xf numFmtId="0" fontId="12" fillId="0" borderId="0" xfId="22" applyFont="1" applyAlignment="1" applyProtection="1">
      <alignment vertical="center"/>
    </xf>
    <xf numFmtId="0" fontId="28" fillId="0" borderId="0" xfId="21" applyFont="1">
      <alignment vertical="center"/>
    </xf>
    <xf numFmtId="0" fontId="29" fillId="0" borderId="0" xfId="22" applyFont="1" applyFill="1" applyAlignment="1" applyProtection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8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31" fontId="4" fillId="0" borderId="14" xfId="1" applyNumberFormat="1" applyFont="1" applyFill="1" applyBorder="1" applyAlignment="1">
      <alignment horizontal="center" vertical="center"/>
    </xf>
    <xf numFmtId="31" fontId="4" fillId="0" borderId="8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49" fontId="30" fillId="0" borderId="0" xfId="25" applyNumberFormat="1" applyFont="1" applyFill="1" applyBorder="1" applyAlignment="1">
      <alignment vertical="center"/>
    </xf>
    <xf numFmtId="180" fontId="32" fillId="0" borderId="5" xfId="25" quotePrefix="1" applyNumberFormat="1" applyFont="1" applyFill="1" applyBorder="1" applyAlignment="1">
      <alignment horizontal="right" vertical="center" indent="1"/>
    </xf>
    <xf numFmtId="181" fontId="32" fillId="0" borderId="6" xfId="25" quotePrefix="1" applyNumberFormat="1" applyFont="1" applyFill="1" applyBorder="1" applyAlignment="1">
      <alignment horizontal="right" vertical="center" indent="1"/>
    </xf>
    <xf numFmtId="181" fontId="32" fillId="0" borderId="1" xfId="25" quotePrefix="1" applyNumberFormat="1" applyFont="1" applyFill="1" applyBorder="1" applyAlignment="1">
      <alignment horizontal="right" vertical="center" indent="1"/>
    </xf>
    <xf numFmtId="49" fontId="30" fillId="0" borderId="15" xfId="25" applyNumberFormat="1" applyFont="1" applyFill="1" applyBorder="1" applyAlignment="1">
      <alignment vertical="center"/>
    </xf>
    <xf numFmtId="180" fontId="32" fillId="0" borderId="0" xfId="25" quotePrefix="1" applyNumberFormat="1" applyFont="1" applyFill="1" applyBorder="1" applyAlignment="1">
      <alignment horizontal="right" vertical="center" indent="1"/>
    </xf>
    <xf numFmtId="181" fontId="32" fillId="0" borderId="0" xfId="25" quotePrefix="1" applyNumberFormat="1" applyFont="1" applyFill="1" applyBorder="1" applyAlignment="1">
      <alignment horizontal="right" vertical="center" indent="1"/>
    </xf>
    <xf numFmtId="180" fontId="32" fillId="0" borderId="13" xfId="25" quotePrefix="1" applyNumberFormat="1" applyFont="1" applyFill="1" applyBorder="1" applyAlignment="1">
      <alignment horizontal="right" vertical="center" indent="1"/>
    </xf>
    <xf numFmtId="181" fontId="32" fillId="0" borderId="12" xfId="25" quotePrefix="1" applyNumberFormat="1" applyFont="1" applyFill="1" applyBorder="1" applyAlignment="1">
      <alignment horizontal="right" vertical="center" indent="1"/>
    </xf>
    <xf numFmtId="49" fontId="30" fillId="0" borderId="15" xfId="25" applyNumberFormat="1" applyFont="1" applyFill="1" applyBorder="1" applyAlignment="1">
      <alignment horizontal="center" vertical="center"/>
    </xf>
    <xf numFmtId="49" fontId="30" fillId="0" borderId="11" xfId="25" applyNumberFormat="1" applyFont="1" applyFill="1" applyBorder="1" applyAlignment="1">
      <alignment vertical="center"/>
    </xf>
    <xf numFmtId="180" fontId="32" fillId="0" borderId="10" xfId="25" quotePrefix="1" applyNumberFormat="1" applyFont="1" applyFill="1" applyBorder="1" applyAlignment="1">
      <alignment horizontal="right" vertical="center" indent="1"/>
    </xf>
    <xf numFmtId="181" fontId="32" fillId="0" borderId="11" xfId="25" quotePrefix="1" applyNumberFormat="1" applyFont="1" applyFill="1" applyBorder="1" applyAlignment="1">
      <alignment horizontal="right" vertical="center" indent="1"/>
    </xf>
    <xf numFmtId="181" fontId="32" fillId="0" borderId="7" xfId="25" quotePrefix="1" applyNumberFormat="1" applyFont="1" applyFill="1" applyBorder="1" applyAlignment="1">
      <alignment horizontal="right" vertical="center" indent="1"/>
    </xf>
    <xf numFmtId="49" fontId="30" fillId="0" borderId="9" xfId="25" applyNumberFormat="1" applyFont="1" applyFill="1" applyBorder="1" applyAlignment="1">
      <alignment horizontal="center" vertical="center"/>
    </xf>
    <xf numFmtId="180" fontId="32" fillId="0" borderId="11" xfId="25" quotePrefix="1" applyNumberFormat="1" applyFont="1" applyFill="1" applyBorder="1" applyAlignment="1">
      <alignment horizontal="right" vertical="center" indent="1"/>
    </xf>
    <xf numFmtId="180" fontId="30" fillId="0" borderId="0" xfId="25" quotePrefix="1" applyNumberFormat="1" applyFont="1" applyFill="1" applyBorder="1" applyAlignment="1">
      <alignment horizontal="right" vertical="center"/>
    </xf>
    <xf numFmtId="181" fontId="30" fillId="0" borderId="0" xfId="25" quotePrefix="1" applyNumberFormat="1" applyFont="1" applyFill="1" applyBorder="1" applyAlignment="1">
      <alignment horizontal="right" vertical="center"/>
    </xf>
    <xf numFmtId="49" fontId="33" fillId="0" borderId="8" xfId="25" applyNumberFormat="1" applyFont="1" applyFill="1" applyBorder="1" applyAlignment="1">
      <alignment horizontal="center" vertical="center"/>
    </xf>
    <xf numFmtId="180" fontId="15" fillId="0" borderId="14" xfId="1" applyNumberFormat="1" applyFont="1" applyFill="1" applyBorder="1" applyAlignment="1">
      <alignment horizontal="right" vertical="center" indent="1"/>
    </xf>
    <xf numFmtId="180" fontId="34" fillId="0" borderId="0" xfId="25" quotePrefix="1" applyNumberFormat="1" applyFont="1" applyFill="1" applyBorder="1" applyAlignment="1">
      <alignment horizontal="right" vertical="center"/>
    </xf>
    <xf numFmtId="181" fontId="34" fillId="0" borderId="0" xfId="25" quotePrefix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49" fontId="32" fillId="0" borderId="0" xfId="25" applyNumberFormat="1" applyFont="1" applyFill="1" applyBorder="1" applyAlignment="1">
      <alignment vertical="center"/>
    </xf>
    <xf numFmtId="49" fontId="30" fillId="0" borderId="0" xfId="25" applyNumberFormat="1" applyFont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29" fillId="0" borderId="0" xfId="22" applyFont="1" applyAlignment="1" applyProtection="1">
      <alignment vertical="center"/>
    </xf>
    <xf numFmtId="0" fontId="24" fillId="0" borderId="0" xfId="7" applyFont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4" fillId="0" borderId="11" xfId="7" applyFont="1" applyBorder="1" applyAlignment="1">
      <alignment horizontal="right" vertical="center"/>
    </xf>
    <xf numFmtId="0" fontId="4" fillId="0" borderId="8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right" vertical="center" indent="1"/>
    </xf>
    <xf numFmtId="176" fontId="4" fillId="0" borderId="6" xfId="2" applyNumberFormat="1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0" fontId="4" fillId="0" borderId="6" xfId="7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8" fontId="4" fillId="0" borderId="0" xfId="7" applyNumberFormat="1" applyFont="1" applyBorder="1" applyAlignment="1">
      <alignment vertical="center"/>
    </xf>
    <xf numFmtId="176" fontId="4" fillId="0" borderId="0" xfId="2" applyNumberFormat="1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 indent="1"/>
    </xf>
    <xf numFmtId="189" fontId="4" fillId="0" borderId="11" xfId="2" applyNumberFormat="1" applyFont="1" applyBorder="1" applyAlignment="1">
      <alignment vertical="center"/>
    </xf>
    <xf numFmtId="188" fontId="4" fillId="0" borderId="11" xfId="7" applyNumberFormat="1" applyFont="1" applyBorder="1" applyAlignment="1">
      <alignment vertical="center"/>
    </xf>
    <xf numFmtId="0" fontId="29" fillId="0" borderId="0" xfId="22" applyFont="1" applyAlignment="1" applyProtection="1"/>
    <xf numFmtId="0" fontId="4" fillId="0" borderId="11" xfId="7" applyFont="1" applyBorder="1"/>
    <xf numFmtId="0" fontId="4" fillId="0" borderId="0" xfId="7" applyFont="1" applyAlignment="1">
      <alignment horizontal="left" vertical="center"/>
    </xf>
    <xf numFmtId="190" fontId="4" fillId="0" borderId="0" xfId="2" applyNumberFormat="1" applyFont="1" applyAlignment="1">
      <alignment vertical="center"/>
    </xf>
    <xf numFmtId="191" fontId="4" fillId="0" borderId="0" xfId="7" applyNumberFormat="1" applyFont="1" applyAlignment="1">
      <alignment vertical="center"/>
    </xf>
    <xf numFmtId="191" fontId="4" fillId="0" borderId="0" xfId="14" applyNumberFormat="1" applyFont="1" applyAlignment="1">
      <alignment vertical="center"/>
    </xf>
    <xf numFmtId="190" fontId="4" fillId="0" borderId="0" xfId="2" applyNumberFormat="1" applyFont="1" applyBorder="1" applyAlignment="1">
      <alignment vertical="center"/>
    </xf>
    <xf numFmtId="191" fontId="4" fillId="0" borderId="0" xfId="7" applyNumberFormat="1" applyFont="1" applyBorder="1" applyAlignment="1">
      <alignment vertical="center"/>
    </xf>
    <xf numFmtId="0" fontId="4" fillId="0" borderId="12" xfId="7" applyFont="1" applyBorder="1" applyAlignment="1">
      <alignment horizontal="center" vertical="center"/>
    </xf>
    <xf numFmtId="191" fontId="4" fillId="0" borderId="0" xfId="14" applyNumberFormat="1" applyFont="1" applyBorder="1" applyAlignment="1">
      <alignment vertical="center"/>
    </xf>
    <xf numFmtId="176" fontId="4" fillId="0" borderId="10" xfId="2" applyNumberFormat="1" applyFont="1" applyBorder="1" applyAlignment="1">
      <alignment vertical="center"/>
    </xf>
    <xf numFmtId="190" fontId="4" fillId="0" borderId="11" xfId="2" applyNumberFormat="1" applyFont="1" applyBorder="1" applyAlignment="1">
      <alignment vertical="center"/>
    </xf>
    <xf numFmtId="191" fontId="4" fillId="0" borderId="11" xfId="7" applyNumberFormat="1" applyFont="1" applyBorder="1" applyAlignment="1">
      <alignment vertical="center"/>
    </xf>
    <xf numFmtId="191" fontId="4" fillId="0" borderId="11" xfId="14" applyNumberFormat="1" applyFont="1" applyBorder="1" applyAlignment="1">
      <alignment vertical="center"/>
    </xf>
    <xf numFmtId="0" fontId="9" fillId="0" borderId="0" xfId="7" applyFont="1" applyAlignment="1">
      <alignment horizontal="left" vertical="center"/>
    </xf>
    <xf numFmtId="0" fontId="9" fillId="0" borderId="6" xfId="7" applyFont="1" applyBorder="1" applyAlignment="1">
      <alignment vertical="center" wrapText="1"/>
    </xf>
    <xf numFmtId="0" fontId="9" fillId="0" borderId="0" xfId="7" applyFont="1"/>
    <xf numFmtId="0" fontId="4" fillId="0" borderId="5" xfId="7" applyFont="1" applyBorder="1" applyAlignment="1">
      <alignment horizontal="centerContinuous" vertical="center"/>
    </xf>
    <xf numFmtId="0" fontId="4" fillId="0" borderId="1" xfId="7" applyFont="1" applyBorder="1" applyAlignment="1">
      <alignment horizontal="centerContinuous" vertical="center"/>
    </xf>
    <xf numFmtId="0" fontId="4" fillId="0" borderId="3" xfId="7" applyFont="1" applyBorder="1" applyAlignment="1">
      <alignment horizontal="centerContinuous" vertical="center"/>
    </xf>
    <xf numFmtId="0" fontId="4" fillId="0" borderId="10" xfId="7" applyFont="1" applyBorder="1" applyAlignment="1">
      <alignment vertical="center"/>
    </xf>
    <xf numFmtId="0" fontId="4" fillId="0" borderId="10" xfId="7" applyFont="1" applyBorder="1" applyAlignment="1">
      <alignment horizontal="center" vertical="center"/>
    </xf>
    <xf numFmtId="0" fontId="4" fillId="0" borderId="0" xfId="7" applyFont="1" applyBorder="1" applyAlignment="1">
      <alignment horizontal="left" vertical="center"/>
    </xf>
    <xf numFmtId="38" fontId="4" fillId="0" borderId="13" xfId="2" applyFont="1" applyBorder="1" applyAlignment="1">
      <alignment vertical="center"/>
    </xf>
    <xf numFmtId="0" fontId="4" fillId="0" borderId="0" xfId="7" applyFont="1" applyBorder="1" applyAlignment="1">
      <alignment horizontal="right" vertical="center"/>
    </xf>
    <xf numFmtId="38" fontId="4" fillId="0" borderId="0" xfId="2" applyFont="1" applyBorder="1" applyAlignment="1">
      <alignment vertical="center" shrinkToFit="1"/>
    </xf>
    <xf numFmtId="192" fontId="4" fillId="0" borderId="0" xfId="2" applyNumberFormat="1" applyFont="1" applyBorder="1" applyAlignment="1">
      <alignment vertical="center"/>
    </xf>
    <xf numFmtId="193" fontId="4" fillId="0" borderId="0" xfId="14" applyNumberFormat="1" applyFont="1" applyBorder="1" applyAlignment="1">
      <alignment vertical="center"/>
    </xf>
    <xf numFmtId="193" fontId="4" fillId="0" borderId="11" xfId="14" applyNumberFormat="1" applyFont="1" applyBorder="1" applyAlignment="1">
      <alignment vertical="center"/>
    </xf>
    <xf numFmtId="38" fontId="4" fillId="0" borderId="11" xfId="2" applyFont="1" applyBorder="1" applyAlignment="1">
      <alignment vertical="center" shrinkToFit="1"/>
    </xf>
    <xf numFmtId="192" fontId="4" fillId="0" borderId="11" xfId="2" applyNumberFormat="1" applyFont="1" applyBorder="1" applyAlignment="1">
      <alignment vertical="center"/>
    </xf>
    <xf numFmtId="0" fontId="4" fillId="0" borderId="0" xfId="7" applyFont="1" applyAlignment="1">
      <alignment horizontal="left" vertical="center" indent="3"/>
    </xf>
    <xf numFmtId="38" fontId="29" fillId="0" borderId="0" xfId="22" applyNumberFormat="1" applyFont="1" applyAlignment="1" applyProtection="1">
      <alignment vertical="center"/>
    </xf>
    <xf numFmtId="38" fontId="4" fillId="0" borderId="11" xfId="2" applyFont="1" applyBorder="1" applyAlignment="1">
      <alignment horizontal="left" indent="1"/>
    </xf>
    <xf numFmtId="38" fontId="4" fillId="0" borderId="0" xfId="2" applyFont="1" applyAlignment="1">
      <alignment horizontal="left" vertical="center" wrapText="1"/>
    </xf>
    <xf numFmtId="176" fontId="4" fillId="0" borderId="12" xfId="2" applyNumberFormat="1" applyFont="1" applyBorder="1" applyAlignment="1">
      <alignment vertical="center"/>
    </xf>
    <xf numFmtId="38" fontId="4" fillId="0" borderId="0" xfId="2" applyFont="1" applyAlignment="1">
      <alignment vertical="center" wrapText="1"/>
    </xf>
    <xf numFmtId="176" fontId="4" fillId="0" borderId="12" xfId="2" applyNumberFormat="1" applyFont="1" applyBorder="1" applyAlignment="1">
      <alignment horizontal="right" vertical="center"/>
    </xf>
    <xf numFmtId="38" fontId="4" fillId="0" borderId="11" xfId="2" applyFont="1" applyBorder="1" applyAlignment="1">
      <alignment vertical="center" wrapText="1"/>
    </xf>
    <xf numFmtId="176" fontId="4" fillId="0" borderId="7" xfId="2" applyNumberFormat="1" applyFont="1" applyBorder="1" applyAlignment="1">
      <alignment vertical="center"/>
    </xf>
    <xf numFmtId="38" fontId="4" fillId="0" borderId="0" xfId="2" applyFont="1" applyAlignment="1">
      <alignment horizontal="left" vertical="center" shrinkToFit="1"/>
    </xf>
    <xf numFmtId="38" fontId="11" fillId="0" borderId="0" xfId="2" applyFont="1" applyAlignment="1">
      <alignment horizontal="left" vertical="center"/>
    </xf>
    <xf numFmtId="176" fontId="11" fillId="0" borderId="12" xfId="2" applyNumberFormat="1" applyFont="1" applyBorder="1" applyAlignment="1">
      <alignment vertical="center"/>
    </xf>
    <xf numFmtId="38" fontId="4" fillId="0" borderId="0" xfId="2" applyFont="1" applyAlignment="1">
      <alignment horizontal="left" vertical="center"/>
    </xf>
    <xf numFmtId="38" fontId="4" fillId="0" borderId="11" xfId="2" applyFont="1" applyBorder="1" applyAlignment="1">
      <alignment horizontal="left" vertical="center"/>
    </xf>
    <xf numFmtId="38" fontId="27" fillId="0" borderId="0" xfId="2" applyFont="1" applyAlignment="1">
      <alignment vertical="center"/>
    </xf>
    <xf numFmtId="58" fontId="4" fillId="0" borderId="0" xfId="2" applyNumberFormat="1" applyFont="1" applyBorder="1" applyAlignment="1">
      <alignment horizontal="left" vertical="center"/>
    </xf>
    <xf numFmtId="38" fontId="9" fillId="0" borderId="0" xfId="2" applyFont="1" applyBorder="1" applyAlignment="1">
      <alignment horizontal="right"/>
    </xf>
    <xf numFmtId="38" fontId="27" fillId="0" borderId="0" xfId="2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 textRotation="255"/>
    </xf>
    <xf numFmtId="38" fontId="27" fillId="0" borderId="0" xfId="2" applyFont="1" applyBorder="1" applyAlignment="1">
      <alignment vertical="center" textRotation="255"/>
    </xf>
    <xf numFmtId="38" fontId="4" fillId="0" borderId="0" xfId="2" applyFont="1" applyBorder="1" applyAlignment="1">
      <alignment vertical="center" textRotation="255"/>
    </xf>
    <xf numFmtId="176" fontId="4" fillId="0" borderId="4" xfId="2" applyNumberFormat="1" applyFont="1" applyBorder="1" applyAlignment="1">
      <alignment horizontal="center" vertical="center"/>
    </xf>
    <xf numFmtId="176" fontId="6" fillId="0" borderId="0" xfId="2" applyNumberFormat="1" applyFont="1" applyBorder="1" applyAlignment="1">
      <alignment vertical="center"/>
    </xf>
    <xf numFmtId="176" fontId="27" fillId="0" borderId="0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vertical="center"/>
    </xf>
    <xf numFmtId="176" fontId="13" fillId="0" borderId="0" xfId="2" applyNumberFormat="1" applyFont="1" applyBorder="1" applyAlignment="1">
      <alignment vertical="center"/>
    </xf>
    <xf numFmtId="176" fontId="36" fillId="0" borderId="0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vertical="center" shrinkToFit="1"/>
    </xf>
    <xf numFmtId="176" fontId="4" fillId="0" borderId="8" xfId="2" applyNumberFormat="1" applyFont="1" applyBorder="1" applyAlignment="1">
      <alignment vertical="center" wrapText="1"/>
    </xf>
    <xf numFmtId="38" fontId="13" fillId="0" borderId="0" xfId="2" applyFont="1" applyBorder="1" applyAlignment="1">
      <alignment vertical="center"/>
    </xf>
    <xf numFmtId="38" fontId="36" fillId="0" borderId="0" xfId="2" applyFont="1" applyBorder="1" applyAlignment="1">
      <alignment vertical="center"/>
    </xf>
    <xf numFmtId="38" fontId="4" fillId="0" borderId="8" xfId="2" applyFont="1" applyBorder="1" applyAlignment="1">
      <alignment vertical="center" wrapText="1"/>
    </xf>
    <xf numFmtId="38" fontId="4" fillId="0" borderId="8" xfId="2" applyFont="1" applyBorder="1" applyAlignment="1">
      <alignment vertical="center"/>
    </xf>
    <xf numFmtId="38" fontId="4" fillId="0" borderId="9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4" fillId="0" borderId="6" xfId="2" applyFont="1" applyBorder="1" applyAlignment="1">
      <alignment vertical="top"/>
    </xf>
    <xf numFmtId="38" fontId="4" fillId="0" borderId="0" xfId="2" applyFont="1" applyBorder="1" applyAlignment="1">
      <alignment vertical="top"/>
    </xf>
    <xf numFmtId="38" fontId="4" fillId="0" borderId="0" xfId="2" applyFont="1" applyBorder="1" applyAlignment="1">
      <alignment horizontal="right" vertical="top"/>
    </xf>
    <xf numFmtId="38" fontId="4" fillId="0" borderId="6" xfId="2" applyFont="1" applyBorder="1" applyAlignment="1">
      <alignment horizontal="distributed" vertical="center" indent="4"/>
    </xf>
    <xf numFmtId="38" fontId="4" fillId="0" borderId="0" xfId="2" applyFont="1" applyBorder="1" applyAlignment="1">
      <alignment horizontal="distributed" vertical="center" indent="4"/>
    </xf>
    <xf numFmtId="49" fontId="37" fillId="0" borderId="0" xfId="25" applyNumberFormat="1" applyFont="1" applyAlignment="1">
      <alignment vertical="center"/>
    </xf>
    <xf numFmtId="0" fontId="38" fillId="0" borderId="0" xfId="25" applyNumberFormat="1" applyFont="1" applyFill="1" applyBorder="1" applyAlignment="1">
      <alignment vertical="top"/>
    </xf>
    <xf numFmtId="49" fontId="32" fillId="0" borderId="0" xfId="25" applyNumberFormat="1" applyFont="1" applyAlignment="1">
      <alignment vertical="top"/>
    </xf>
    <xf numFmtId="0" fontId="39" fillId="0" borderId="0" xfId="25" applyNumberFormat="1" applyFont="1" applyFill="1" applyBorder="1" applyAlignment="1">
      <alignment vertical="center"/>
    </xf>
    <xf numFmtId="49" fontId="32" fillId="0" borderId="0" xfId="25" applyNumberFormat="1" applyFont="1" applyFill="1" applyBorder="1" applyAlignment="1">
      <alignment vertical="top"/>
    </xf>
    <xf numFmtId="49" fontId="32" fillId="0" borderId="0" xfId="25" applyNumberFormat="1" applyFont="1" applyBorder="1" applyAlignment="1">
      <alignment vertical="top"/>
    </xf>
    <xf numFmtId="49" fontId="32" fillId="0" borderId="6" xfId="25" applyNumberFormat="1" applyFont="1" applyFill="1" applyBorder="1" applyAlignment="1">
      <alignment horizontal="left" vertical="top"/>
    </xf>
    <xf numFmtId="49" fontId="32" fillId="0" borderId="1" xfId="25" applyNumberFormat="1" applyFont="1" applyFill="1" applyBorder="1" applyAlignment="1">
      <alignment horizontal="left" vertical="top"/>
    </xf>
    <xf numFmtId="49" fontId="32" fillId="0" borderId="4" xfId="25" applyNumberFormat="1" applyFont="1" applyFill="1" applyBorder="1" applyAlignment="1">
      <alignment horizontal="center" vertical="top" wrapText="1"/>
    </xf>
    <xf numFmtId="49" fontId="32" fillId="0" borderId="2" xfId="25" applyNumberFormat="1" applyFont="1" applyFill="1" applyBorder="1" applyAlignment="1">
      <alignment horizontal="center" vertical="top" wrapText="1"/>
    </xf>
    <xf numFmtId="0" fontId="40" fillId="0" borderId="14" xfId="7" applyFont="1" applyBorder="1" applyAlignment="1">
      <alignment vertical="center"/>
    </xf>
    <xf numFmtId="49" fontId="32" fillId="0" borderId="0" xfId="25" applyNumberFormat="1" applyFont="1" applyFill="1" applyAlignment="1">
      <alignment vertical="top"/>
    </xf>
    <xf numFmtId="49" fontId="32" fillId="0" borderId="15" xfId="25" applyNumberFormat="1" applyFont="1" applyFill="1" applyBorder="1" applyAlignment="1">
      <alignment horizontal="center" vertical="top" wrapText="1"/>
    </xf>
    <xf numFmtId="49" fontId="32" fillId="0" borderId="13" xfId="25" applyNumberFormat="1" applyFont="1" applyFill="1" applyBorder="1" applyAlignment="1">
      <alignment horizontal="center" vertical="top" wrapText="1"/>
    </xf>
    <xf numFmtId="0" fontId="40" fillId="0" borderId="13" xfId="7" applyFont="1" applyBorder="1" applyAlignment="1">
      <alignment vertical="center"/>
    </xf>
    <xf numFmtId="0" fontId="40" fillId="0" borderId="4" xfId="7" applyFont="1" applyBorder="1" applyAlignment="1">
      <alignment vertical="center"/>
    </xf>
    <xf numFmtId="0" fontId="40" fillId="0" borderId="0" xfId="7" applyFont="1" applyBorder="1" applyAlignment="1">
      <alignment vertical="center"/>
    </xf>
    <xf numFmtId="49" fontId="30" fillId="0" borderId="15" xfId="25" applyNumberFormat="1" applyFont="1" applyFill="1" applyBorder="1" applyAlignment="1">
      <alignment horizontal="center" vertical="top" wrapText="1"/>
    </xf>
    <xf numFmtId="49" fontId="30" fillId="0" borderId="9" xfId="25" applyNumberFormat="1" applyFont="1" applyFill="1" applyBorder="1" applyAlignment="1">
      <alignment horizontal="center" vertical="top" wrapText="1"/>
    </xf>
    <xf numFmtId="49" fontId="42" fillId="0" borderId="9" xfId="25" applyNumberFormat="1" applyFont="1" applyFill="1" applyBorder="1" applyAlignment="1">
      <alignment horizontal="center" vertical="top" wrapText="1"/>
    </xf>
    <xf numFmtId="49" fontId="30" fillId="0" borderId="7" xfId="25" applyNumberFormat="1" applyFont="1" applyFill="1" applyBorder="1" applyAlignment="1">
      <alignment horizontal="center" vertical="top" wrapText="1"/>
    </xf>
    <xf numFmtId="49" fontId="30" fillId="0" borderId="10" xfId="25" applyNumberFormat="1" applyFont="1" applyFill="1" applyBorder="1" applyAlignment="1">
      <alignment horizontal="center" vertical="top" wrapText="1"/>
    </xf>
    <xf numFmtId="49" fontId="32" fillId="0" borderId="6" xfId="25" applyNumberFormat="1" applyFont="1" applyFill="1" applyBorder="1" applyAlignment="1">
      <alignment vertical="top"/>
    </xf>
    <xf numFmtId="49" fontId="32" fillId="0" borderId="1" xfId="25" applyNumberFormat="1" applyFont="1" applyFill="1" applyBorder="1" applyAlignment="1">
      <alignment vertical="top"/>
    </xf>
    <xf numFmtId="181" fontId="32" fillId="0" borderId="5" xfId="25" applyNumberFormat="1" applyFont="1" applyFill="1" applyBorder="1" applyAlignment="1">
      <alignment horizontal="right" vertical="top"/>
    </xf>
    <xf numFmtId="182" fontId="32" fillId="0" borderId="6" xfId="25" applyNumberFormat="1" applyFont="1" applyFill="1" applyBorder="1" applyAlignment="1">
      <alignment horizontal="right" vertical="top"/>
    </xf>
    <xf numFmtId="194" fontId="32" fillId="0" borderId="6" xfId="25" applyNumberFormat="1" applyFont="1" applyFill="1" applyBorder="1" applyAlignment="1">
      <alignment horizontal="right" vertical="top"/>
    </xf>
    <xf numFmtId="181" fontId="43" fillId="0" borderId="13" xfId="25" applyNumberFormat="1" applyFont="1" applyFill="1" applyBorder="1" applyAlignment="1">
      <alignment horizontal="right" vertical="top" shrinkToFit="1"/>
    </xf>
    <xf numFmtId="182" fontId="43" fillId="0" borderId="0" xfId="25" applyNumberFormat="1" applyFont="1" applyFill="1" applyBorder="1" applyAlignment="1">
      <alignment horizontal="right" vertical="top" shrinkToFit="1"/>
    </xf>
    <xf numFmtId="194" fontId="43" fillId="0" borderId="0" xfId="25" applyNumberFormat="1" applyFont="1" applyFill="1" applyBorder="1" applyAlignment="1">
      <alignment horizontal="right" vertical="top" shrinkToFit="1"/>
    </xf>
    <xf numFmtId="49" fontId="30" fillId="0" borderId="0" xfId="25" applyNumberFormat="1" applyFont="1" applyFill="1" applyBorder="1" applyAlignment="1">
      <alignment vertical="top"/>
    </xf>
    <xf numFmtId="49" fontId="30" fillId="0" borderId="12" xfId="25" applyNumberFormat="1" applyFont="1" applyFill="1" applyBorder="1" applyAlignment="1">
      <alignment vertical="top"/>
    </xf>
    <xf numFmtId="181" fontId="32" fillId="0" borderId="13" xfId="25" applyNumberFormat="1" applyFont="1" applyFill="1" applyBorder="1" applyAlignment="1">
      <alignment horizontal="right" vertical="top"/>
    </xf>
    <xf numFmtId="182" fontId="32" fillId="0" borderId="0" xfId="25" applyNumberFormat="1" applyFont="1" applyFill="1" applyBorder="1" applyAlignment="1">
      <alignment horizontal="right" vertical="top"/>
    </xf>
    <xf numFmtId="194" fontId="32" fillId="0" borderId="0" xfId="25" applyNumberFormat="1" applyFont="1" applyFill="1" applyBorder="1" applyAlignment="1">
      <alignment horizontal="right" vertical="top"/>
    </xf>
    <xf numFmtId="49" fontId="30" fillId="0" borderId="12" xfId="25" applyNumberFormat="1" applyFont="1" applyFill="1" applyBorder="1" applyAlignment="1">
      <alignment horizontal="distributed" vertical="top"/>
    </xf>
    <xf numFmtId="49" fontId="30" fillId="0" borderId="12" xfId="25" applyNumberFormat="1" applyFont="1" applyFill="1" applyBorder="1" applyAlignment="1">
      <alignment horizontal="distributed" vertical="top" justifyLastLine="1"/>
    </xf>
    <xf numFmtId="49" fontId="30" fillId="0" borderId="11" xfId="25" applyNumberFormat="1" applyFont="1" applyFill="1" applyBorder="1" applyAlignment="1">
      <alignment vertical="top"/>
    </xf>
    <xf numFmtId="49" fontId="30" fillId="0" borderId="7" xfId="25" applyNumberFormat="1" applyFont="1" applyFill="1" applyBorder="1" applyAlignment="1">
      <alignment horizontal="distributed" vertical="top"/>
    </xf>
    <xf numFmtId="181" fontId="32" fillId="0" borderId="10" xfId="25" applyNumberFormat="1" applyFont="1" applyFill="1" applyBorder="1" applyAlignment="1">
      <alignment horizontal="right" vertical="top"/>
    </xf>
    <xf numFmtId="182" fontId="32" fillId="0" borderId="11" xfId="25" applyNumberFormat="1" applyFont="1" applyFill="1" applyBorder="1" applyAlignment="1">
      <alignment horizontal="right" vertical="top"/>
    </xf>
    <xf numFmtId="194" fontId="32" fillId="0" borderId="11" xfId="25" applyNumberFormat="1" applyFont="1" applyFill="1" applyBorder="1" applyAlignment="1">
      <alignment horizontal="right" vertical="top"/>
    </xf>
    <xf numFmtId="49" fontId="44" fillId="0" borderId="0" xfId="25" applyNumberFormat="1" applyFont="1" applyFill="1" applyBorder="1" applyAlignment="1">
      <alignment vertical="top"/>
    </xf>
    <xf numFmtId="181" fontId="44" fillId="0" borderId="0" xfId="25" applyNumberFormat="1" applyFont="1" applyFill="1" applyBorder="1" applyAlignment="1">
      <alignment horizontal="right" vertical="top"/>
    </xf>
    <xf numFmtId="182" fontId="44" fillId="0" borderId="0" xfId="25" applyNumberFormat="1" applyFont="1" applyFill="1" applyBorder="1" applyAlignment="1">
      <alignment horizontal="right" vertical="top"/>
    </xf>
    <xf numFmtId="194" fontId="44" fillId="0" borderId="0" xfId="25" applyNumberFormat="1" applyFont="1" applyFill="1" applyBorder="1" applyAlignment="1">
      <alignment horizontal="right" vertical="top"/>
    </xf>
    <xf numFmtId="182" fontId="30" fillId="0" borderId="0" xfId="25" applyNumberFormat="1" applyFont="1" applyFill="1" applyBorder="1" applyAlignment="1">
      <alignment horizontal="right" vertical="top"/>
    </xf>
    <xf numFmtId="49" fontId="44" fillId="0" borderId="0" xfId="25" applyNumberFormat="1" applyFont="1" applyFill="1" applyAlignment="1">
      <alignment vertical="top"/>
    </xf>
    <xf numFmtId="49" fontId="44" fillId="0" borderId="0" xfId="25" applyNumberFormat="1" applyFont="1" applyAlignment="1">
      <alignment vertical="top"/>
    </xf>
    <xf numFmtId="38" fontId="9" fillId="0" borderId="0" xfId="23" applyFont="1" applyAlignment="1">
      <alignment vertical="center"/>
    </xf>
    <xf numFmtId="182" fontId="40" fillId="0" borderId="0" xfId="25" applyNumberFormat="1" applyFont="1" applyFill="1" applyBorder="1" applyAlignment="1">
      <alignment horizontal="right" vertical="top"/>
    </xf>
    <xf numFmtId="49" fontId="40" fillId="0" borderId="0" xfId="25" applyNumberFormat="1" applyFont="1" applyFill="1" applyAlignment="1">
      <alignment vertical="top"/>
    </xf>
    <xf numFmtId="0" fontId="30" fillId="0" borderId="0" xfId="25" applyNumberFormat="1" applyFont="1" applyFill="1" applyBorder="1" applyAlignment="1">
      <alignment vertical="center"/>
    </xf>
    <xf numFmtId="49" fontId="40" fillId="0" borderId="0" xfId="25" applyNumberFormat="1" applyFont="1" applyFill="1" applyBorder="1" applyAlignment="1">
      <alignment horizontal="right" vertical="center"/>
    </xf>
    <xf numFmtId="49" fontId="40" fillId="0" borderId="0" xfId="25" applyNumberFormat="1" applyFont="1" applyFill="1" applyBorder="1" applyAlignment="1">
      <alignment vertical="center"/>
    </xf>
    <xf numFmtId="0" fontId="29" fillId="0" borderId="0" xfId="22" applyFont="1" applyBorder="1" applyAlignment="1" applyProtection="1">
      <alignment vertical="center"/>
    </xf>
    <xf numFmtId="176" fontId="4" fillId="0" borderId="5" xfId="2" applyNumberFormat="1" applyFont="1" applyBorder="1" applyAlignment="1">
      <alignment vertical="center"/>
    </xf>
    <xf numFmtId="0" fontId="4" fillId="0" borderId="12" xfId="7" applyFont="1" applyBorder="1" applyAlignment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  <xf numFmtId="58" fontId="4" fillId="0" borderId="0" xfId="7" applyNumberFormat="1" applyFont="1" applyBorder="1" applyAlignment="1">
      <alignment horizontal="left" indent="1"/>
    </xf>
    <xf numFmtId="0" fontId="4" fillId="0" borderId="0" xfId="7" applyFont="1" applyBorder="1" applyAlignment="1">
      <alignment horizontal="left" vertical="center" indent="1"/>
    </xf>
    <xf numFmtId="0" fontId="4" fillId="0" borderId="2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distributed" vertical="center" indent="1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12" xfId="7" applyFont="1" applyBorder="1" applyAlignment="1">
      <alignment horizontal="right" vertical="center" wrapText="1" indent="2"/>
    </xf>
    <xf numFmtId="176" fontId="4" fillId="0" borderId="0" xfId="2" quotePrefix="1" applyNumberFormat="1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 wrapText="1" indent="2"/>
    </xf>
    <xf numFmtId="176" fontId="4" fillId="0" borderId="11" xfId="2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58" fontId="4" fillId="0" borderId="11" xfId="7" applyNumberFormat="1" applyFont="1" applyBorder="1" applyAlignment="1">
      <alignment horizontal="left" indent="1"/>
    </xf>
    <xf numFmtId="0" fontId="4" fillId="0" borderId="0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11" fillId="0" borderId="12" xfId="7" applyFont="1" applyBorder="1" applyAlignment="1">
      <alignment horizontal="left" vertical="center" indent="1"/>
    </xf>
    <xf numFmtId="195" fontId="11" fillId="0" borderId="6" xfId="7" applyNumberFormat="1" applyFont="1" applyBorder="1" applyAlignment="1">
      <alignment vertical="center"/>
    </xf>
    <xf numFmtId="0" fontId="4" fillId="0" borderId="12" xfId="7" applyFont="1" applyBorder="1" applyAlignment="1">
      <alignment horizontal="left" vertical="center" indent="1"/>
    </xf>
    <xf numFmtId="195" fontId="4" fillId="0" borderId="0" xfId="7" applyNumberFormat="1" applyFont="1" applyBorder="1" applyAlignment="1">
      <alignment vertical="center"/>
    </xf>
    <xf numFmtId="0" fontId="4" fillId="0" borderId="12" xfId="7" applyFont="1" applyBorder="1" applyAlignment="1">
      <alignment horizontal="left" vertical="center" indent="2"/>
    </xf>
    <xf numFmtId="0" fontId="4" fillId="0" borderId="7" xfId="7" applyFont="1" applyBorder="1" applyAlignment="1">
      <alignment horizontal="left" vertical="center" indent="1"/>
    </xf>
    <xf numFmtId="195" fontId="4" fillId="0" borderId="11" xfId="7" applyNumberFormat="1" applyFont="1" applyBorder="1" applyAlignment="1">
      <alignment vertical="center"/>
    </xf>
    <xf numFmtId="38" fontId="6" fillId="0" borderId="0" xfId="7" applyNumberFormat="1" applyFont="1" applyAlignment="1">
      <alignment vertical="center"/>
    </xf>
    <xf numFmtId="0" fontId="4" fillId="0" borderId="0" xfId="7" applyFont="1" applyAlignment="1">
      <alignment horizontal="left" indent="1"/>
    </xf>
    <xf numFmtId="0" fontId="4" fillId="0" borderId="14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176" fontId="11" fillId="0" borderId="0" xfId="2" applyNumberFormat="1" applyFont="1" applyAlignment="1">
      <alignment horizontal="right" vertical="center"/>
    </xf>
    <xf numFmtId="0" fontId="11" fillId="0" borderId="12" xfId="7" applyFont="1" applyBorder="1" applyAlignment="1">
      <alignment horizontal="center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 applyAlignment="1">
      <alignment horizontal="right" vertical="center" indent="1"/>
    </xf>
    <xf numFmtId="0" fontId="4" fillId="0" borderId="2" xfId="7" applyFont="1" applyBorder="1" applyAlignment="1">
      <alignment horizontal="center" vertical="center"/>
    </xf>
    <xf numFmtId="0" fontId="9" fillId="0" borderId="12" xfId="7" applyFont="1" applyBorder="1" applyAlignment="1">
      <alignment horizontal="left" vertical="center" indent="2"/>
    </xf>
    <xf numFmtId="0" fontId="7" fillId="0" borderId="0" xfId="7" applyFont="1" applyAlignment="1">
      <alignment horizontal="center" vertical="top"/>
    </xf>
    <xf numFmtId="0" fontId="4" fillId="0" borderId="4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2" fillId="0" borderId="8" xfId="7" applyBorder="1" applyAlignment="1">
      <alignment horizontal="center" vertical="center"/>
    </xf>
    <xf numFmtId="58" fontId="4" fillId="0" borderId="11" xfId="24" applyNumberFormat="1" applyFont="1" applyFill="1" applyBorder="1" applyAlignment="1">
      <alignment horizontal="left" indent="1"/>
    </xf>
    <xf numFmtId="0" fontId="2" fillId="0" borderId="11" xfId="24" applyFill="1" applyBorder="1" applyAlignment="1">
      <alignment horizontal="left" indent="1"/>
    </xf>
    <xf numFmtId="0" fontId="4" fillId="0" borderId="1" xfId="24" applyFont="1" applyFill="1" applyBorder="1" applyAlignment="1">
      <alignment horizontal="center" vertical="center"/>
    </xf>
    <xf numFmtId="0" fontId="2" fillId="0" borderId="7" xfId="24" applyFill="1" applyBorder="1" applyAlignment="1">
      <alignment horizontal="center" vertical="center"/>
    </xf>
    <xf numFmtId="0" fontId="4" fillId="0" borderId="4" xfId="24" applyFont="1" applyFill="1" applyBorder="1" applyAlignment="1">
      <alignment horizontal="center" vertical="center"/>
    </xf>
    <xf numFmtId="0" fontId="2" fillId="0" borderId="9" xfId="24" applyFill="1" applyBorder="1" applyAlignment="1">
      <alignment horizontal="center" vertical="center"/>
    </xf>
    <xf numFmtId="58" fontId="4" fillId="0" borderId="11" xfId="2" applyNumberFormat="1" applyFont="1" applyFill="1" applyBorder="1" applyAlignment="1">
      <alignment horizontal="left" indent="1"/>
    </xf>
    <xf numFmtId="0" fontId="4" fillId="0" borderId="11" xfId="7" applyNumberFormat="1" applyFont="1" applyFill="1" applyBorder="1" applyAlignment="1">
      <alignment horizontal="left" inden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/>
    </xf>
    <xf numFmtId="177" fontId="4" fillId="0" borderId="11" xfId="2" applyNumberFormat="1" applyFont="1" applyFill="1" applyBorder="1" applyAlignment="1">
      <alignment horizontal="left" indent="1"/>
    </xf>
    <xf numFmtId="38" fontId="4" fillId="0" borderId="5" xfId="2" applyFont="1" applyBorder="1" applyAlignment="1">
      <alignment horizontal="center" vertical="center"/>
    </xf>
    <xf numFmtId="0" fontId="2" fillId="0" borderId="10" xfId="7" applyBorder="1" applyAlignment="1">
      <alignment horizontal="center" vertical="center"/>
    </xf>
    <xf numFmtId="38" fontId="9" fillId="0" borderId="6" xfId="2" applyFont="1" applyBorder="1" applyAlignment="1">
      <alignment horizontal="left" vertical="center"/>
    </xf>
    <xf numFmtId="0" fontId="27" fillId="0" borderId="6" xfId="7" applyFont="1" applyBorder="1" applyAlignment="1">
      <alignment horizontal="left" vertical="center"/>
    </xf>
    <xf numFmtId="0" fontId="22" fillId="0" borderId="6" xfId="7" applyFont="1" applyBorder="1" applyAlignment="1">
      <alignment vertical="center" wrapText="1"/>
    </xf>
    <xf numFmtId="0" fontId="4" fillId="0" borderId="1" xfId="7" applyFont="1" applyFill="1" applyBorder="1" applyAlignment="1">
      <alignment horizontal="center" vertical="center"/>
    </xf>
    <xf numFmtId="0" fontId="2" fillId="0" borderId="7" xfId="7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2" fillId="0" borderId="9" xfId="7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0" xfId="7" applyFont="1" applyFill="1" applyAlignment="1">
      <alignment vertical="center" wrapText="1"/>
    </xf>
    <xf numFmtId="38" fontId="4" fillId="0" borderId="4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0" fontId="14" fillId="0" borderId="10" xfId="7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top"/>
    </xf>
    <xf numFmtId="177" fontId="4" fillId="0" borderId="11" xfId="1" applyNumberFormat="1" applyFont="1" applyFill="1" applyBorder="1" applyAlignment="1">
      <alignment horizontal="left" indent="1"/>
    </xf>
    <xf numFmtId="0" fontId="4" fillId="0" borderId="2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5" xfId="7" applyFont="1" applyBorder="1" applyAlignment="1">
      <alignment vertical="center" wrapText="1"/>
    </xf>
    <xf numFmtId="0" fontId="4" fillId="0" borderId="10" xfId="7" applyFont="1" applyBorder="1" applyAlignment="1">
      <alignment vertical="center" wrapText="1"/>
    </xf>
    <xf numFmtId="38" fontId="4" fillId="0" borderId="0" xfId="2" applyFont="1" applyAlignment="1">
      <alignment vertical="center" wrapText="1"/>
    </xf>
    <xf numFmtId="38" fontId="4" fillId="0" borderId="1" xfId="2" applyFont="1" applyBorder="1" applyAlignment="1">
      <alignment horizontal="center" vertical="center"/>
    </xf>
    <xf numFmtId="0" fontId="2" fillId="0" borderId="7" xfId="7" applyBorder="1" applyAlignment="1">
      <alignment horizontal="center" vertical="center"/>
    </xf>
    <xf numFmtId="38" fontId="4" fillId="0" borderId="14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4" fillId="0" borderId="14" xfId="2" applyFont="1" applyBorder="1" applyAlignment="1">
      <alignment horizontal="distributed" vertical="center" indent="4"/>
    </xf>
    <xf numFmtId="38" fontId="4" fillId="0" borderId="3" xfId="2" applyFont="1" applyBorder="1" applyAlignment="1">
      <alignment horizontal="distributed" vertical="center" indent="4"/>
    </xf>
    <xf numFmtId="38" fontId="4" fillId="0" borderId="0" xfId="2" applyFont="1" applyBorder="1" applyAlignment="1">
      <alignment horizontal="left" vertical="top"/>
    </xf>
    <xf numFmtId="38" fontId="4" fillId="0" borderId="3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3" xfId="2" applyFont="1" applyBorder="1" applyAlignment="1">
      <alignment vertical="distributed" textRotation="255" indent="6"/>
    </xf>
    <xf numFmtId="38" fontId="4" fillId="0" borderId="8" xfId="2" applyFont="1" applyBorder="1" applyAlignment="1">
      <alignment vertical="distributed" textRotation="255" indent="5"/>
    </xf>
    <xf numFmtId="176" fontId="4" fillId="0" borderId="8" xfId="2" applyNumberFormat="1" applyFont="1" applyBorder="1" applyAlignment="1">
      <alignment horizontal="center" vertical="distributed" textRotation="255" indent="2"/>
    </xf>
    <xf numFmtId="176" fontId="4" fillId="0" borderId="8" xfId="2" applyNumberFormat="1" applyFont="1" applyBorder="1" applyAlignment="1">
      <alignment vertical="distributed" textRotation="255" indent="3"/>
    </xf>
    <xf numFmtId="38" fontId="4" fillId="0" borderId="8" xfId="2" applyFont="1" applyBorder="1" applyAlignment="1">
      <alignment horizontal="distributed" vertical="center" indent="4"/>
    </xf>
    <xf numFmtId="38" fontId="4" fillId="0" borderId="6" xfId="2" applyFont="1" applyBorder="1" applyAlignment="1">
      <alignment horizontal="left" vertical="top"/>
    </xf>
    <xf numFmtId="49" fontId="33" fillId="0" borderId="0" xfId="25" applyNumberFormat="1" applyFont="1" applyFill="1" applyBorder="1" applyAlignment="1">
      <alignment horizontal="center" vertical="center"/>
    </xf>
    <xf numFmtId="49" fontId="33" fillId="0" borderId="12" xfId="25" applyNumberFormat="1" applyFont="1" applyFill="1" applyBorder="1" applyAlignment="1">
      <alignment horizontal="center" vertical="center"/>
    </xf>
    <xf numFmtId="177" fontId="32" fillId="0" borderId="11" xfId="25" applyNumberFormat="1" applyFont="1" applyFill="1" applyBorder="1" applyAlignment="1">
      <alignment horizontal="left" indent="1"/>
    </xf>
    <xf numFmtId="49" fontId="30" fillId="0" borderId="14" xfId="25" applyNumberFormat="1" applyFont="1" applyFill="1" applyBorder="1" applyAlignment="1">
      <alignment horizontal="center" vertical="center" justifyLastLine="1"/>
    </xf>
    <xf numFmtId="0" fontId="30" fillId="0" borderId="2" xfId="7" applyFont="1" applyBorder="1" applyAlignment="1">
      <alignment horizontal="center" vertical="center"/>
    </xf>
    <xf numFmtId="0" fontId="30" fillId="0" borderId="14" xfId="7" applyFont="1" applyBorder="1" applyAlignment="1">
      <alignment horizontal="center" vertical="center"/>
    </xf>
    <xf numFmtId="49" fontId="30" fillId="0" borderId="0" xfId="25" applyNumberFormat="1" applyFont="1" applyFill="1" applyBorder="1" applyAlignment="1">
      <alignment horizontal="center" vertical="top" wrapText="1"/>
    </xf>
    <xf numFmtId="49" fontId="30" fillId="0" borderId="12" xfId="25" applyNumberFormat="1" applyFont="1" applyFill="1" applyBorder="1" applyAlignment="1">
      <alignment horizontal="center" vertical="top" wrapText="1"/>
    </xf>
    <xf numFmtId="49" fontId="30" fillId="0" borderId="2" xfId="25" applyNumberFormat="1" applyFont="1" applyFill="1" applyBorder="1" applyAlignment="1">
      <alignment horizontal="center" vertical="center" justifyLastLine="1"/>
    </xf>
    <xf numFmtId="49" fontId="30" fillId="0" borderId="3" xfId="25" applyNumberFormat="1" applyFont="1" applyFill="1" applyBorder="1" applyAlignment="1">
      <alignment horizontal="center" vertical="center" justifyLastLine="1"/>
    </xf>
    <xf numFmtId="49" fontId="30" fillId="0" borderId="11" xfId="25" applyNumberFormat="1" applyFont="1" applyBorder="1" applyAlignment="1">
      <alignment horizontal="center" vertical="top" wrapText="1"/>
    </xf>
    <xf numFmtId="49" fontId="30" fillId="0" borderId="7" xfId="25" applyNumberFormat="1" applyFont="1" applyBorder="1" applyAlignment="1">
      <alignment horizontal="center" vertical="top" wrapText="1"/>
    </xf>
    <xf numFmtId="0" fontId="4" fillId="0" borderId="7" xfId="7" applyFont="1" applyBorder="1" applyAlignment="1">
      <alignment vertical="center"/>
    </xf>
    <xf numFmtId="58" fontId="4" fillId="0" borderId="8" xfId="7" applyNumberFormat="1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/>
    </xf>
  </cellXfs>
  <cellStyles count="26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3 3" xfId="24"/>
    <cellStyle name="標準 4" xfId="10"/>
    <cellStyle name="標準 5" xfId="11"/>
    <cellStyle name="標準 6" xfId="19"/>
    <cellStyle name="標準 7" xfId="20"/>
    <cellStyle name="標準_JB16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'2-14'!$B$6:$B$24</c:f>
              <c:numCache>
                <c:formatCode>#,##0_ ;[Red]\-#,##0\ </c:formatCode>
                <c:ptCount val="19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451264"/>
        <c:axId val="163453184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'2-14'!$F$6:$F$24</c:f>
              <c:numCache>
                <c:formatCode>#,##0.0_ ;[Red]\-#,##0.0\ </c:formatCode>
                <c:ptCount val="19"/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0512"/>
        <c:axId val="163522048"/>
      </c:lineChart>
      <c:catAx>
        <c:axId val="16345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63453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453184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63451264"/>
        <c:crosses val="autoZero"/>
        <c:crossBetween val="between"/>
      </c:valAx>
      <c:catAx>
        <c:axId val="16352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3522048"/>
        <c:crosses val="autoZero"/>
        <c:auto val="0"/>
        <c:lblAlgn val="ctr"/>
        <c:lblOffset val="100"/>
        <c:noMultiLvlLbl val="0"/>
      </c:catAx>
      <c:valAx>
        <c:axId val="16352204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635205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48868</xdr:colOff>
      <xdr:row>75</xdr:row>
      <xdr:rowOff>7447</xdr:rowOff>
    </xdr:from>
    <xdr:to>
      <xdr:col>1</xdr:col>
      <xdr:colOff>448918</xdr:colOff>
      <xdr:row>77</xdr:row>
      <xdr:rowOff>165645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48868" y="13037647"/>
          <a:ext cx="1209675" cy="501098"/>
        </a:xfrm>
        <a:prstGeom prst="callout2">
          <a:avLst>
            <a:gd name="adj1" fmla="val 77007"/>
            <a:gd name="adj2" fmla="val 93314"/>
            <a:gd name="adj3" fmla="val 185026"/>
            <a:gd name="adj4" fmla="val 112897"/>
            <a:gd name="adj5" fmla="val 185097"/>
            <a:gd name="adj6" fmla="val 1435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７１歳－日中戦争の動員による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年の出生減</a:t>
          </a:r>
        </a:p>
      </xdr:txBody>
    </xdr:sp>
    <xdr:clientData/>
  </xdr:twoCellAnchor>
  <xdr:twoCellAnchor>
    <xdr:from>
      <xdr:col>6</xdr:col>
      <xdr:colOff>381000</xdr:colOff>
      <xdr:row>79</xdr:row>
      <xdr:rowOff>19050</xdr:rowOff>
    </xdr:from>
    <xdr:to>
      <xdr:col>7</xdr:col>
      <xdr:colOff>742950</xdr:colOff>
      <xdr:row>81</xdr:row>
      <xdr:rowOff>47625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238750" y="13735050"/>
          <a:ext cx="1171575" cy="371475"/>
        </a:xfrm>
        <a:prstGeom prst="callout2">
          <a:avLst>
            <a:gd name="adj1" fmla="val 87975"/>
            <a:gd name="adj2" fmla="val 45718"/>
            <a:gd name="adj3" fmla="val 204586"/>
            <a:gd name="adj4" fmla="val 18107"/>
            <a:gd name="adj5" fmla="val 208302"/>
            <a:gd name="adj6" fmla="val -26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６４歳、６５歳－終戦前後における出生減</a:t>
          </a:r>
        </a:p>
      </xdr:txBody>
    </xdr:sp>
    <xdr:clientData/>
  </xdr:twoCellAnchor>
  <xdr:twoCellAnchor>
    <xdr:from>
      <xdr:col>0</xdr:col>
      <xdr:colOff>57150</xdr:colOff>
      <xdr:row>87</xdr:row>
      <xdr:rowOff>104775</xdr:rowOff>
    </xdr:from>
    <xdr:to>
      <xdr:col>1</xdr:col>
      <xdr:colOff>95250</xdr:colOff>
      <xdr:row>91</xdr:row>
      <xdr:rowOff>28575</xdr:rowOff>
    </xdr:to>
    <xdr:sp macro="" textlink="">
      <xdr:nvSpPr>
        <xdr:cNvPr id="4" name="AutoShape 5"/>
        <xdr:cNvSpPr>
          <a:spLocks/>
        </xdr:cNvSpPr>
      </xdr:nvSpPr>
      <xdr:spPr bwMode="auto">
        <a:xfrm>
          <a:off x="57150" y="15192375"/>
          <a:ext cx="847725" cy="609600"/>
        </a:xfrm>
        <a:prstGeom prst="callout2">
          <a:avLst>
            <a:gd name="adj1" fmla="val -14672"/>
            <a:gd name="adj2" fmla="val 30044"/>
            <a:gd name="adj3" fmla="val -93550"/>
            <a:gd name="adj4" fmla="val 61666"/>
            <a:gd name="adj5" fmla="val -93393"/>
            <a:gd name="adj6" fmla="val 1394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６１～６３歳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Ｓ２２～２４年の第１次ベビーブーム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609600</xdr:colOff>
      <xdr:row>101</xdr:row>
      <xdr:rowOff>95250</xdr:rowOff>
    </xdr:from>
    <xdr:to>
      <xdr:col>7</xdr:col>
      <xdr:colOff>762000</xdr:colOff>
      <xdr:row>104</xdr:row>
      <xdr:rowOff>107674</xdr:rowOff>
    </xdr:to>
    <xdr:sp macro="" textlink="">
      <xdr:nvSpPr>
        <xdr:cNvPr id="5" name="AutoShape 8"/>
        <xdr:cNvSpPr>
          <a:spLocks/>
        </xdr:cNvSpPr>
      </xdr:nvSpPr>
      <xdr:spPr bwMode="auto">
        <a:xfrm>
          <a:off x="5467350" y="17583150"/>
          <a:ext cx="962025" cy="526774"/>
        </a:xfrm>
        <a:prstGeom prst="callout2">
          <a:avLst>
            <a:gd name="adj1" fmla="val -10127"/>
            <a:gd name="adj2" fmla="val 20430"/>
            <a:gd name="adj3" fmla="val -64390"/>
            <a:gd name="adj4" fmla="val 20239"/>
            <a:gd name="adj5" fmla="val -165085"/>
            <a:gd name="adj6" fmla="val -73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３６～３９歳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Ｓ４６～４９年の第２次ベビーブーム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104775</xdr:rowOff>
    </xdr:from>
    <xdr:to>
      <xdr:col>8</xdr:col>
      <xdr:colOff>142875</xdr:colOff>
      <xdr:row>47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28</xdr:row>
      <xdr:rowOff>152400</xdr:rowOff>
    </xdr:from>
    <xdr:to>
      <xdr:col>0</xdr:col>
      <xdr:colOff>781050</xdr:colOff>
      <xdr:row>29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7675" y="625792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152400</xdr:colOff>
      <xdr:row>28</xdr:row>
      <xdr:rowOff>161925</xdr:rowOff>
    </xdr:from>
    <xdr:to>
      <xdr:col>7</xdr:col>
      <xdr:colOff>485775</xdr:colOff>
      <xdr:row>29</xdr:row>
      <xdr:rowOff>152400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981700" y="6267450"/>
          <a:ext cx="3333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zoomScale="110" workbookViewId="0"/>
  </sheetViews>
  <sheetFormatPr defaultRowHeight="13.5"/>
  <cols>
    <col min="1" max="16384" width="9" style="1"/>
  </cols>
  <sheetData>
    <row r="1" spans="1:1">
      <c r="A1" s="1" t="s">
        <v>0</v>
      </c>
    </row>
    <row r="2" spans="1:1">
      <c r="A2" s="2" t="s">
        <v>37</v>
      </c>
    </row>
    <row r="3" spans="1:1">
      <c r="A3" s="2" t="s">
        <v>38</v>
      </c>
    </row>
    <row r="4" spans="1:1">
      <c r="A4" s="2" t="s">
        <v>39</v>
      </c>
    </row>
    <row r="5" spans="1:1">
      <c r="A5" s="2" t="s">
        <v>40</v>
      </c>
    </row>
    <row r="6" spans="1:1">
      <c r="A6" s="2" t="s">
        <v>41</v>
      </c>
    </row>
    <row r="7" spans="1:1">
      <c r="A7" s="2" t="s">
        <v>42</v>
      </c>
    </row>
    <row r="8" spans="1:1">
      <c r="A8" s="2" t="s">
        <v>43</v>
      </c>
    </row>
    <row r="9" spans="1:1">
      <c r="A9" s="2" t="s">
        <v>44</v>
      </c>
    </row>
    <row r="10" spans="1:1">
      <c r="A10" s="2" t="s">
        <v>45</v>
      </c>
    </row>
    <row r="11" spans="1:1">
      <c r="A11" s="2" t="s">
        <v>46</v>
      </c>
    </row>
    <row r="12" spans="1:1">
      <c r="A12" s="2" t="s">
        <v>47</v>
      </c>
    </row>
    <row r="13" spans="1:1">
      <c r="A13" s="2" t="s">
        <v>48</v>
      </c>
    </row>
    <row r="14" spans="1:1" s="322" customFormat="1">
      <c r="A14" s="321" t="s">
        <v>466</v>
      </c>
    </row>
    <row r="15" spans="1:1" s="322" customFormat="1" ht="14.25" customHeight="1">
      <c r="A15" s="321" t="s">
        <v>467</v>
      </c>
    </row>
    <row r="16" spans="1:1" s="322" customFormat="1">
      <c r="A16" s="321" t="s">
        <v>468</v>
      </c>
    </row>
    <row r="17" spans="1:1" s="322" customFormat="1">
      <c r="A17" s="321" t="s">
        <v>469</v>
      </c>
    </row>
    <row r="18" spans="1:1" s="322" customFormat="1">
      <c r="A18" s="321" t="s">
        <v>470</v>
      </c>
    </row>
    <row r="19" spans="1:1" s="322" customFormat="1">
      <c r="A19" s="321" t="s">
        <v>471</v>
      </c>
    </row>
    <row r="20" spans="1:1" s="322" customFormat="1">
      <c r="A20" s="321" t="s">
        <v>472</v>
      </c>
    </row>
    <row r="21" spans="1:1" s="322" customFormat="1">
      <c r="A21" s="321" t="s">
        <v>473</v>
      </c>
    </row>
    <row r="22" spans="1:1" s="322" customFormat="1">
      <c r="A22" s="321" t="s">
        <v>474</v>
      </c>
    </row>
    <row r="23" spans="1:1" s="322" customFormat="1">
      <c r="A23" s="321" t="s">
        <v>475</v>
      </c>
    </row>
    <row r="24" spans="1:1" s="322" customFormat="1">
      <c r="A24" s="321" t="s">
        <v>476</v>
      </c>
    </row>
    <row r="25" spans="1:1" s="322" customFormat="1">
      <c r="A25" s="321" t="s">
        <v>477</v>
      </c>
    </row>
  </sheetData>
  <phoneticPr fontId="1"/>
  <hyperlinks>
    <hyperlink ref="A2" location="'2-1'!R1C1" display="2-1.人口の推移"/>
    <hyperlink ref="A3" location="'2-2'!R1C1" display="2-2.地区別人口・世帯数"/>
    <hyperlink ref="A4" location="'2-3'!R1C1" display="2-3.地区別人口の推移"/>
    <hyperlink ref="A5" location="'2-4'!R1C1" display="2-4.年齢５歳階級別男女別人口"/>
    <hyperlink ref="A6" location="'2-5'!R1C1" display="2-5.年齢各歳別男女別人口"/>
    <hyperlink ref="A7" location="'2-6'!R1C1" display="2-6.町(丁)字別人口・世帯数"/>
    <hyperlink ref="A8" location="'2-7'!R1C1" display="2-7.自然増・社会増の推移"/>
    <hyperlink ref="A9" location="'2-8'!R1C1" display="2-8.都道府県別転入者数"/>
    <hyperlink ref="A10" location="'2-9'!R1C1" display="2-9.市民の平均年齢"/>
    <hyperlink ref="A11" location="'2-10'!R1C1" display="2-10.年齢３区分人口"/>
    <hyperlink ref="A12" location="'2-11'!R1C1" display="2-11.婚姻と離婚"/>
    <hyperlink ref="A13" location="'2-12'!R1C1" display="2-12.国籍別外国人登録人口"/>
    <hyperlink ref="A15" location="'2-14'!A1" display="2-14.国勢調査人口の推移"/>
    <hyperlink ref="A16" location="'2-15'!A1" display="2-15.人口集中地区（DID)の人口・面積"/>
    <hyperlink ref="A17" location="'2-16'!A1" display="2-16.常住人口と昼間人口の推移"/>
    <hyperlink ref="A18" location="'2-17'!A1" display="2-17.流出人口"/>
    <hyperlink ref="A19" location="'2-18'!A1" display="2-18.流入人口"/>
    <hyperlink ref="A20" location="'2-19'!A1" display="2-19.世帯数と世帯人員数"/>
    <hyperlink ref="A21" location="'2-20'!A1" display="2-20.労働力状態別、年齢5歳階級別、男女別15歳以上人口"/>
    <hyperlink ref="A22" location="'2-21'!A1" display="2-21.年齢（5歳階級）、男女別高齢単身者数"/>
    <hyperlink ref="A23" location="'2-22'!A1" display="2-22.夫の年齢（5歳階級）、妻の年齢（5歳階級）別高齢夫婦世帯数"/>
    <hyperlink ref="A24" location="'2-23'!A1" display="2-23.住宅の建て方別世帯数、世帯人員及び1世帯当り室数等"/>
    <hyperlink ref="A25" location="'2-24'!A1" display="2-24.産業別就業者数"/>
    <hyperlink ref="A14" location="'2-13'!A1" display="2-13.年齢各歳別男女人口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view="pageBreakPreview" topLeftCell="A22" zoomScaleNormal="110" zoomScaleSheetLayoutView="100" workbookViewId="0"/>
  </sheetViews>
  <sheetFormatPr defaultRowHeight="12"/>
  <cols>
    <col min="1" max="1" width="20.75" style="101" customWidth="1"/>
    <col min="2" max="2" width="21.875" style="101" customWidth="1"/>
    <col min="3" max="4" width="21.625" style="101" customWidth="1"/>
    <col min="5" max="16384" width="9" style="101"/>
  </cols>
  <sheetData>
    <row r="1" spans="1:4" ht="13.5">
      <c r="A1" s="82" t="s">
        <v>1</v>
      </c>
    </row>
    <row r="3" spans="1:4" ht="15" customHeight="1">
      <c r="A3" s="273" t="s">
        <v>419</v>
      </c>
      <c r="D3" s="274" t="s">
        <v>420</v>
      </c>
    </row>
    <row r="4" spans="1:4" ht="25.5" customHeight="1">
      <c r="A4" s="275" t="s">
        <v>421</v>
      </c>
      <c r="B4" s="276" t="s">
        <v>422</v>
      </c>
      <c r="C4" s="91" t="s">
        <v>3</v>
      </c>
      <c r="D4" s="277" t="s">
        <v>4</v>
      </c>
    </row>
    <row r="5" spans="1:4" ht="14.1" customHeight="1">
      <c r="A5" s="34" t="s">
        <v>423</v>
      </c>
      <c r="B5" s="278">
        <v>27.58</v>
      </c>
      <c r="C5" s="279">
        <v>26.99</v>
      </c>
      <c r="D5" s="280">
        <v>28.16</v>
      </c>
    </row>
    <row r="6" spans="1:4" s="34" customFormat="1" ht="14.1" customHeight="1">
      <c r="A6" s="281">
        <v>40</v>
      </c>
      <c r="B6" s="282">
        <v>27.4</v>
      </c>
      <c r="C6" s="281">
        <v>26.86</v>
      </c>
      <c r="D6" s="283">
        <v>27.93</v>
      </c>
    </row>
    <row r="7" spans="1:4" s="34" customFormat="1" ht="14.1" customHeight="1">
      <c r="A7" s="281">
        <v>45</v>
      </c>
      <c r="B7" s="282">
        <v>26.97</v>
      </c>
      <c r="C7" s="281">
        <v>26.62</v>
      </c>
      <c r="D7" s="283">
        <v>27.33</v>
      </c>
    </row>
    <row r="8" spans="1:4" s="34" customFormat="1" ht="14.1" customHeight="1">
      <c r="A8" s="281">
        <v>50</v>
      </c>
      <c r="B8" s="282">
        <v>27.35</v>
      </c>
      <c r="C8" s="281">
        <v>27.03</v>
      </c>
      <c r="D8" s="283">
        <v>27.67</v>
      </c>
    </row>
    <row r="9" spans="1:4" s="34" customFormat="1" ht="14.1" customHeight="1">
      <c r="A9" s="281">
        <v>55</v>
      </c>
      <c r="B9" s="282">
        <v>29.29</v>
      </c>
      <c r="C9" s="281">
        <v>28.88</v>
      </c>
      <c r="D9" s="283">
        <v>29.71</v>
      </c>
    </row>
    <row r="10" spans="1:4" s="34" customFormat="1" ht="14.1" customHeight="1">
      <c r="A10" s="281">
        <v>60</v>
      </c>
      <c r="B10" s="282">
        <v>31.6</v>
      </c>
      <c r="C10" s="281">
        <v>31.19</v>
      </c>
      <c r="D10" s="283">
        <v>32.020000000000003</v>
      </c>
    </row>
    <row r="11" spans="1:4" s="34" customFormat="1" ht="14.1" customHeight="1">
      <c r="A11" s="34" t="s">
        <v>424</v>
      </c>
      <c r="B11" s="282">
        <v>33.869999999999997</v>
      </c>
      <c r="C11" s="284">
        <v>33.4</v>
      </c>
      <c r="D11" s="283">
        <v>34.35</v>
      </c>
    </row>
    <row r="12" spans="1:4" s="34" customFormat="1" ht="14.1" customHeight="1">
      <c r="A12" s="281">
        <v>7</v>
      </c>
      <c r="B12" s="282">
        <v>36.24</v>
      </c>
      <c r="C12" s="281">
        <v>35.68</v>
      </c>
      <c r="D12" s="283">
        <v>36.81</v>
      </c>
    </row>
    <row r="13" spans="1:4" s="34" customFormat="1" ht="14.1" customHeight="1">
      <c r="A13" s="279">
        <v>12</v>
      </c>
      <c r="B13" s="282">
        <v>38.47</v>
      </c>
      <c r="C13" s="279">
        <v>37.840000000000003</v>
      </c>
      <c r="D13" s="280">
        <v>39.11</v>
      </c>
    </row>
    <row r="14" spans="1:4" s="281" customFormat="1" ht="14.1" customHeight="1">
      <c r="A14" s="279">
        <v>13</v>
      </c>
      <c r="B14" s="282">
        <v>38.880000000000003</v>
      </c>
      <c r="C14" s="279">
        <v>38.25</v>
      </c>
      <c r="D14" s="280">
        <v>39.520000000000003</v>
      </c>
    </row>
    <row r="15" spans="1:4" s="281" customFormat="1" ht="14.1" customHeight="1">
      <c r="A15" s="279">
        <v>14</v>
      </c>
      <c r="B15" s="282">
        <v>39.31</v>
      </c>
      <c r="C15" s="279">
        <v>38.659999999999997</v>
      </c>
      <c r="D15" s="280">
        <v>39.96</v>
      </c>
    </row>
    <row r="16" spans="1:4" s="281" customFormat="1" ht="14.1" customHeight="1">
      <c r="A16" s="285" t="s">
        <v>425</v>
      </c>
      <c r="B16" s="282">
        <v>39.71</v>
      </c>
      <c r="C16" s="279">
        <v>39.049999999999997</v>
      </c>
      <c r="D16" s="280">
        <v>40.369999999999997</v>
      </c>
    </row>
    <row r="17" spans="1:4" s="281" customFormat="1" ht="14.1" customHeight="1">
      <c r="A17" s="285" t="s">
        <v>14</v>
      </c>
      <c r="B17" s="282">
        <v>40.11</v>
      </c>
      <c r="C17" s="279">
        <v>39.44</v>
      </c>
      <c r="D17" s="280">
        <v>40.799999999999997</v>
      </c>
    </row>
    <row r="18" spans="1:4" s="281" customFormat="1" ht="14.1" customHeight="1">
      <c r="A18" s="285" t="s">
        <v>15</v>
      </c>
      <c r="B18" s="282">
        <v>40.520000000000003</v>
      </c>
      <c r="C18" s="279">
        <v>39.83</v>
      </c>
      <c r="D18" s="280">
        <v>41.22</v>
      </c>
    </row>
    <row r="19" spans="1:4" s="281" customFormat="1" ht="14.1" customHeight="1">
      <c r="A19" s="285" t="s">
        <v>16</v>
      </c>
      <c r="B19" s="282">
        <v>41</v>
      </c>
      <c r="C19" s="279">
        <v>40.28</v>
      </c>
      <c r="D19" s="280">
        <v>41.72</v>
      </c>
    </row>
    <row r="20" spans="1:4" s="281" customFormat="1" ht="14.1" customHeight="1">
      <c r="A20" s="286" t="s">
        <v>17</v>
      </c>
      <c r="B20" s="280">
        <v>41.41</v>
      </c>
      <c r="C20" s="279">
        <v>40.69</v>
      </c>
      <c r="D20" s="280">
        <v>42.13</v>
      </c>
    </row>
    <row r="21" spans="1:4" s="281" customFormat="1" ht="14.1" customHeight="1">
      <c r="A21" s="35" t="s">
        <v>18</v>
      </c>
      <c r="B21" s="287">
        <v>41.79</v>
      </c>
      <c r="C21" s="288">
        <v>41.02</v>
      </c>
      <c r="D21" s="287">
        <v>42.56</v>
      </c>
    </row>
    <row r="22" spans="1:4" s="281" customFormat="1" ht="14.1" customHeight="1">
      <c r="A22" s="35" t="s">
        <v>24</v>
      </c>
      <c r="B22" s="287">
        <v>42.16</v>
      </c>
      <c r="C22" s="288">
        <v>41.38</v>
      </c>
      <c r="D22" s="287">
        <v>42.95</v>
      </c>
    </row>
    <row r="23" spans="1:4" s="281" customFormat="1" ht="14.1" customHeight="1">
      <c r="A23" s="35" t="s">
        <v>26</v>
      </c>
      <c r="B23" s="287">
        <v>42.48</v>
      </c>
      <c r="C23" s="288">
        <v>41.69</v>
      </c>
      <c r="D23" s="287">
        <v>43.28</v>
      </c>
    </row>
    <row r="24" spans="1:4" s="281" customFormat="1" ht="14.1" customHeight="1">
      <c r="A24" s="35" t="s">
        <v>426</v>
      </c>
      <c r="B24" s="287">
        <v>42.8</v>
      </c>
      <c r="C24" s="288">
        <v>41.98</v>
      </c>
      <c r="D24" s="287">
        <v>43.62</v>
      </c>
    </row>
    <row r="25" spans="1:4" s="281" customFormat="1" ht="14.1" customHeight="1">
      <c r="A25" s="35">
        <v>24</v>
      </c>
      <c r="B25" s="287">
        <v>43.15</v>
      </c>
      <c r="C25" s="288">
        <v>42.32</v>
      </c>
      <c r="D25" s="287">
        <v>43.99</v>
      </c>
    </row>
    <row r="26" spans="1:4" s="281" customFormat="1" ht="14.1" customHeight="1">
      <c r="A26" s="36">
        <v>25</v>
      </c>
      <c r="B26" s="287">
        <v>43.49</v>
      </c>
      <c r="C26" s="288">
        <v>42.64</v>
      </c>
      <c r="D26" s="287">
        <v>44.34</v>
      </c>
    </row>
    <row r="27" spans="1:4" s="34" customFormat="1" ht="14.1" customHeight="1">
      <c r="A27" s="558" t="s">
        <v>427</v>
      </c>
      <c r="B27" s="558"/>
      <c r="C27" s="558"/>
      <c r="D27" s="558"/>
    </row>
    <row r="28" spans="1:4" s="34" customFormat="1" ht="14.1" customHeight="1">
      <c r="A28" s="289"/>
      <c r="D28" s="290" t="s">
        <v>75</v>
      </c>
    </row>
    <row r="29" spans="1:4" ht="15" customHeight="1"/>
    <row r="30" spans="1:4" ht="15" customHeight="1">
      <c r="B30" s="291"/>
      <c r="C30" s="291"/>
      <c r="D30" s="291"/>
    </row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1">
    <mergeCell ref="A27:D27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3" zoomScale="110" workbookViewId="0"/>
  </sheetViews>
  <sheetFormatPr defaultRowHeight="14.25" customHeight="1"/>
  <cols>
    <col min="1" max="1" width="13.125" style="292" customWidth="1"/>
    <col min="2" max="2" width="11.25" style="292" customWidth="1"/>
    <col min="3" max="8" width="10.5" style="292" customWidth="1"/>
    <col min="9" max="10" width="2.625" style="292" customWidth="1"/>
    <col min="11" max="16384" width="9" style="292"/>
  </cols>
  <sheetData>
    <row r="1" spans="1:12" ht="14.25" customHeight="1">
      <c r="A1" s="37" t="s">
        <v>1</v>
      </c>
    </row>
    <row r="3" spans="1:12" ht="14.25" customHeight="1">
      <c r="A3" s="4" t="s">
        <v>428</v>
      </c>
    </row>
    <row r="4" spans="1:12" ht="14.25" customHeight="1">
      <c r="A4" s="81"/>
      <c r="B4" s="81"/>
      <c r="C4" s="81"/>
      <c r="D4" s="81"/>
      <c r="E4" s="81"/>
      <c r="F4" s="81"/>
      <c r="G4" s="81"/>
      <c r="H4" s="293" t="s">
        <v>429</v>
      </c>
      <c r="I4" s="56"/>
      <c r="J4" s="56"/>
      <c r="K4" s="56"/>
      <c r="L4" s="56"/>
    </row>
    <row r="5" spans="1:12" ht="14.25" customHeight="1">
      <c r="A5" s="559" t="s">
        <v>430</v>
      </c>
      <c r="B5" s="561" t="s">
        <v>2</v>
      </c>
      <c r="C5" s="563" t="s">
        <v>431</v>
      </c>
      <c r="D5" s="564"/>
      <c r="E5" s="563" t="s">
        <v>432</v>
      </c>
      <c r="F5" s="564"/>
      <c r="G5" s="563" t="s">
        <v>433</v>
      </c>
      <c r="H5" s="564"/>
      <c r="I5" s="294"/>
      <c r="J5" s="56"/>
      <c r="K5" s="56"/>
      <c r="L5" s="56"/>
    </row>
    <row r="6" spans="1:12" ht="14.25" customHeight="1">
      <c r="A6" s="560"/>
      <c r="B6" s="562"/>
      <c r="C6" s="59" t="s">
        <v>434</v>
      </c>
      <c r="D6" s="57" t="s">
        <v>435</v>
      </c>
      <c r="E6" s="59" t="s">
        <v>434</v>
      </c>
      <c r="F6" s="57" t="s">
        <v>435</v>
      </c>
      <c r="G6" s="59" t="s">
        <v>434</v>
      </c>
      <c r="H6" s="57" t="s">
        <v>435</v>
      </c>
      <c r="I6" s="294"/>
      <c r="J6" s="56"/>
      <c r="K6" s="56"/>
      <c r="L6" s="56"/>
    </row>
    <row r="7" spans="1:12" ht="14.25" customHeight="1">
      <c r="A7" s="295" t="s">
        <v>436</v>
      </c>
      <c r="B7" s="296">
        <v>49585</v>
      </c>
      <c r="C7" s="297">
        <v>16817</v>
      </c>
      <c r="D7" s="298">
        <f t="shared" ref="D7:D24" si="0">C7/B7*100</f>
        <v>33.915498638701216</v>
      </c>
      <c r="E7" s="299">
        <f t="shared" ref="E7:E18" si="1">B7-C7-G7</f>
        <v>30201</v>
      </c>
      <c r="F7" s="300">
        <f>E7/B7*100</f>
        <v>60.9075325199153</v>
      </c>
      <c r="G7" s="301">
        <v>2567</v>
      </c>
      <c r="H7" s="302">
        <f>G7/B7*100</f>
        <v>5.1769688413834825</v>
      </c>
      <c r="I7" s="294"/>
      <c r="J7" s="56"/>
      <c r="K7" s="56"/>
      <c r="L7" s="56"/>
    </row>
    <row r="8" spans="1:12" ht="14.25" customHeight="1">
      <c r="A8" s="303">
        <v>40</v>
      </c>
      <c r="B8" s="304">
        <v>76571</v>
      </c>
      <c r="C8" s="297">
        <v>21738</v>
      </c>
      <c r="D8" s="300">
        <f t="shared" si="0"/>
        <v>28.389338000026122</v>
      </c>
      <c r="E8" s="297">
        <f t="shared" si="1"/>
        <v>51641</v>
      </c>
      <c r="F8" s="300">
        <f t="shared" ref="F8:F19" si="2">E8/B8*100</f>
        <v>67.441981951391512</v>
      </c>
      <c r="G8" s="301">
        <v>3192</v>
      </c>
      <c r="H8" s="305">
        <f t="shared" ref="H8:H19" si="3">G8/B8*100</f>
        <v>4.1686800485823614</v>
      </c>
      <c r="I8" s="56"/>
      <c r="J8" s="56"/>
      <c r="K8" s="56"/>
      <c r="L8" s="56"/>
    </row>
    <row r="9" spans="1:12" ht="14.25" customHeight="1">
      <c r="A9" s="303">
        <v>45</v>
      </c>
      <c r="B9" s="304">
        <v>139368</v>
      </c>
      <c r="C9" s="297">
        <v>40389</v>
      </c>
      <c r="D9" s="300">
        <f t="shared" si="0"/>
        <v>28.980110211813333</v>
      </c>
      <c r="E9" s="297">
        <f t="shared" si="1"/>
        <v>94049</v>
      </c>
      <c r="F9" s="300">
        <f t="shared" si="2"/>
        <v>67.482492394236843</v>
      </c>
      <c r="G9" s="301">
        <v>4930</v>
      </c>
      <c r="H9" s="305">
        <f t="shared" si="3"/>
        <v>3.5373973939498309</v>
      </c>
      <c r="I9" s="56"/>
      <c r="J9" s="56"/>
      <c r="K9" s="56"/>
      <c r="L9" s="56"/>
    </row>
    <row r="10" spans="1:12" ht="14.25" customHeight="1">
      <c r="A10" s="303">
        <v>50</v>
      </c>
      <c r="B10" s="304">
        <v>195917</v>
      </c>
      <c r="C10" s="297">
        <v>60982</v>
      </c>
      <c r="D10" s="300">
        <f t="shared" si="0"/>
        <v>31.126446403323854</v>
      </c>
      <c r="E10" s="297">
        <f t="shared" si="1"/>
        <v>127635</v>
      </c>
      <c r="F10" s="300">
        <f t="shared" si="2"/>
        <v>65.147485925162187</v>
      </c>
      <c r="G10" s="301">
        <v>7300</v>
      </c>
      <c r="H10" s="305">
        <f t="shared" si="3"/>
        <v>3.7260676715139573</v>
      </c>
      <c r="I10" s="56"/>
      <c r="J10" s="56"/>
      <c r="K10" s="56"/>
      <c r="L10" s="56"/>
    </row>
    <row r="11" spans="1:12" ht="14.25" customHeight="1">
      <c r="A11" s="303">
        <v>55</v>
      </c>
      <c r="B11" s="304">
        <v>223241</v>
      </c>
      <c r="C11" s="297">
        <v>64984</v>
      </c>
      <c r="D11" s="300">
        <f t="shared" si="0"/>
        <v>29.109348193208234</v>
      </c>
      <c r="E11" s="297">
        <f t="shared" si="1"/>
        <v>148024</v>
      </c>
      <c r="F11" s="300">
        <f t="shared" si="2"/>
        <v>66.306816400213222</v>
      </c>
      <c r="G11" s="301">
        <v>10233</v>
      </c>
      <c r="H11" s="305">
        <f t="shared" si="3"/>
        <v>4.5838354065785412</v>
      </c>
      <c r="I11" s="56"/>
      <c r="J11" s="56"/>
      <c r="K11" s="56"/>
      <c r="L11" s="56"/>
    </row>
    <row r="12" spans="1:12" ht="14.25" customHeight="1">
      <c r="A12" s="303">
        <v>60</v>
      </c>
      <c r="B12" s="304">
        <v>253479</v>
      </c>
      <c r="C12" s="297">
        <v>62394</v>
      </c>
      <c r="D12" s="300">
        <f t="shared" si="0"/>
        <v>24.615056868616335</v>
      </c>
      <c r="E12" s="297">
        <f t="shared" si="1"/>
        <v>177551</v>
      </c>
      <c r="F12" s="300">
        <f t="shared" si="2"/>
        <v>70.045644806867642</v>
      </c>
      <c r="G12" s="301">
        <v>13534</v>
      </c>
      <c r="H12" s="305">
        <f t="shared" si="3"/>
        <v>5.3392983245160348</v>
      </c>
      <c r="I12" s="56"/>
      <c r="J12" s="56"/>
      <c r="K12" s="56"/>
      <c r="L12" s="56"/>
    </row>
    <row r="13" spans="1:12" ht="14.25" customHeight="1">
      <c r="A13" s="295" t="s">
        <v>437</v>
      </c>
      <c r="B13" s="304">
        <v>285259</v>
      </c>
      <c r="C13" s="297">
        <v>53529</v>
      </c>
      <c r="D13" s="300">
        <f t="shared" si="0"/>
        <v>18.765052110538143</v>
      </c>
      <c r="E13" s="297">
        <f t="shared" si="1"/>
        <v>213974</v>
      </c>
      <c r="F13" s="300">
        <f t="shared" si="2"/>
        <v>75.010429118800815</v>
      </c>
      <c r="G13" s="301">
        <v>17756</v>
      </c>
      <c r="H13" s="305">
        <f t="shared" si="3"/>
        <v>6.2245187706610485</v>
      </c>
      <c r="I13" s="56"/>
      <c r="J13" s="56"/>
      <c r="K13" s="56"/>
      <c r="L13" s="56"/>
    </row>
    <row r="14" spans="1:12" ht="14.25" customHeight="1">
      <c r="A14" s="303">
        <v>7</v>
      </c>
      <c r="B14" s="304">
        <v>298253</v>
      </c>
      <c r="C14" s="297">
        <v>47639</v>
      </c>
      <c r="D14" s="300">
        <f t="shared" si="0"/>
        <v>15.972680911843302</v>
      </c>
      <c r="E14" s="297">
        <f t="shared" si="1"/>
        <v>227033</v>
      </c>
      <c r="F14" s="300">
        <f t="shared" si="2"/>
        <v>76.120944298967657</v>
      </c>
      <c r="G14" s="301">
        <v>23581</v>
      </c>
      <c r="H14" s="305">
        <f t="shared" si="3"/>
        <v>7.9063747891890443</v>
      </c>
      <c r="I14" s="56"/>
      <c r="J14" s="56"/>
      <c r="K14" s="56"/>
      <c r="L14" s="56"/>
    </row>
    <row r="15" spans="1:12" ht="14.25" customHeight="1">
      <c r="A15" s="288">
        <v>12</v>
      </c>
      <c r="B15" s="304">
        <v>308307</v>
      </c>
      <c r="C15" s="297">
        <v>45756</v>
      </c>
      <c r="D15" s="300">
        <f t="shared" si="0"/>
        <v>14.841051289785831</v>
      </c>
      <c r="E15" s="297">
        <f t="shared" si="1"/>
        <v>229198</v>
      </c>
      <c r="F15" s="300">
        <f t="shared" si="2"/>
        <v>74.340835595688716</v>
      </c>
      <c r="G15" s="306">
        <v>33353</v>
      </c>
      <c r="H15" s="305">
        <f t="shared" si="3"/>
        <v>10.818113114525458</v>
      </c>
      <c r="I15" s="56"/>
      <c r="J15" s="56"/>
      <c r="K15" s="56"/>
      <c r="L15" s="56"/>
    </row>
    <row r="16" spans="1:12" ht="14.25" customHeight="1">
      <c r="A16" s="288">
        <v>13</v>
      </c>
      <c r="B16" s="304">
        <v>310048</v>
      </c>
      <c r="C16" s="297">
        <v>46243</v>
      </c>
      <c r="D16" s="300">
        <f t="shared" si="0"/>
        <v>14.914787387759315</v>
      </c>
      <c r="E16" s="297">
        <f t="shared" si="1"/>
        <v>230195</v>
      </c>
      <c r="F16" s="300">
        <f t="shared" si="2"/>
        <v>74.244955619774998</v>
      </c>
      <c r="G16" s="306">
        <v>33610</v>
      </c>
      <c r="H16" s="305">
        <f t="shared" si="3"/>
        <v>10.840256992465683</v>
      </c>
      <c r="I16" s="56"/>
      <c r="J16" s="56"/>
      <c r="K16" s="56"/>
      <c r="L16" s="56"/>
    </row>
    <row r="17" spans="1:12" ht="14.25" customHeight="1">
      <c r="A17" s="307">
        <v>14</v>
      </c>
      <c r="B17" s="304">
        <v>311888</v>
      </c>
      <c r="C17" s="297">
        <v>46202</v>
      </c>
      <c r="D17" s="300">
        <f t="shared" si="0"/>
        <v>14.813651054224595</v>
      </c>
      <c r="E17" s="297">
        <f t="shared" si="1"/>
        <v>229435</v>
      </c>
      <c r="F17" s="300">
        <f t="shared" si="2"/>
        <v>73.563266300723342</v>
      </c>
      <c r="G17" s="306">
        <v>36251</v>
      </c>
      <c r="H17" s="305">
        <f t="shared" si="3"/>
        <v>11.623082645052071</v>
      </c>
      <c r="I17" s="56"/>
      <c r="J17" s="56"/>
      <c r="K17" s="56"/>
      <c r="L17" s="56"/>
    </row>
    <row r="18" spans="1:12" ht="14.25" customHeight="1">
      <c r="A18" s="35" t="s">
        <v>438</v>
      </c>
      <c r="B18" s="304">
        <v>314439</v>
      </c>
      <c r="C18" s="297">
        <v>46349</v>
      </c>
      <c r="D18" s="300">
        <f t="shared" si="0"/>
        <v>14.740219883665832</v>
      </c>
      <c r="E18" s="297">
        <f t="shared" si="1"/>
        <v>228839</v>
      </c>
      <c r="F18" s="300">
        <f t="shared" si="2"/>
        <v>72.776913805221369</v>
      </c>
      <c r="G18" s="306">
        <v>39251</v>
      </c>
      <c r="H18" s="305">
        <f t="shared" si="3"/>
        <v>12.482866311112808</v>
      </c>
      <c r="I18" s="56"/>
      <c r="J18" s="56"/>
      <c r="K18" s="56"/>
      <c r="L18" s="56"/>
    </row>
    <row r="19" spans="1:12" ht="14.25" customHeight="1">
      <c r="A19" s="35" t="s">
        <v>14</v>
      </c>
      <c r="B19" s="304">
        <v>316200</v>
      </c>
      <c r="C19" s="297">
        <v>46302</v>
      </c>
      <c r="D19" s="300">
        <f t="shared" si="0"/>
        <v>14.643263757115749</v>
      </c>
      <c r="E19" s="297">
        <f>B19-C19-G19</f>
        <v>228023</v>
      </c>
      <c r="F19" s="300">
        <f t="shared" si="2"/>
        <v>72.113535736875406</v>
      </c>
      <c r="G19" s="306">
        <v>41875</v>
      </c>
      <c r="H19" s="305">
        <f t="shared" si="3"/>
        <v>13.243200506008856</v>
      </c>
      <c r="I19" s="56"/>
      <c r="J19" s="56"/>
      <c r="K19" s="56"/>
      <c r="L19" s="56"/>
    </row>
    <row r="20" spans="1:12" ht="14.25" customHeight="1">
      <c r="A20" s="35" t="s">
        <v>15</v>
      </c>
      <c r="B20" s="304">
        <v>317731</v>
      </c>
      <c r="C20" s="297">
        <v>46295</v>
      </c>
      <c r="D20" s="300">
        <f t="shared" si="0"/>
        <v>14.570501461928487</v>
      </c>
      <c r="E20" s="297">
        <f>B20-C20-G20</f>
        <v>226828</v>
      </c>
      <c r="F20" s="300">
        <f>E20/B20*100</f>
        <v>71.389949359678468</v>
      </c>
      <c r="G20" s="306">
        <v>44608</v>
      </c>
      <c r="H20" s="305">
        <f>G20/B20*100</f>
        <v>14.039549178393044</v>
      </c>
      <c r="I20" s="56"/>
      <c r="J20" s="56"/>
      <c r="K20" s="56"/>
      <c r="L20" s="56"/>
    </row>
    <row r="21" spans="1:12" ht="14.25" customHeight="1">
      <c r="A21" s="35" t="s">
        <v>16</v>
      </c>
      <c r="B21" s="304">
        <v>317358</v>
      </c>
      <c r="C21" s="297">
        <v>45845</v>
      </c>
      <c r="D21" s="300">
        <f t="shared" si="0"/>
        <v>14.445830891296266</v>
      </c>
      <c r="E21" s="297">
        <f>B21-C21-G21</f>
        <v>223686</v>
      </c>
      <c r="F21" s="300">
        <f>E21/B21*100</f>
        <v>70.483806930973856</v>
      </c>
      <c r="G21" s="306">
        <v>47827</v>
      </c>
      <c r="H21" s="305">
        <f>G21/B21*100</f>
        <v>15.070362177729882</v>
      </c>
      <c r="I21" s="56"/>
      <c r="J21" s="56"/>
      <c r="K21" s="56"/>
      <c r="L21" s="56"/>
    </row>
    <row r="22" spans="1:12" ht="14.25" customHeight="1">
      <c r="A22" s="35">
        <v>19</v>
      </c>
      <c r="B22" s="304">
        <f>C22+E22+G22</f>
        <v>318929</v>
      </c>
      <c r="C22" s="297">
        <v>45735</v>
      </c>
      <c r="D22" s="300">
        <f t="shared" si="0"/>
        <v>14.340182297627372</v>
      </c>
      <c r="E22" s="297">
        <v>221715</v>
      </c>
      <c r="F22" s="300">
        <f>E22/B22*100</f>
        <v>69.518607589777034</v>
      </c>
      <c r="G22" s="306">
        <v>51479</v>
      </c>
      <c r="H22" s="305">
        <f>G22/B22*100</f>
        <v>16.141210112595594</v>
      </c>
      <c r="I22" s="56"/>
      <c r="J22" s="56"/>
      <c r="K22" s="56"/>
      <c r="L22" s="56"/>
    </row>
    <row r="23" spans="1:12" ht="14.25" customHeight="1">
      <c r="A23" s="35">
        <v>20</v>
      </c>
      <c r="B23" s="304">
        <f>C23+E23+G23</f>
        <v>320332</v>
      </c>
      <c r="C23" s="297">
        <v>45777</v>
      </c>
      <c r="D23" s="300">
        <f t="shared" si="0"/>
        <v>14.290486120649826</v>
      </c>
      <c r="E23" s="297">
        <v>219682</v>
      </c>
      <c r="F23" s="300">
        <f>E23/B23*100</f>
        <v>68.579473795936721</v>
      </c>
      <c r="G23" s="306">
        <v>54873</v>
      </c>
      <c r="H23" s="305">
        <f>G23/B23*100</f>
        <v>17.130040083413459</v>
      </c>
      <c r="I23" s="56"/>
      <c r="J23" s="56"/>
      <c r="K23" s="56"/>
      <c r="L23" s="56"/>
    </row>
    <row r="24" spans="1:12" ht="14.25" customHeight="1">
      <c r="A24" s="35">
        <v>21</v>
      </c>
      <c r="B24" s="308">
        <f>C24+E24+G24</f>
        <v>322720</v>
      </c>
      <c r="C24" s="297">
        <v>45886</v>
      </c>
      <c r="D24" s="300">
        <f t="shared" si="0"/>
        <v>14.21851760039663</v>
      </c>
      <c r="E24" s="297">
        <v>218218</v>
      </c>
      <c r="F24" s="300">
        <f>E24/B24*100</f>
        <v>67.618368864650463</v>
      </c>
      <c r="G24" s="306">
        <v>58616</v>
      </c>
      <c r="H24" s="305">
        <f>G24/B24*100</f>
        <v>18.163113534952902</v>
      </c>
      <c r="I24" s="56"/>
      <c r="J24" s="56"/>
      <c r="K24" s="56"/>
      <c r="L24" s="56"/>
    </row>
    <row r="25" spans="1:12" ht="14.25" customHeight="1">
      <c r="A25" s="35">
        <v>22</v>
      </c>
      <c r="B25" s="308">
        <v>325862</v>
      </c>
      <c r="C25" s="297">
        <v>45927</v>
      </c>
      <c r="D25" s="300">
        <v>14.094002982857774</v>
      </c>
      <c r="E25" s="297">
        <v>218032</v>
      </c>
      <c r="F25" s="300">
        <v>66.909305165990503</v>
      </c>
      <c r="G25" s="306">
        <v>61903</v>
      </c>
      <c r="H25" s="305">
        <v>18.996691851151716</v>
      </c>
      <c r="I25" s="56"/>
      <c r="J25" s="56"/>
      <c r="K25" s="56"/>
      <c r="L25" s="56"/>
    </row>
    <row r="26" spans="1:12" ht="14.25" customHeight="1">
      <c r="A26" s="35">
        <v>23</v>
      </c>
      <c r="B26" s="308">
        <v>328182</v>
      </c>
      <c r="C26" s="297">
        <v>45905</v>
      </c>
      <c r="D26" s="300">
        <v>13.99</v>
      </c>
      <c r="E26" s="297">
        <v>218470</v>
      </c>
      <c r="F26" s="300">
        <v>66.569999999999993</v>
      </c>
      <c r="G26" s="306">
        <v>63807</v>
      </c>
      <c r="H26" s="305">
        <v>19.440000000000001</v>
      </c>
      <c r="I26" s="56"/>
      <c r="J26" s="56"/>
      <c r="K26" s="56"/>
      <c r="L26" s="56"/>
    </row>
    <row r="27" spans="1:12" ht="14.25" customHeight="1">
      <c r="A27" s="35">
        <v>24</v>
      </c>
      <c r="B27" s="308">
        <v>329229</v>
      </c>
      <c r="C27" s="297">
        <v>45569</v>
      </c>
      <c r="D27" s="300">
        <v>13.84</v>
      </c>
      <c r="E27" s="297">
        <v>217481</v>
      </c>
      <c r="F27" s="300">
        <v>66.06</v>
      </c>
      <c r="G27" s="306">
        <v>66179</v>
      </c>
      <c r="H27" s="305">
        <v>20.100000000000001</v>
      </c>
      <c r="I27" s="56"/>
      <c r="J27" s="56"/>
      <c r="K27" s="56"/>
      <c r="L27" s="56"/>
    </row>
    <row r="28" spans="1:12" ht="14.25" customHeight="1">
      <c r="A28" s="36">
        <v>25</v>
      </c>
      <c r="B28" s="309">
        <v>330194</v>
      </c>
      <c r="C28" s="310">
        <v>45468</v>
      </c>
      <c r="D28" s="311">
        <v>13.77</v>
      </c>
      <c r="E28" s="310">
        <v>214570</v>
      </c>
      <c r="F28" s="311">
        <v>64.98</v>
      </c>
      <c r="G28" s="312">
        <v>70156</v>
      </c>
      <c r="H28" s="313">
        <v>21.25</v>
      </c>
      <c r="I28" s="56"/>
      <c r="J28" s="56"/>
      <c r="K28" s="56"/>
      <c r="L28" s="56"/>
    </row>
    <row r="29" spans="1:12" ht="12.75" customHeight="1">
      <c r="A29" s="56" t="s">
        <v>439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12.75" customHeight="1">
      <c r="A30" s="565" t="s">
        <v>440</v>
      </c>
      <c r="B30" s="565"/>
      <c r="C30" s="565"/>
      <c r="D30" s="565"/>
      <c r="E30" s="565"/>
      <c r="F30" s="565"/>
      <c r="G30" s="56"/>
      <c r="H30" s="5" t="s">
        <v>109</v>
      </c>
      <c r="I30" s="56"/>
      <c r="J30" s="56"/>
      <c r="K30" s="56"/>
      <c r="L30" s="56"/>
    </row>
    <row r="31" spans="1:12" ht="14.25" customHeight="1">
      <c r="A31" s="53"/>
      <c r="B31" s="53"/>
      <c r="C31" s="53"/>
      <c r="D31" s="53"/>
      <c r="E31" s="53"/>
      <c r="F31" s="53"/>
      <c r="G31" s="53"/>
      <c r="H31" s="53"/>
      <c r="I31" s="56"/>
      <c r="J31" s="56"/>
      <c r="K31" s="56"/>
      <c r="L31" s="56"/>
    </row>
    <row r="32" spans="1:12" ht="14.2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1:12" ht="14.2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</sheetData>
  <mergeCells count="6">
    <mergeCell ref="A30:F30"/>
    <mergeCell ref="A5:A6"/>
    <mergeCell ref="B5:B6"/>
    <mergeCell ref="C5:D5"/>
    <mergeCell ref="E5:F5"/>
    <mergeCell ref="G5:H5"/>
  </mergeCells>
  <phoneticPr fontId="1"/>
  <hyperlinks>
    <hyperlink ref="A1" location="目次!R1C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0" zoomScaleNormal="110" workbookViewId="0"/>
  </sheetViews>
  <sheetFormatPr defaultRowHeight="13.5"/>
  <cols>
    <col min="1" max="1" width="12.375" style="314" customWidth="1"/>
    <col min="2" max="8" width="10.625" style="314" customWidth="1"/>
    <col min="9" max="16384" width="9" style="314"/>
  </cols>
  <sheetData>
    <row r="1" spans="1:8">
      <c r="A1" s="82" t="s">
        <v>1</v>
      </c>
    </row>
    <row r="3" spans="1:8" ht="15" customHeight="1">
      <c r="A3" s="17" t="s">
        <v>441</v>
      </c>
      <c r="B3" s="55"/>
      <c r="C3" s="55"/>
      <c r="D3" s="55"/>
      <c r="E3" s="55"/>
      <c r="F3" s="55"/>
      <c r="G3" s="55"/>
      <c r="H3" s="55"/>
    </row>
    <row r="4" spans="1:8" ht="15" customHeight="1">
      <c r="A4" s="17"/>
      <c r="B4" s="55"/>
      <c r="C4" s="55"/>
      <c r="D4" s="55"/>
      <c r="E4" s="55"/>
      <c r="F4" s="315"/>
      <c r="G4" s="55"/>
      <c r="H4" s="315" t="s">
        <v>442</v>
      </c>
    </row>
    <row r="5" spans="1:8" s="316" customFormat="1" ht="15" customHeight="1">
      <c r="A5" s="61" t="s">
        <v>443</v>
      </c>
      <c r="B5" s="59" t="s">
        <v>444</v>
      </c>
      <c r="C5" s="59" t="s">
        <v>445</v>
      </c>
      <c r="D5" s="59" t="s">
        <v>96</v>
      </c>
      <c r="E5" s="59" t="s">
        <v>97</v>
      </c>
      <c r="F5" s="59" t="s">
        <v>98</v>
      </c>
      <c r="G5" s="59" t="s">
        <v>99</v>
      </c>
      <c r="H5" s="58" t="s">
        <v>100</v>
      </c>
    </row>
    <row r="6" spans="1:8" s="317" customFormat="1" ht="15" customHeight="1">
      <c r="A6" s="307" t="s">
        <v>446</v>
      </c>
      <c r="B6" s="13">
        <v>1855</v>
      </c>
      <c r="C6" s="13">
        <v>1876</v>
      </c>
      <c r="D6" s="13">
        <v>1788</v>
      </c>
      <c r="E6" s="13">
        <v>1793</v>
      </c>
      <c r="F6" s="13">
        <v>1794</v>
      </c>
      <c r="G6" s="13">
        <v>1654</v>
      </c>
      <c r="H6" s="13">
        <v>1682</v>
      </c>
    </row>
    <row r="7" spans="1:8" s="317" customFormat="1" ht="15" customHeight="1">
      <c r="A7" s="60" t="s">
        <v>447</v>
      </c>
      <c r="B7" s="15">
        <v>669</v>
      </c>
      <c r="C7" s="15">
        <v>723</v>
      </c>
      <c r="D7" s="15">
        <v>676</v>
      </c>
      <c r="E7" s="15">
        <v>710</v>
      </c>
      <c r="F7" s="15">
        <v>669</v>
      </c>
      <c r="G7" s="15">
        <v>655</v>
      </c>
      <c r="H7" s="15">
        <v>622</v>
      </c>
    </row>
    <row r="8" spans="1:8" ht="15" customHeight="1">
      <c r="A8" s="55"/>
      <c r="B8" s="55"/>
      <c r="C8" s="55"/>
      <c r="D8" s="55"/>
      <c r="E8" s="55"/>
      <c r="F8" s="315"/>
      <c r="G8" s="55"/>
      <c r="H8" s="5" t="s">
        <v>448</v>
      </c>
    </row>
    <row r="9" spans="1:8" ht="15" customHeight="1"/>
    <row r="10" spans="1:8" ht="15" customHeight="1"/>
    <row r="11" spans="1:8" ht="15" customHeight="1"/>
  </sheetData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workbookViewId="0"/>
  </sheetViews>
  <sheetFormatPr defaultColWidth="8.125" defaultRowHeight="15" customHeight="1"/>
  <cols>
    <col min="1" max="1" width="15.875" style="318" customWidth="1"/>
    <col min="2" max="6" width="13.875" style="318" customWidth="1"/>
    <col min="7" max="16384" width="8.125" style="318"/>
  </cols>
  <sheetData>
    <row r="1" spans="1:6" ht="15" customHeight="1">
      <c r="A1" s="38" t="s">
        <v>1</v>
      </c>
    </row>
    <row r="3" spans="1:6" ht="15" customHeight="1">
      <c r="A3" s="17" t="s">
        <v>449</v>
      </c>
    </row>
    <row r="4" spans="1:6" s="8" customFormat="1" ht="15" customHeight="1">
      <c r="A4" s="23"/>
      <c r="B4" s="9"/>
      <c r="C4" s="24"/>
      <c r="D4" s="24"/>
      <c r="E4" s="24"/>
      <c r="F4" s="39" t="s">
        <v>450</v>
      </c>
    </row>
    <row r="5" spans="1:6" s="8" customFormat="1" ht="15" customHeight="1">
      <c r="A5" s="11" t="s">
        <v>7</v>
      </c>
      <c r="B5" s="566" t="s">
        <v>451</v>
      </c>
      <c r="C5" s="566" t="s">
        <v>97</v>
      </c>
      <c r="D5" s="566" t="s">
        <v>98</v>
      </c>
      <c r="E5" s="568" t="s">
        <v>99</v>
      </c>
      <c r="F5" s="568" t="s">
        <v>100</v>
      </c>
    </row>
    <row r="6" spans="1:6" s="8" customFormat="1" ht="15" customHeight="1">
      <c r="A6" s="51" t="s">
        <v>452</v>
      </c>
      <c r="B6" s="567"/>
      <c r="C6" s="567"/>
      <c r="D6" s="567"/>
      <c r="E6" s="569"/>
      <c r="F6" s="569"/>
    </row>
    <row r="7" spans="1:6" s="8" customFormat="1" ht="16.5" customHeight="1">
      <c r="A7" s="63" t="s">
        <v>19</v>
      </c>
      <c r="B7" s="319">
        <v>4281</v>
      </c>
      <c r="C7" s="319">
        <v>4619</v>
      </c>
      <c r="D7" s="319">
        <v>4801</v>
      </c>
      <c r="E7" s="319">
        <v>4598</v>
      </c>
      <c r="F7" s="319">
        <v>4383</v>
      </c>
    </row>
    <row r="8" spans="1:6" s="8" customFormat="1" ht="15" customHeight="1">
      <c r="A8" s="40" t="s">
        <v>453</v>
      </c>
      <c r="B8" s="13">
        <v>850</v>
      </c>
      <c r="C8" s="13">
        <v>850</v>
      </c>
      <c r="D8" s="13">
        <v>851</v>
      </c>
      <c r="E8" s="13">
        <v>817</v>
      </c>
      <c r="F8" s="13">
        <v>795</v>
      </c>
    </row>
    <row r="9" spans="1:6" s="8" customFormat="1" ht="15" customHeight="1">
      <c r="A9" s="40" t="s">
        <v>454</v>
      </c>
      <c r="B9" s="263">
        <v>1309</v>
      </c>
      <c r="C9" s="263">
        <v>1452</v>
      </c>
      <c r="D9" s="263">
        <v>1581</v>
      </c>
      <c r="E9" s="263">
        <v>1578</v>
      </c>
      <c r="F9" s="263">
        <v>1511</v>
      </c>
    </row>
    <row r="10" spans="1:6" s="8" customFormat="1" ht="15" customHeight="1">
      <c r="A10" s="40" t="s">
        <v>455</v>
      </c>
      <c r="B10" s="263">
        <v>802</v>
      </c>
      <c r="C10" s="263">
        <v>878</v>
      </c>
      <c r="D10" s="263">
        <v>921</v>
      </c>
      <c r="E10" s="263">
        <v>886</v>
      </c>
      <c r="F10" s="263">
        <v>855</v>
      </c>
    </row>
    <row r="11" spans="1:6" s="8" customFormat="1" ht="15" customHeight="1">
      <c r="A11" s="40" t="s">
        <v>456</v>
      </c>
      <c r="B11" s="263">
        <v>114</v>
      </c>
      <c r="C11" s="263">
        <v>132</v>
      </c>
      <c r="D11" s="263">
        <v>145</v>
      </c>
      <c r="E11" s="263">
        <v>146</v>
      </c>
      <c r="F11" s="263">
        <v>159</v>
      </c>
    </row>
    <row r="12" spans="1:6" s="8" customFormat="1" ht="15" customHeight="1">
      <c r="A12" s="40" t="s">
        <v>457</v>
      </c>
      <c r="B12" s="263">
        <v>30</v>
      </c>
      <c r="C12" s="263">
        <v>33</v>
      </c>
      <c r="D12" s="263">
        <v>32</v>
      </c>
      <c r="E12" s="263">
        <v>32</v>
      </c>
      <c r="F12" s="263">
        <v>36</v>
      </c>
    </row>
    <row r="13" spans="1:6" s="8" customFormat="1" ht="15" customHeight="1">
      <c r="A13" s="40" t="s">
        <v>458</v>
      </c>
      <c r="B13" s="263">
        <v>146</v>
      </c>
      <c r="C13" s="263">
        <v>141</v>
      </c>
      <c r="D13" s="263">
        <v>128</v>
      </c>
      <c r="E13" s="263">
        <v>134</v>
      </c>
      <c r="F13" s="263">
        <v>132</v>
      </c>
    </row>
    <row r="14" spans="1:6" s="8" customFormat="1" ht="15" customHeight="1">
      <c r="A14" s="40" t="s">
        <v>459</v>
      </c>
      <c r="B14" s="263">
        <v>59</v>
      </c>
      <c r="C14" s="263">
        <v>72</v>
      </c>
      <c r="D14" s="263">
        <v>67</v>
      </c>
      <c r="E14" s="263">
        <v>65</v>
      </c>
      <c r="F14" s="263">
        <v>71</v>
      </c>
    </row>
    <row r="15" spans="1:6" s="8" customFormat="1" ht="15" customHeight="1">
      <c r="A15" s="40" t="s">
        <v>460</v>
      </c>
      <c r="B15" s="263">
        <v>61</v>
      </c>
      <c r="C15" s="263">
        <v>61</v>
      </c>
      <c r="D15" s="263">
        <v>54</v>
      </c>
      <c r="E15" s="263">
        <v>50</v>
      </c>
      <c r="F15" s="263">
        <v>42</v>
      </c>
    </row>
    <row r="16" spans="1:6" s="8" customFormat="1" ht="15" customHeight="1">
      <c r="A16" s="40" t="s">
        <v>461</v>
      </c>
      <c r="B16" s="263">
        <v>84</v>
      </c>
      <c r="C16" s="263">
        <v>90</v>
      </c>
      <c r="D16" s="263">
        <v>93</v>
      </c>
      <c r="E16" s="263">
        <v>82</v>
      </c>
      <c r="F16" s="263">
        <v>68</v>
      </c>
    </row>
    <row r="17" spans="1:6" s="8" customFormat="1" ht="15" customHeight="1">
      <c r="A17" s="40" t="s">
        <v>462</v>
      </c>
      <c r="B17" s="263">
        <v>284</v>
      </c>
      <c r="C17" s="263">
        <v>315</v>
      </c>
      <c r="D17" s="263">
        <v>316</v>
      </c>
      <c r="E17" s="263">
        <v>189</v>
      </c>
      <c r="F17" s="263">
        <v>133</v>
      </c>
    </row>
    <row r="18" spans="1:6" s="8" customFormat="1" ht="15" customHeight="1">
      <c r="A18" s="40" t="s">
        <v>463</v>
      </c>
      <c r="B18" s="263">
        <v>59</v>
      </c>
      <c r="C18" s="263">
        <v>53</v>
      </c>
      <c r="D18" s="263">
        <v>49</v>
      </c>
      <c r="E18" s="263">
        <v>48</v>
      </c>
      <c r="F18" s="263">
        <v>43</v>
      </c>
    </row>
    <row r="19" spans="1:6" s="8" customFormat="1" ht="15" customHeight="1">
      <c r="A19" s="40" t="s">
        <v>464</v>
      </c>
      <c r="B19" s="263">
        <v>39</v>
      </c>
      <c r="C19" s="263">
        <v>42</v>
      </c>
      <c r="D19" s="263">
        <v>39</v>
      </c>
      <c r="E19" s="263">
        <v>31</v>
      </c>
      <c r="F19" s="263">
        <v>26</v>
      </c>
    </row>
    <row r="20" spans="1:6" s="8" customFormat="1" ht="15" customHeight="1">
      <c r="A20" s="320" t="s">
        <v>465</v>
      </c>
      <c r="B20" s="15">
        <v>444</v>
      </c>
      <c r="C20" s="15">
        <v>500</v>
      </c>
      <c r="D20" s="15">
        <v>525</v>
      </c>
      <c r="E20" s="15">
        <v>540</v>
      </c>
      <c r="F20" s="15">
        <v>512</v>
      </c>
    </row>
    <row r="21" spans="1:6" s="8" customFormat="1" ht="15" customHeight="1">
      <c r="B21" s="16"/>
      <c r="C21" s="16"/>
      <c r="D21" s="16"/>
      <c r="E21" s="16"/>
      <c r="F21" s="16" t="s">
        <v>448</v>
      </c>
    </row>
  </sheetData>
  <mergeCells count="5">
    <mergeCell ref="B5:B6"/>
    <mergeCell ref="C5:C6"/>
    <mergeCell ref="D5:D6"/>
    <mergeCell ref="E5:E6"/>
    <mergeCell ref="F5:F6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115" workbookViewId="0">
      <selection activeCell="J48" sqref="J48"/>
    </sheetView>
  </sheetViews>
  <sheetFormatPr defaultColWidth="10.625" defaultRowHeight="13.5" customHeight="1"/>
  <cols>
    <col min="1" max="16384" width="10.625" style="325"/>
  </cols>
  <sheetData>
    <row r="1" spans="1:8" s="324" customFormat="1" ht="13.5" customHeight="1">
      <c r="A1" s="323" t="s">
        <v>1</v>
      </c>
    </row>
    <row r="3" spans="1:8" ht="21.75" customHeight="1">
      <c r="A3" s="570" t="s">
        <v>478</v>
      </c>
      <c r="B3" s="570"/>
      <c r="C3" s="570"/>
      <c r="D3" s="570"/>
      <c r="E3" s="570"/>
      <c r="F3" s="570"/>
      <c r="G3" s="570"/>
      <c r="H3" s="570"/>
    </row>
    <row r="5" spans="1:8" ht="15" customHeight="1">
      <c r="A5" s="326" t="s">
        <v>479</v>
      </c>
    </row>
    <row r="6" spans="1:8" ht="15" customHeight="1">
      <c r="A6" s="571">
        <v>40452</v>
      </c>
      <c r="B6" s="571"/>
      <c r="C6" s="327"/>
      <c r="D6" s="327"/>
      <c r="E6" s="327"/>
      <c r="F6" s="327"/>
      <c r="G6" s="327"/>
      <c r="H6" s="327"/>
    </row>
    <row r="7" spans="1:8" ht="15" customHeight="1">
      <c r="A7" s="328" t="s">
        <v>480</v>
      </c>
      <c r="B7" s="329" t="s">
        <v>27</v>
      </c>
      <c r="C7" s="330" t="s">
        <v>28</v>
      </c>
      <c r="D7" s="331" t="s">
        <v>29</v>
      </c>
      <c r="E7" s="329" t="s">
        <v>480</v>
      </c>
      <c r="F7" s="328" t="s">
        <v>27</v>
      </c>
      <c r="G7" s="330" t="s">
        <v>28</v>
      </c>
      <c r="H7" s="332" t="s">
        <v>29</v>
      </c>
    </row>
    <row r="8" spans="1:8" ht="13.5" customHeight="1">
      <c r="A8" s="333" t="s">
        <v>481</v>
      </c>
      <c r="B8" s="334">
        <v>2796</v>
      </c>
      <c r="C8" s="335">
        <v>1464</v>
      </c>
      <c r="D8" s="336">
        <v>1332</v>
      </c>
      <c r="E8" s="337" t="s">
        <v>482</v>
      </c>
      <c r="F8" s="338">
        <v>3642</v>
      </c>
      <c r="G8" s="339">
        <v>1864</v>
      </c>
      <c r="H8" s="339">
        <v>1778</v>
      </c>
    </row>
    <row r="9" spans="1:8" ht="12.75" customHeight="1">
      <c r="A9" s="333" t="s">
        <v>483</v>
      </c>
      <c r="B9" s="340">
        <v>2804</v>
      </c>
      <c r="C9" s="339">
        <v>1422</v>
      </c>
      <c r="D9" s="341">
        <v>1382</v>
      </c>
      <c r="E9" s="337" t="s">
        <v>484</v>
      </c>
      <c r="F9" s="338">
        <v>3469</v>
      </c>
      <c r="G9" s="339">
        <v>1711</v>
      </c>
      <c r="H9" s="339">
        <v>1758</v>
      </c>
    </row>
    <row r="10" spans="1:8" ht="13.5" customHeight="1">
      <c r="A10" s="333" t="s">
        <v>485</v>
      </c>
      <c r="B10" s="340">
        <v>2915</v>
      </c>
      <c r="C10" s="339">
        <v>1482</v>
      </c>
      <c r="D10" s="341">
        <v>1433</v>
      </c>
      <c r="E10" s="337" t="s">
        <v>486</v>
      </c>
      <c r="F10" s="338">
        <v>3336</v>
      </c>
      <c r="G10" s="339">
        <v>1699</v>
      </c>
      <c r="H10" s="339">
        <v>1637</v>
      </c>
    </row>
    <row r="11" spans="1:8" ht="13.5" customHeight="1">
      <c r="A11" s="333" t="s">
        <v>487</v>
      </c>
      <c r="B11" s="340">
        <v>2878</v>
      </c>
      <c r="C11" s="339">
        <v>1411</v>
      </c>
      <c r="D11" s="341">
        <v>1467</v>
      </c>
      <c r="E11" s="337" t="s">
        <v>488</v>
      </c>
      <c r="F11" s="338">
        <v>3612</v>
      </c>
      <c r="G11" s="339">
        <v>1793</v>
      </c>
      <c r="H11" s="339">
        <v>1819</v>
      </c>
    </row>
    <row r="12" spans="1:8" ht="13.5" customHeight="1">
      <c r="A12" s="333" t="s">
        <v>489</v>
      </c>
      <c r="B12" s="340">
        <v>2776</v>
      </c>
      <c r="C12" s="339">
        <v>1436</v>
      </c>
      <c r="D12" s="341">
        <v>1340</v>
      </c>
      <c r="E12" s="337" t="s">
        <v>490</v>
      </c>
      <c r="F12" s="338">
        <v>3877</v>
      </c>
      <c r="G12" s="339">
        <v>1895</v>
      </c>
      <c r="H12" s="339">
        <v>1982</v>
      </c>
    </row>
    <row r="13" spans="1:8" ht="13.5" customHeight="1">
      <c r="A13" s="333" t="s">
        <v>491</v>
      </c>
      <c r="B13" s="340">
        <v>2811</v>
      </c>
      <c r="C13" s="339">
        <v>1478</v>
      </c>
      <c r="D13" s="341">
        <v>1333</v>
      </c>
      <c r="E13" s="337" t="s">
        <v>492</v>
      </c>
      <c r="F13" s="338">
        <v>3761</v>
      </c>
      <c r="G13" s="339">
        <v>1892</v>
      </c>
      <c r="H13" s="339">
        <v>1869</v>
      </c>
    </row>
    <row r="14" spans="1:8" ht="13.5" customHeight="1">
      <c r="A14" s="333" t="s">
        <v>493</v>
      </c>
      <c r="B14" s="340">
        <v>2964</v>
      </c>
      <c r="C14" s="339">
        <v>1488</v>
      </c>
      <c r="D14" s="341">
        <v>1476</v>
      </c>
      <c r="E14" s="337" t="s">
        <v>494</v>
      </c>
      <c r="F14" s="338">
        <v>4042</v>
      </c>
      <c r="G14" s="339">
        <v>1922</v>
      </c>
      <c r="H14" s="339">
        <v>2120</v>
      </c>
    </row>
    <row r="15" spans="1:8" ht="13.5" customHeight="1">
      <c r="A15" s="333" t="s">
        <v>495</v>
      </c>
      <c r="B15" s="340">
        <v>3115</v>
      </c>
      <c r="C15" s="339">
        <v>1572</v>
      </c>
      <c r="D15" s="341">
        <v>1543</v>
      </c>
      <c r="E15" s="337" t="s">
        <v>496</v>
      </c>
      <c r="F15" s="338">
        <v>4406</v>
      </c>
      <c r="G15" s="339">
        <v>2117</v>
      </c>
      <c r="H15" s="339">
        <v>2289</v>
      </c>
    </row>
    <row r="16" spans="1:8" ht="13.5" customHeight="1">
      <c r="A16" s="333" t="s">
        <v>497</v>
      </c>
      <c r="B16" s="340">
        <v>2962</v>
      </c>
      <c r="C16" s="339">
        <v>1536</v>
      </c>
      <c r="D16" s="341">
        <v>1426</v>
      </c>
      <c r="E16" s="337" t="s">
        <v>498</v>
      </c>
      <c r="F16" s="338">
        <v>4661</v>
      </c>
      <c r="G16" s="339">
        <v>2247</v>
      </c>
      <c r="H16" s="339">
        <v>2414</v>
      </c>
    </row>
    <row r="17" spans="1:8" ht="13.5" customHeight="1">
      <c r="A17" s="333" t="s">
        <v>499</v>
      </c>
      <c r="B17" s="340">
        <v>3091</v>
      </c>
      <c r="C17" s="339">
        <v>1622</v>
      </c>
      <c r="D17" s="341">
        <v>1469</v>
      </c>
      <c r="E17" s="337" t="s">
        <v>500</v>
      </c>
      <c r="F17" s="338">
        <v>5118</v>
      </c>
      <c r="G17" s="339">
        <v>2455</v>
      </c>
      <c r="H17" s="339">
        <v>2663</v>
      </c>
    </row>
    <row r="18" spans="1:8" ht="13.5" customHeight="1">
      <c r="A18" s="333" t="s">
        <v>501</v>
      </c>
      <c r="B18" s="340">
        <v>3150</v>
      </c>
      <c r="C18" s="339">
        <v>1598</v>
      </c>
      <c r="D18" s="341">
        <v>1552</v>
      </c>
      <c r="E18" s="337" t="s">
        <v>502</v>
      </c>
      <c r="F18" s="338">
        <v>5610</v>
      </c>
      <c r="G18" s="339">
        <v>2723</v>
      </c>
      <c r="H18" s="339">
        <v>2887</v>
      </c>
    </row>
    <row r="19" spans="1:8" ht="13.5" customHeight="1">
      <c r="A19" s="333" t="s">
        <v>503</v>
      </c>
      <c r="B19" s="340">
        <v>3151</v>
      </c>
      <c r="C19" s="339">
        <v>1622</v>
      </c>
      <c r="D19" s="341">
        <v>1529</v>
      </c>
      <c r="E19" s="337" t="s">
        <v>504</v>
      </c>
      <c r="F19" s="338">
        <v>5718</v>
      </c>
      <c r="G19" s="339">
        <v>2740</v>
      </c>
      <c r="H19" s="339">
        <v>2978</v>
      </c>
    </row>
    <row r="20" spans="1:8" ht="13.5" customHeight="1">
      <c r="A20" s="333" t="s">
        <v>505</v>
      </c>
      <c r="B20" s="340">
        <v>3251</v>
      </c>
      <c r="C20" s="339">
        <v>1651</v>
      </c>
      <c r="D20" s="341">
        <v>1600</v>
      </c>
      <c r="E20" s="337" t="s">
        <v>506</v>
      </c>
      <c r="F20" s="338">
        <v>5843</v>
      </c>
      <c r="G20" s="339">
        <v>2804</v>
      </c>
      <c r="H20" s="339">
        <v>3039</v>
      </c>
    </row>
    <row r="21" spans="1:8" ht="13.5" customHeight="1">
      <c r="A21" s="333" t="s">
        <v>507</v>
      </c>
      <c r="B21" s="340">
        <v>3163</v>
      </c>
      <c r="C21" s="339">
        <v>1585</v>
      </c>
      <c r="D21" s="341">
        <v>1578</v>
      </c>
      <c r="E21" s="337" t="s">
        <v>508</v>
      </c>
      <c r="F21" s="338">
        <v>3754</v>
      </c>
      <c r="G21" s="339">
        <v>1753</v>
      </c>
      <c r="H21" s="339">
        <v>2001</v>
      </c>
    </row>
    <row r="22" spans="1:8" ht="13.5" customHeight="1">
      <c r="A22" s="333" t="s">
        <v>509</v>
      </c>
      <c r="B22" s="340">
        <v>3134</v>
      </c>
      <c r="C22" s="339">
        <v>1596</v>
      </c>
      <c r="D22" s="341">
        <v>1538</v>
      </c>
      <c r="E22" s="337" t="s">
        <v>510</v>
      </c>
      <c r="F22" s="338">
        <v>3995</v>
      </c>
      <c r="G22" s="339">
        <v>1977</v>
      </c>
      <c r="H22" s="339">
        <v>2018</v>
      </c>
    </row>
    <row r="23" spans="1:8" ht="13.5" customHeight="1">
      <c r="A23" s="333" t="s">
        <v>511</v>
      </c>
      <c r="B23" s="340">
        <v>3242</v>
      </c>
      <c r="C23" s="339">
        <v>1620</v>
      </c>
      <c r="D23" s="341">
        <v>1622</v>
      </c>
      <c r="E23" s="337" t="s">
        <v>512</v>
      </c>
      <c r="F23" s="338">
        <v>4930</v>
      </c>
      <c r="G23" s="339">
        <v>2352</v>
      </c>
      <c r="H23" s="339">
        <v>2578</v>
      </c>
    </row>
    <row r="24" spans="1:8" ht="13.5" customHeight="1">
      <c r="A24" s="333" t="s">
        <v>513</v>
      </c>
      <c r="B24" s="340">
        <v>3118</v>
      </c>
      <c r="C24" s="339">
        <v>1553</v>
      </c>
      <c r="D24" s="341">
        <v>1565</v>
      </c>
      <c r="E24" s="337" t="s">
        <v>514</v>
      </c>
      <c r="F24" s="338">
        <v>4911</v>
      </c>
      <c r="G24" s="339">
        <v>2313</v>
      </c>
      <c r="H24" s="339">
        <v>2598</v>
      </c>
    </row>
    <row r="25" spans="1:8" ht="13.5" customHeight="1">
      <c r="A25" s="333" t="s">
        <v>515</v>
      </c>
      <c r="B25" s="340">
        <v>2928</v>
      </c>
      <c r="C25" s="339">
        <v>1518</v>
      </c>
      <c r="D25" s="341">
        <v>1410</v>
      </c>
      <c r="E25" s="337" t="s">
        <v>516</v>
      </c>
      <c r="F25" s="338">
        <v>4997</v>
      </c>
      <c r="G25" s="339">
        <v>2425</v>
      </c>
      <c r="H25" s="339">
        <v>2572</v>
      </c>
    </row>
    <row r="26" spans="1:8" ht="13.5" customHeight="1">
      <c r="A26" s="333" t="s">
        <v>517</v>
      </c>
      <c r="B26" s="340">
        <v>3085</v>
      </c>
      <c r="C26" s="339">
        <v>1519</v>
      </c>
      <c r="D26" s="341">
        <v>1566</v>
      </c>
      <c r="E26" s="337" t="s">
        <v>518</v>
      </c>
      <c r="F26" s="338">
        <v>4693</v>
      </c>
      <c r="G26" s="339">
        <v>2265</v>
      </c>
      <c r="H26" s="339">
        <v>2428</v>
      </c>
    </row>
    <row r="27" spans="1:8" ht="13.5" customHeight="1">
      <c r="A27" s="333" t="s">
        <v>519</v>
      </c>
      <c r="B27" s="340">
        <v>3359</v>
      </c>
      <c r="C27" s="339">
        <v>1647</v>
      </c>
      <c r="D27" s="341">
        <v>1712</v>
      </c>
      <c r="E27" s="337" t="s">
        <v>520</v>
      </c>
      <c r="F27" s="338">
        <v>4328</v>
      </c>
      <c r="G27" s="339">
        <v>2099</v>
      </c>
      <c r="H27" s="339">
        <v>2229</v>
      </c>
    </row>
    <row r="28" spans="1:8" ht="13.5" customHeight="1">
      <c r="A28" s="333" t="s">
        <v>521</v>
      </c>
      <c r="B28" s="340">
        <v>3466</v>
      </c>
      <c r="C28" s="339">
        <v>1688</v>
      </c>
      <c r="D28" s="341">
        <v>1778</v>
      </c>
      <c r="E28" s="337" t="s">
        <v>522</v>
      </c>
      <c r="F28" s="338">
        <v>3531</v>
      </c>
      <c r="G28" s="339">
        <v>1751</v>
      </c>
      <c r="H28" s="339">
        <v>1780</v>
      </c>
    </row>
    <row r="29" spans="1:8" ht="13.5" customHeight="1">
      <c r="A29" s="333" t="s">
        <v>523</v>
      </c>
      <c r="B29" s="340">
        <v>3529</v>
      </c>
      <c r="C29" s="339">
        <v>1752</v>
      </c>
      <c r="D29" s="341">
        <v>1777</v>
      </c>
      <c r="E29" s="337" t="s">
        <v>524</v>
      </c>
      <c r="F29" s="338">
        <v>3694</v>
      </c>
      <c r="G29" s="339">
        <v>1898</v>
      </c>
      <c r="H29" s="339">
        <v>1796</v>
      </c>
    </row>
    <row r="30" spans="1:8" ht="13.5" customHeight="1">
      <c r="A30" s="333" t="s">
        <v>525</v>
      </c>
      <c r="B30" s="340">
        <v>3581</v>
      </c>
      <c r="C30" s="339">
        <v>1812</v>
      </c>
      <c r="D30" s="341">
        <v>1769</v>
      </c>
      <c r="E30" s="337" t="s">
        <v>526</v>
      </c>
      <c r="F30" s="338">
        <v>3445</v>
      </c>
      <c r="G30" s="339">
        <v>1756</v>
      </c>
      <c r="H30" s="339">
        <v>1689</v>
      </c>
    </row>
    <row r="31" spans="1:8" ht="13.5" customHeight="1">
      <c r="A31" s="333" t="s">
        <v>527</v>
      </c>
      <c r="B31" s="340">
        <v>3543</v>
      </c>
      <c r="C31" s="339">
        <v>1746</v>
      </c>
      <c r="D31" s="341">
        <v>1797</v>
      </c>
      <c r="E31" s="337" t="s">
        <v>528</v>
      </c>
      <c r="F31" s="338">
        <v>3336</v>
      </c>
      <c r="G31" s="339">
        <v>1706</v>
      </c>
      <c r="H31" s="339">
        <v>1630</v>
      </c>
    </row>
    <row r="32" spans="1:8" ht="13.5" customHeight="1">
      <c r="A32" s="333" t="s">
        <v>529</v>
      </c>
      <c r="B32" s="340">
        <v>3578</v>
      </c>
      <c r="C32" s="339">
        <v>1825</v>
      </c>
      <c r="D32" s="341">
        <v>1753</v>
      </c>
      <c r="E32" s="337" t="s">
        <v>530</v>
      </c>
      <c r="F32" s="338">
        <v>3018</v>
      </c>
      <c r="G32" s="339">
        <v>1474</v>
      </c>
      <c r="H32" s="339">
        <v>1544</v>
      </c>
    </row>
    <row r="33" spans="1:8" ht="13.5" customHeight="1">
      <c r="A33" s="333" t="s">
        <v>531</v>
      </c>
      <c r="B33" s="340">
        <v>3648</v>
      </c>
      <c r="C33" s="339">
        <v>1823</v>
      </c>
      <c r="D33" s="341">
        <v>1825</v>
      </c>
      <c r="E33" s="337" t="s">
        <v>532</v>
      </c>
      <c r="F33" s="338">
        <v>2422</v>
      </c>
      <c r="G33" s="339">
        <v>1221</v>
      </c>
      <c r="H33" s="339">
        <v>1201</v>
      </c>
    </row>
    <row r="34" spans="1:8" ht="13.5" customHeight="1">
      <c r="A34" s="333" t="s">
        <v>533</v>
      </c>
      <c r="B34" s="340">
        <v>3741</v>
      </c>
      <c r="C34" s="339">
        <v>1893</v>
      </c>
      <c r="D34" s="341">
        <v>1848</v>
      </c>
      <c r="E34" s="337" t="s">
        <v>534</v>
      </c>
      <c r="F34" s="338">
        <v>2152</v>
      </c>
      <c r="G34" s="339">
        <v>1039</v>
      </c>
      <c r="H34" s="339">
        <v>1113</v>
      </c>
    </row>
    <row r="35" spans="1:8" ht="13.5" customHeight="1">
      <c r="A35" s="333" t="s">
        <v>535</v>
      </c>
      <c r="B35" s="340">
        <v>3892</v>
      </c>
      <c r="C35" s="339">
        <v>1998</v>
      </c>
      <c r="D35" s="341">
        <v>1894</v>
      </c>
      <c r="E35" s="337" t="s">
        <v>536</v>
      </c>
      <c r="F35" s="338">
        <v>2072</v>
      </c>
      <c r="G35" s="339">
        <v>954</v>
      </c>
      <c r="H35" s="339">
        <v>1118</v>
      </c>
    </row>
    <row r="36" spans="1:8" ht="13.5" customHeight="1">
      <c r="A36" s="333" t="s">
        <v>537</v>
      </c>
      <c r="B36" s="340">
        <v>4063</v>
      </c>
      <c r="C36" s="339">
        <v>2053</v>
      </c>
      <c r="D36" s="341">
        <v>2010</v>
      </c>
      <c r="E36" s="337" t="s">
        <v>538</v>
      </c>
      <c r="F36" s="338">
        <v>1812</v>
      </c>
      <c r="G36" s="339">
        <v>833</v>
      </c>
      <c r="H36" s="339">
        <v>979</v>
      </c>
    </row>
    <row r="37" spans="1:8" ht="13.5" customHeight="1">
      <c r="A37" s="333" t="s">
        <v>539</v>
      </c>
      <c r="B37" s="340">
        <v>3980</v>
      </c>
      <c r="C37" s="339">
        <v>1949</v>
      </c>
      <c r="D37" s="341">
        <v>2031</v>
      </c>
      <c r="E37" s="337" t="s">
        <v>540</v>
      </c>
      <c r="F37" s="338">
        <v>1489</v>
      </c>
      <c r="G37" s="339">
        <v>652</v>
      </c>
      <c r="H37" s="339">
        <v>837</v>
      </c>
    </row>
    <row r="38" spans="1:8" ht="13.5" customHeight="1">
      <c r="A38" s="333" t="s">
        <v>541</v>
      </c>
      <c r="B38" s="340">
        <v>4186</v>
      </c>
      <c r="C38" s="339">
        <v>2132</v>
      </c>
      <c r="D38" s="341">
        <v>2054</v>
      </c>
      <c r="E38" s="337" t="s">
        <v>542</v>
      </c>
      <c r="F38" s="338">
        <v>1352</v>
      </c>
      <c r="G38" s="339">
        <v>589</v>
      </c>
      <c r="H38" s="339">
        <v>763</v>
      </c>
    </row>
    <row r="39" spans="1:8" ht="13.5" customHeight="1">
      <c r="A39" s="333" t="s">
        <v>543</v>
      </c>
      <c r="B39" s="340">
        <v>4314</v>
      </c>
      <c r="C39" s="339">
        <v>2218</v>
      </c>
      <c r="D39" s="341">
        <v>2096</v>
      </c>
      <c r="E39" s="337" t="s">
        <v>544</v>
      </c>
      <c r="F39" s="338">
        <v>1191</v>
      </c>
      <c r="G39" s="339">
        <v>509</v>
      </c>
      <c r="H39" s="339">
        <v>682</v>
      </c>
    </row>
    <row r="40" spans="1:8" ht="13.5" customHeight="1">
      <c r="A40" s="333" t="s">
        <v>545</v>
      </c>
      <c r="B40" s="340">
        <v>4455</v>
      </c>
      <c r="C40" s="339">
        <v>2293</v>
      </c>
      <c r="D40" s="341">
        <v>2162</v>
      </c>
      <c r="E40" s="337" t="s">
        <v>546</v>
      </c>
      <c r="F40" s="338">
        <v>1132</v>
      </c>
      <c r="G40" s="339">
        <v>459</v>
      </c>
      <c r="H40" s="339">
        <v>673</v>
      </c>
    </row>
    <row r="41" spans="1:8" ht="13.5" customHeight="1">
      <c r="A41" s="333" t="s">
        <v>547</v>
      </c>
      <c r="B41" s="340">
        <v>4667</v>
      </c>
      <c r="C41" s="339">
        <v>2346</v>
      </c>
      <c r="D41" s="341">
        <v>2321</v>
      </c>
      <c r="E41" s="337" t="s">
        <v>548</v>
      </c>
      <c r="F41" s="338">
        <v>1071</v>
      </c>
      <c r="G41" s="339">
        <v>360</v>
      </c>
      <c r="H41" s="339">
        <v>711</v>
      </c>
    </row>
    <row r="42" spans="1:8" ht="13.5" customHeight="1">
      <c r="A42" s="333" t="s">
        <v>549</v>
      </c>
      <c r="B42" s="340">
        <v>5141</v>
      </c>
      <c r="C42" s="339">
        <v>2626</v>
      </c>
      <c r="D42" s="341">
        <v>2515</v>
      </c>
      <c r="E42" s="337" t="s">
        <v>550</v>
      </c>
      <c r="F42" s="338">
        <v>836</v>
      </c>
      <c r="G42" s="339">
        <v>308</v>
      </c>
      <c r="H42" s="339">
        <v>528</v>
      </c>
    </row>
    <row r="43" spans="1:8" ht="13.5" customHeight="1">
      <c r="A43" s="333" t="s">
        <v>551</v>
      </c>
      <c r="B43" s="340">
        <v>5363</v>
      </c>
      <c r="C43" s="339">
        <v>2809</v>
      </c>
      <c r="D43" s="341">
        <v>2554</v>
      </c>
      <c r="E43" s="337" t="s">
        <v>552</v>
      </c>
      <c r="F43" s="338">
        <v>681</v>
      </c>
      <c r="G43" s="339">
        <v>195</v>
      </c>
      <c r="H43" s="339">
        <v>486</v>
      </c>
    </row>
    <row r="44" spans="1:8" ht="13.5" customHeight="1">
      <c r="A44" s="333" t="s">
        <v>553</v>
      </c>
      <c r="B44" s="340">
        <v>5836</v>
      </c>
      <c r="C44" s="339">
        <v>2968</v>
      </c>
      <c r="D44" s="341">
        <v>2868</v>
      </c>
      <c r="E44" s="337" t="s">
        <v>554</v>
      </c>
      <c r="F44" s="338">
        <v>592</v>
      </c>
      <c r="G44" s="339">
        <v>164</v>
      </c>
      <c r="H44" s="339">
        <v>428</v>
      </c>
    </row>
    <row r="45" spans="1:8" ht="13.5" customHeight="1">
      <c r="A45" s="333" t="s">
        <v>555</v>
      </c>
      <c r="B45" s="340">
        <v>6090</v>
      </c>
      <c r="C45" s="339">
        <v>3256</v>
      </c>
      <c r="D45" s="341">
        <v>2834</v>
      </c>
      <c r="E45" s="337" t="s">
        <v>556</v>
      </c>
      <c r="F45" s="338">
        <v>580</v>
      </c>
      <c r="G45" s="339">
        <v>160</v>
      </c>
      <c r="H45" s="339">
        <v>420</v>
      </c>
    </row>
    <row r="46" spans="1:8" ht="13.5" customHeight="1">
      <c r="A46" s="333" t="s">
        <v>557</v>
      </c>
      <c r="B46" s="340">
        <v>6098</v>
      </c>
      <c r="C46" s="339">
        <v>3151</v>
      </c>
      <c r="D46" s="341">
        <v>2947</v>
      </c>
      <c r="E46" s="337" t="s">
        <v>558</v>
      </c>
      <c r="F46" s="338">
        <v>461</v>
      </c>
      <c r="G46" s="339">
        <v>97</v>
      </c>
      <c r="H46" s="339">
        <v>364</v>
      </c>
    </row>
    <row r="47" spans="1:8" ht="13.5" customHeight="1">
      <c r="A47" s="333" t="s">
        <v>559</v>
      </c>
      <c r="B47" s="340">
        <v>6038</v>
      </c>
      <c r="C47" s="339">
        <v>3144</v>
      </c>
      <c r="D47" s="341">
        <v>2894</v>
      </c>
      <c r="E47" s="337" t="s">
        <v>560</v>
      </c>
      <c r="F47" s="338">
        <v>394</v>
      </c>
      <c r="G47" s="339">
        <v>87</v>
      </c>
      <c r="H47" s="339">
        <v>307</v>
      </c>
    </row>
    <row r="48" spans="1:8" ht="13.5" customHeight="1">
      <c r="A48" s="333" t="s">
        <v>561</v>
      </c>
      <c r="B48" s="340">
        <v>5551</v>
      </c>
      <c r="C48" s="339">
        <v>2879</v>
      </c>
      <c r="D48" s="341">
        <v>2672</v>
      </c>
      <c r="E48" s="337" t="s">
        <v>562</v>
      </c>
      <c r="F48" s="338">
        <v>304</v>
      </c>
      <c r="G48" s="339">
        <v>59</v>
      </c>
      <c r="H48" s="339">
        <v>245</v>
      </c>
    </row>
    <row r="49" spans="1:8" ht="13.5" customHeight="1">
      <c r="A49" s="333" t="s">
        <v>563</v>
      </c>
      <c r="B49" s="340">
        <v>5691</v>
      </c>
      <c r="C49" s="339">
        <v>2901</v>
      </c>
      <c r="D49" s="341">
        <v>2790</v>
      </c>
      <c r="E49" s="337" t="s">
        <v>564</v>
      </c>
      <c r="F49" s="338">
        <v>266</v>
      </c>
      <c r="G49" s="339">
        <v>65</v>
      </c>
      <c r="H49" s="339">
        <v>201</v>
      </c>
    </row>
    <row r="50" spans="1:8" ht="13.5" customHeight="1">
      <c r="A50" s="333" t="s">
        <v>565</v>
      </c>
      <c r="B50" s="340">
        <v>5368</v>
      </c>
      <c r="C50" s="339">
        <v>2797</v>
      </c>
      <c r="D50" s="341">
        <v>2571</v>
      </c>
      <c r="E50" s="337" t="s">
        <v>566</v>
      </c>
      <c r="F50" s="338">
        <v>205</v>
      </c>
      <c r="G50" s="339">
        <v>56</v>
      </c>
      <c r="H50" s="339">
        <v>149</v>
      </c>
    </row>
    <row r="51" spans="1:8" ht="13.5" customHeight="1">
      <c r="A51" s="333" t="s">
        <v>567</v>
      </c>
      <c r="B51" s="340">
        <v>5283</v>
      </c>
      <c r="C51" s="339">
        <v>2751</v>
      </c>
      <c r="D51" s="341">
        <v>2532</v>
      </c>
      <c r="E51" s="337" t="s">
        <v>568</v>
      </c>
      <c r="F51" s="338">
        <v>177</v>
      </c>
      <c r="G51" s="339">
        <v>33</v>
      </c>
      <c r="H51" s="339">
        <v>144</v>
      </c>
    </row>
    <row r="52" spans="1:8" ht="13.5" customHeight="1">
      <c r="A52" s="333" t="s">
        <v>569</v>
      </c>
      <c r="B52" s="340">
        <v>4012</v>
      </c>
      <c r="C52" s="339">
        <v>2084</v>
      </c>
      <c r="D52" s="341">
        <v>1928</v>
      </c>
      <c r="E52" s="337" t="s">
        <v>570</v>
      </c>
      <c r="F52" s="338">
        <v>138</v>
      </c>
      <c r="G52" s="339">
        <v>31</v>
      </c>
      <c r="H52" s="339">
        <v>107</v>
      </c>
    </row>
    <row r="53" spans="1:8" ht="13.5" customHeight="1">
      <c r="A53" s="333" t="s">
        <v>571</v>
      </c>
      <c r="B53" s="340">
        <v>4854</v>
      </c>
      <c r="C53" s="339">
        <v>2543</v>
      </c>
      <c r="D53" s="341">
        <v>2311</v>
      </c>
      <c r="E53" s="337" t="s">
        <v>572</v>
      </c>
      <c r="F53" s="338">
        <v>103</v>
      </c>
      <c r="G53" s="339">
        <v>21</v>
      </c>
      <c r="H53" s="339">
        <v>82</v>
      </c>
    </row>
    <row r="54" spans="1:8" ht="13.5" customHeight="1">
      <c r="A54" s="333" t="s">
        <v>573</v>
      </c>
      <c r="B54" s="340">
        <v>4347</v>
      </c>
      <c r="C54" s="339">
        <v>2259</v>
      </c>
      <c r="D54" s="341">
        <v>2088</v>
      </c>
      <c r="E54" s="337" t="s">
        <v>574</v>
      </c>
      <c r="F54" s="338">
        <v>70</v>
      </c>
      <c r="G54" s="339">
        <v>9</v>
      </c>
      <c r="H54" s="339">
        <v>61</v>
      </c>
    </row>
    <row r="55" spans="1:8" ht="13.5" customHeight="1">
      <c r="A55" s="333" t="s">
        <v>575</v>
      </c>
      <c r="B55" s="340">
        <v>4057</v>
      </c>
      <c r="C55" s="339">
        <v>2101</v>
      </c>
      <c r="D55" s="341">
        <v>1956</v>
      </c>
      <c r="E55" s="337" t="s">
        <v>576</v>
      </c>
      <c r="F55" s="338">
        <v>42</v>
      </c>
      <c r="G55" s="339">
        <v>7</v>
      </c>
      <c r="H55" s="339">
        <v>35</v>
      </c>
    </row>
    <row r="56" spans="1:8" ht="13.5" customHeight="1">
      <c r="A56" s="333" t="s">
        <v>577</v>
      </c>
      <c r="B56" s="340">
        <v>3764</v>
      </c>
      <c r="C56" s="339">
        <v>1976</v>
      </c>
      <c r="D56" s="341">
        <v>1788</v>
      </c>
      <c r="E56" s="337" t="s">
        <v>578</v>
      </c>
      <c r="F56" s="338">
        <v>37</v>
      </c>
      <c r="G56" s="339">
        <v>7</v>
      </c>
      <c r="H56" s="339">
        <v>30</v>
      </c>
    </row>
    <row r="57" spans="1:8" ht="13.5" customHeight="1">
      <c r="A57" s="333" t="s">
        <v>579</v>
      </c>
      <c r="B57" s="340">
        <v>3632</v>
      </c>
      <c r="C57" s="339">
        <v>1846</v>
      </c>
      <c r="D57" s="341">
        <v>1786</v>
      </c>
      <c r="E57" s="342" t="s">
        <v>580</v>
      </c>
      <c r="F57" s="338">
        <v>57</v>
      </c>
      <c r="G57" s="339">
        <v>9</v>
      </c>
      <c r="H57" s="339">
        <v>48</v>
      </c>
    </row>
    <row r="58" spans="1:8" ht="13.5" customHeight="1">
      <c r="A58" s="343" t="s">
        <v>581</v>
      </c>
      <c r="B58" s="344">
        <v>3582</v>
      </c>
      <c r="C58" s="345">
        <v>1834</v>
      </c>
      <c r="D58" s="346">
        <v>1748</v>
      </c>
      <c r="E58" s="347" t="s">
        <v>582</v>
      </c>
      <c r="F58" s="348">
        <v>907</v>
      </c>
      <c r="G58" s="345">
        <v>546</v>
      </c>
      <c r="H58" s="345">
        <v>361</v>
      </c>
    </row>
    <row r="59" spans="1:8" ht="15" customHeight="1">
      <c r="A59" s="333"/>
      <c r="B59" s="349"/>
      <c r="C59" s="350"/>
      <c r="D59" s="350"/>
      <c r="E59" s="351" t="s">
        <v>27</v>
      </c>
      <c r="F59" s="352">
        <f>SUM(B8:B58,F8:F58)</f>
        <v>326313</v>
      </c>
      <c r="G59" s="352">
        <f>SUM(C8:C58,G8:G58)</f>
        <v>162374</v>
      </c>
      <c r="H59" s="352">
        <f>SUM(D8:D58,H8:H58)</f>
        <v>163939</v>
      </c>
    </row>
    <row r="60" spans="1:8" ht="13.5" customHeight="1">
      <c r="A60" s="333" t="s">
        <v>583</v>
      </c>
      <c r="B60" s="353"/>
      <c r="C60" s="354"/>
      <c r="D60" s="354"/>
      <c r="H60" s="355"/>
    </row>
    <row r="61" spans="1:8" ht="13.5" customHeight="1">
      <c r="A61" s="356"/>
      <c r="B61" s="353"/>
      <c r="C61" s="354"/>
      <c r="D61" s="354"/>
    </row>
    <row r="62" spans="1:8" ht="13.5" customHeight="1">
      <c r="A62" s="333"/>
      <c r="B62" s="353"/>
      <c r="C62" s="354"/>
      <c r="D62" s="354"/>
    </row>
    <row r="63" spans="1:8" ht="13.5" customHeight="1">
      <c r="A63" s="333"/>
      <c r="B63" s="353"/>
      <c r="C63" s="354"/>
      <c r="D63" s="354"/>
    </row>
    <row r="64" spans="1:8" ht="13.5" customHeight="1">
      <c r="A64" s="333"/>
      <c r="B64" s="353"/>
      <c r="C64" s="354"/>
      <c r="D64" s="354"/>
    </row>
    <row r="65" spans="1:4" ht="13.5" customHeight="1">
      <c r="A65" s="333"/>
      <c r="B65" s="353"/>
      <c r="C65" s="354"/>
      <c r="D65" s="354"/>
    </row>
    <row r="66" spans="1:4" ht="13.5" customHeight="1">
      <c r="A66" s="333"/>
      <c r="B66" s="353"/>
      <c r="C66" s="354"/>
      <c r="D66" s="354"/>
    </row>
    <row r="67" spans="1:4" ht="13.5" customHeight="1">
      <c r="A67" s="333"/>
      <c r="B67" s="353"/>
      <c r="C67" s="354"/>
      <c r="D67" s="354"/>
    </row>
    <row r="68" spans="1:4" ht="13.5" customHeight="1">
      <c r="A68" s="333"/>
      <c r="B68" s="353"/>
      <c r="C68" s="354"/>
      <c r="D68" s="354"/>
    </row>
    <row r="69" spans="1:4" ht="13.5" customHeight="1">
      <c r="A69" s="333"/>
      <c r="B69" s="353"/>
      <c r="C69" s="354"/>
      <c r="D69" s="354"/>
    </row>
    <row r="70" spans="1:4" ht="13.5" customHeight="1">
      <c r="A70" s="333"/>
      <c r="B70" s="353"/>
      <c r="C70" s="354"/>
      <c r="D70" s="354"/>
    </row>
    <row r="71" spans="1:4" ht="13.5" customHeight="1">
      <c r="A71" s="333"/>
      <c r="B71" s="353"/>
      <c r="C71" s="354"/>
      <c r="D71" s="354"/>
    </row>
    <row r="72" spans="1:4" ht="13.5" customHeight="1">
      <c r="A72" s="333"/>
      <c r="B72" s="353"/>
      <c r="C72" s="354"/>
      <c r="D72" s="354"/>
    </row>
    <row r="73" spans="1:4" ht="13.5" customHeight="1">
      <c r="A73" s="333"/>
      <c r="B73" s="353"/>
      <c r="C73" s="354"/>
      <c r="D73" s="354"/>
    </row>
    <row r="74" spans="1:4" ht="13.5" customHeight="1">
      <c r="A74" s="333"/>
      <c r="B74" s="353"/>
      <c r="C74" s="354"/>
      <c r="D74" s="354"/>
    </row>
    <row r="75" spans="1:4" ht="13.5" customHeight="1">
      <c r="A75" s="333"/>
      <c r="B75" s="353"/>
      <c r="C75" s="354"/>
      <c r="D75" s="354"/>
    </row>
    <row r="76" spans="1:4" ht="13.5" customHeight="1">
      <c r="A76" s="333"/>
      <c r="B76" s="353"/>
      <c r="C76" s="354"/>
      <c r="D76" s="354"/>
    </row>
    <row r="77" spans="1:4" ht="13.5" customHeight="1">
      <c r="A77" s="333"/>
      <c r="B77" s="353"/>
      <c r="C77" s="354"/>
      <c r="D77" s="354"/>
    </row>
    <row r="78" spans="1:4" ht="13.5" customHeight="1">
      <c r="A78" s="333"/>
      <c r="B78" s="353"/>
      <c r="C78" s="354"/>
      <c r="D78" s="354"/>
    </row>
    <row r="79" spans="1:4" ht="13.5" customHeight="1">
      <c r="A79" s="333"/>
      <c r="B79" s="353"/>
      <c r="C79" s="354"/>
      <c r="D79" s="354"/>
    </row>
    <row r="80" spans="1:4" ht="13.5" customHeight="1">
      <c r="A80" s="333"/>
      <c r="B80" s="353"/>
      <c r="C80" s="354"/>
      <c r="D80" s="354"/>
    </row>
    <row r="81" spans="1:4" ht="13.5" customHeight="1">
      <c r="A81" s="333"/>
      <c r="B81" s="353"/>
      <c r="C81" s="354"/>
      <c r="D81" s="354"/>
    </row>
    <row r="82" spans="1:4" ht="13.5" customHeight="1">
      <c r="A82" s="333"/>
      <c r="B82" s="353"/>
      <c r="C82" s="354"/>
      <c r="D82" s="354"/>
    </row>
    <row r="83" spans="1:4" ht="13.5" customHeight="1">
      <c r="A83" s="333"/>
      <c r="B83" s="353"/>
      <c r="C83" s="354"/>
      <c r="D83" s="354"/>
    </row>
    <row r="84" spans="1:4" ht="13.5" customHeight="1">
      <c r="A84" s="333"/>
      <c r="B84" s="353"/>
      <c r="C84" s="354"/>
      <c r="D84" s="354"/>
    </row>
    <row r="85" spans="1:4" ht="13.5" customHeight="1">
      <c r="A85" s="333"/>
      <c r="B85" s="353"/>
      <c r="C85" s="354"/>
      <c r="D85" s="354"/>
    </row>
    <row r="86" spans="1:4" ht="13.5" customHeight="1">
      <c r="A86" s="333"/>
      <c r="B86" s="353"/>
      <c r="C86" s="354"/>
      <c r="D86" s="354"/>
    </row>
    <row r="87" spans="1:4" ht="13.5" customHeight="1">
      <c r="A87" s="333"/>
      <c r="B87" s="353"/>
      <c r="C87" s="354"/>
      <c r="D87" s="354"/>
    </row>
    <row r="88" spans="1:4" ht="13.5" customHeight="1">
      <c r="A88" s="333"/>
      <c r="B88" s="353"/>
      <c r="C88" s="354"/>
      <c r="D88" s="354"/>
    </row>
    <row r="89" spans="1:4" ht="13.5" customHeight="1">
      <c r="A89" s="333"/>
      <c r="B89" s="353"/>
      <c r="C89" s="354"/>
      <c r="D89" s="354"/>
    </row>
    <row r="90" spans="1:4" ht="13.5" customHeight="1">
      <c r="A90" s="333"/>
      <c r="B90" s="353"/>
      <c r="C90" s="354"/>
      <c r="D90" s="354"/>
    </row>
    <row r="91" spans="1:4" ht="13.5" customHeight="1">
      <c r="A91" s="333"/>
      <c r="B91" s="353"/>
      <c r="C91" s="354"/>
      <c r="D91" s="354"/>
    </row>
    <row r="92" spans="1:4" ht="13.5" customHeight="1">
      <c r="A92" s="333"/>
      <c r="B92" s="353"/>
      <c r="C92" s="354"/>
      <c r="D92" s="354"/>
    </row>
    <row r="93" spans="1:4" ht="13.5" customHeight="1">
      <c r="A93" s="333"/>
      <c r="B93" s="353"/>
      <c r="C93" s="354"/>
      <c r="D93" s="354"/>
    </row>
    <row r="94" spans="1:4" ht="13.5" customHeight="1">
      <c r="A94" s="333"/>
      <c r="B94" s="353"/>
      <c r="C94" s="354"/>
      <c r="D94" s="354"/>
    </row>
    <row r="95" spans="1:4" ht="13.5" customHeight="1">
      <c r="A95" s="333"/>
      <c r="B95" s="353"/>
      <c r="C95" s="354"/>
      <c r="D95" s="354"/>
    </row>
    <row r="96" spans="1:4" ht="13.5" customHeight="1">
      <c r="A96" s="333"/>
      <c r="B96" s="353"/>
      <c r="C96" s="354"/>
      <c r="D96" s="354"/>
    </row>
    <row r="97" spans="1:4" ht="13.5" customHeight="1">
      <c r="A97" s="333"/>
      <c r="B97" s="353"/>
      <c r="C97" s="354"/>
      <c r="D97" s="354"/>
    </row>
    <row r="98" spans="1:4" ht="13.5" customHeight="1">
      <c r="A98" s="333"/>
      <c r="B98" s="353"/>
      <c r="C98" s="354"/>
      <c r="D98" s="354"/>
    </row>
    <row r="99" spans="1:4" ht="13.5" customHeight="1">
      <c r="A99" s="333"/>
      <c r="B99" s="353"/>
      <c r="C99" s="354"/>
      <c r="D99" s="354"/>
    </row>
    <row r="100" spans="1:4" ht="13.5" customHeight="1">
      <c r="A100" s="333"/>
      <c r="B100" s="353"/>
      <c r="C100" s="354"/>
      <c r="D100" s="354"/>
    </row>
    <row r="101" spans="1:4" ht="13.5" customHeight="1">
      <c r="A101" s="333"/>
      <c r="B101" s="353"/>
      <c r="C101" s="354"/>
      <c r="D101" s="354"/>
    </row>
    <row r="102" spans="1:4" ht="13.5" customHeight="1">
      <c r="A102" s="333"/>
      <c r="B102" s="353"/>
      <c r="C102" s="354"/>
      <c r="D102" s="354"/>
    </row>
    <row r="103" spans="1:4" ht="13.5" customHeight="1">
      <c r="A103" s="333"/>
      <c r="B103" s="353"/>
      <c r="C103" s="354"/>
      <c r="D103" s="354"/>
    </row>
    <row r="104" spans="1:4" ht="13.5" customHeight="1">
      <c r="A104" s="333"/>
      <c r="B104" s="353"/>
      <c r="C104" s="354"/>
      <c r="D104" s="354"/>
    </row>
    <row r="105" spans="1:4" ht="13.5" customHeight="1">
      <c r="A105" s="333"/>
      <c r="B105" s="353"/>
      <c r="C105" s="354"/>
      <c r="D105" s="354"/>
    </row>
    <row r="106" spans="1:4" ht="13.5" customHeight="1">
      <c r="A106" s="333"/>
      <c r="B106" s="353"/>
      <c r="C106" s="354"/>
      <c r="D106" s="354"/>
    </row>
    <row r="107" spans="1:4" ht="13.5" customHeight="1">
      <c r="A107" s="333"/>
      <c r="B107" s="353"/>
      <c r="C107" s="354"/>
      <c r="D107" s="354"/>
    </row>
    <row r="108" spans="1:4" ht="13.5" customHeight="1">
      <c r="A108" s="357"/>
      <c r="B108" s="353"/>
      <c r="C108" s="354"/>
      <c r="D108" s="354"/>
    </row>
    <row r="109" spans="1:4" ht="13.5" customHeight="1">
      <c r="A109" s="357"/>
      <c r="B109" s="353"/>
      <c r="C109" s="354"/>
      <c r="D109" s="354"/>
    </row>
    <row r="110" spans="1:4" ht="13.5" customHeight="1">
      <c r="A110" s="358"/>
    </row>
    <row r="111" spans="1:4" ht="13.5" customHeight="1">
      <c r="A111" s="358"/>
    </row>
    <row r="112" spans="1:4" ht="13.5" customHeight="1">
      <c r="A112" s="358"/>
    </row>
    <row r="113" spans="1:1" ht="13.5" customHeight="1">
      <c r="A113" s="358"/>
    </row>
    <row r="114" spans="1:1" ht="13.5" customHeight="1">
      <c r="A114" s="358"/>
    </row>
    <row r="115" spans="1:1" ht="13.5" customHeight="1">
      <c r="A115" s="358"/>
    </row>
    <row r="116" spans="1:1" ht="13.5" customHeight="1">
      <c r="A116" s="358"/>
    </row>
    <row r="117" spans="1:1" ht="13.5" customHeight="1">
      <c r="A117" s="358"/>
    </row>
    <row r="118" spans="1:1" ht="13.5" customHeight="1">
      <c r="A118" s="358"/>
    </row>
    <row r="119" spans="1:1" ht="13.5" customHeight="1">
      <c r="A119" s="358"/>
    </row>
    <row r="120" spans="1:1" ht="13.5" customHeight="1">
      <c r="A120" s="358"/>
    </row>
    <row r="121" spans="1:1" ht="13.5" customHeight="1">
      <c r="A121" s="358"/>
    </row>
    <row r="122" spans="1:1" ht="13.5" customHeight="1">
      <c r="A122" s="358"/>
    </row>
    <row r="123" spans="1:1" ht="13.5" customHeight="1">
      <c r="A123" s="358"/>
    </row>
    <row r="124" spans="1:1" ht="13.5" customHeight="1">
      <c r="A124" s="358"/>
    </row>
    <row r="125" spans="1:1" ht="13.5" customHeight="1">
      <c r="A125" s="358"/>
    </row>
    <row r="126" spans="1:1" ht="13.5" customHeight="1">
      <c r="A126" s="358"/>
    </row>
    <row r="127" spans="1:1" ht="13.5" customHeight="1">
      <c r="A127" s="358"/>
    </row>
    <row r="128" spans="1:1" ht="13.5" customHeight="1">
      <c r="A128" s="358"/>
    </row>
    <row r="129" spans="1:1" ht="13.5" customHeight="1">
      <c r="A129" s="358"/>
    </row>
    <row r="130" spans="1:1" ht="13.5" customHeight="1">
      <c r="A130" s="358"/>
    </row>
  </sheetData>
  <mergeCells count="2">
    <mergeCell ref="A3:H3"/>
    <mergeCell ref="A6:B6"/>
  </mergeCells>
  <phoneticPr fontId="1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34" zoomScale="110" workbookViewId="0"/>
  </sheetViews>
  <sheetFormatPr defaultColWidth="8.875" defaultRowHeight="16.5" customHeight="1"/>
  <cols>
    <col min="1" max="1" width="16.125" style="34" customWidth="1"/>
    <col min="2" max="2" width="11" style="34" customWidth="1"/>
    <col min="3" max="5" width="10.125" style="34" customWidth="1"/>
    <col min="6" max="6" width="8.875" style="34" customWidth="1"/>
    <col min="7" max="8" width="10.125" style="34" customWidth="1"/>
    <col min="9" max="16384" width="8.875" style="34"/>
  </cols>
  <sheetData>
    <row r="1" spans="1:8" ht="16.5" customHeight="1">
      <c r="A1" s="359" t="s">
        <v>1</v>
      </c>
    </row>
    <row r="3" spans="1:8" ht="16.5" customHeight="1">
      <c r="A3" s="273" t="s">
        <v>584</v>
      </c>
      <c r="B3" s="360"/>
    </row>
    <row r="4" spans="1:8" ht="12.75" customHeight="1">
      <c r="A4" s="361"/>
      <c r="B4" s="362"/>
      <c r="H4" s="363"/>
    </row>
    <row r="5" spans="1:8" ht="39" customHeight="1">
      <c r="A5" s="275" t="s">
        <v>585</v>
      </c>
      <c r="B5" s="364" t="s">
        <v>586</v>
      </c>
      <c r="C5" s="364" t="s">
        <v>587</v>
      </c>
      <c r="D5" s="364" t="s">
        <v>588</v>
      </c>
      <c r="E5" s="364" t="s">
        <v>589</v>
      </c>
      <c r="F5" s="364" t="s">
        <v>590</v>
      </c>
      <c r="G5" s="91" t="s">
        <v>591</v>
      </c>
      <c r="H5" s="365" t="s">
        <v>592</v>
      </c>
    </row>
    <row r="6" spans="1:8" ht="16.5" customHeight="1">
      <c r="A6" s="366" t="s">
        <v>593</v>
      </c>
      <c r="B6" s="367">
        <v>28159</v>
      </c>
      <c r="C6" s="367">
        <v>13805</v>
      </c>
      <c r="D6" s="367">
        <v>14354</v>
      </c>
      <c r="E6" s="367"/>
      <c r="F6" s="368"/>
      <c r="G6" s="67" t="s">
        <v>594</v>
      </c>
      <c r="H6" s="369" t="s">
        <v>595</v>
      </c>
    </row>
    <row r="7" spans="1:8" ht="16.5" customHeight="1">
      <c r="A7" s="366" t="s">
        <v>596</v>
      </c>
      <c r="B7" s="74">
        <v>29168</v>
      </c>
      <c r="C7" s="74">
        <v>14352</v>
      </c>
      <c r="D7" s="74">
        <v>14816</v>
      </c>
      <c r="E7" s="74">
        <v>1009</v>
      </c>
      <c r="F7" s="370">
        <v>3.5832238360737243</v>
      </c>
      <c r="G7" s="253" t="s">
        <v>597</v>
      </c>
      <c r="H7" s="279" t="s">
        <v>597</v>
      </c>
    </row>
    <row r="8" spans="1:8" ht="16.5" customHeight="1">
      <c r="A8" s="366" t="s">
        <v>598</v>
      </c>
      <c r="B8" s="74">
        <v>29698</v>
      </c>
      <c r="C8" s="74">
        <v>14808</v>
      </c>
      <c r="D8" s="74">
        <v>14890</v>
      </c>
      <c r="E8" s="74">
        <v>530</v>
      </c>
      <c r="F8" s="370">
        <v>1.8170597915523863</v>
      </c>
      <c r="G8" s="253" t="s">
        <v>597</v>
      </c>
      <c r="H8" s="279" t="s">
        <v>597</v>
      </c>
    </row>
    <row r="9" spans="1:8" ht="16.5" customHeight="1">
      <c r="A9" s="366" t="s">
        <v>599</v>
      </c>
      <c r="B9" s="74">
        <v>31357</v>
      </c>
      <c r="C9" s="74">
        <v>15642</v>
      </c>
      <c r="D9" s="74">
        <v>15715</v>
      </c>
      <c r="E9" s="74">
        <v>1659</v>
      </c>
      <c r="F9" s="370">
        <v>5.5862347632837226</v>
      </c>
      <c r="G9" s="253" t="s">
        <v>597</v>
      </c>
      <c r="H9" s="279" t="s">
        <v>597</v>
      </c>
    </row>
    <row r="10" spans="1:8" ht="16.5" customHeight="1">
      <c r="A10" s="366" t="s">
        <v>600</v>
      </c>
      <c r="B10" s="74">
        <v>32241</v>
      </c>
      <c r="C10" s="74">
        <v>16028</v>
      </c>
      <c r="D10" s="74">
        <v>16213</v>
      </c>
      <c r="E10" s="74">
        <v>884</v>
      </c>
      <c r="F10" s="370">
        <v>2.8191472398507509</v>
      </c>
      <c r="G10" s="253" t="s">
        <v>597</v>
      </c>
      <c r="H10" s="279" t="s">
        <v>597</v>
      </c>
    </row>
    <row r="11" spans="1:8" ht="16.5" customHeight="1">
      <c r="A11" s="366" t="s">
        <v>98</v>
      </c>
      <c r="B11" s="74">
        <v>42496</v>
      </c>
      <c r="C11" s="74">
        <v>20543</v>
      </c>
      <c r="D11" s="74">
        <v>21953</v>
      </c>
      <c r="E11" s="74">
        <v>10255</v>
      </c>
      <c r="F11" s="370">
        <v>31.807326075493936</v>
      </c>
      <c r="G11" s="253" t="s">
        <v>597</v>
      </c>
      <c r="H11" s="279" t="s">
        <v>597</v>
      </c>
    </row>
    <row r="12" spans="1:8" ht="16.5" customHeight="1">
      <c r="A12" s="366" t="s">
        <v>601</v>
      </c>
      <c r="B12" s="74">
        <v>43380</v>
      </c>
      <c r="C12" s="74">
        <v>21267</v>
      </c>
      <c r="D12" s="74">
        <v>22113</v>
      </c>
      <c r="E12" s="74">
        <v>884</v>
      </c>
      <c r="F12" s="370">
        <v>2.0801957831325302</v>
      </c>
      <c r="G12" s="253" t="s">
        <v>597</v>
      </c>
      <c r="H12" s="279" t="s">
        <v>597</v>
      </c>
    </row>
    <row r="13" spans="1:8" ht="16.5" customHeight="1">
      <c r="A13" s="366" t="s">
        <v>602</v>
      </c>
      <c r="B13" s="74">
        <v>46250</v>
      </c>
      <c r="C13" s="74">
        <v>22769</v>
      </c>
      <c r="D13" s="74">
        <v>23481</v>
      </c>
      <c r="E13" s="74">
        <v>2870</v>
      </c>
      <c r="F13" s="370">
        <v>6.6159520516366994</v>
      </c>
      <c r="G13" s="253" t="s">
        <v>597</v>
      </c>
      <c r="H13" s="279" t="s">
        <v>597</v>
      </c>
    </row>
    <row r="14" spans="1:8" ht="16.5" customHeight="1">
      <c r="A14" s="366" t="s">
        <v>603</v>
      </c>
      <c r="B14" s="74">
        <v>49585</v>
      </c>
      <c r="C14" s="74">
        <v>24474</v>
      </c>
      <c r="D14" s="74">
        <v>25111</v>
      </c>
      <c r="E14" s="74">
        <v>3335</v>
      </c>
      <c r="F14" s="370">
        <v>7.2108108108108109</v>
      </c>
      <c r="G14" s="74">
        <v>9136</v>
      </c>
      <c r="H14" s="371">
        <v>59.76</v>
      </c>
    </row>
    <row r="15" spans="1:8" ht="16.5" customHeight="1">
      <c r="A15" s="366" t="s">
        <v>604</v>
      </c>
      <c r="B15" s="74">
        <v>76571</v>
      </c>
      <c r="C15" s="74">
        <v>38929</v>
      </c>
      <c r="D15" s="74">
        <v>37642</v>
      </c>
      <c r="E15" s="74">
        <v>26986</v>
      </c>
      <c r="F15" s="370">
        <v>54.42371684985379</v>
      </c>
      <c r="G15" s="372">
        <v>17516</v>
      </c>
      <c r="H15" s="371">
        <v>59.73</v>
      </c>
    </row>
    <row r="16" spans="1:8" ht="16.5" customHeight="1">
      <c r="A16" s="366" t="s">
        <v>605</v>
      </c>
      <c r="B16" s="74">
        <v>139368</v>
      </c>
      <c r="C16" s="74">
        <v>70487</v>
      </c>
      <c r="D16" s="74">
        <v>68881</v>
      </c>
      <c r="E16" s="74">
        <v>62797</v>
      </c>
      <c r="F16" s="370">
        <v>82.011466482088522</v>
      </c>
      <c r="G16" s="74">
        <v>36605</v>
      </c>
      <c r="H16" s="371">
        <v>59.73</v>
      </c>
    </row>
    <row r="17" spans="1:8" ht="16.5" customHeight="1">
      <c r="A17" s="366" t="s">
        <v>606</v>
      </c>
      <c r="B17" s="74">
        <v>195917</v>
      </c>
      <c r="C17" s="74">
        <v>98778</v>
      </c>
      <c r="D17" s="74">
        <v>97139</v>
      </c>
      <c r="E17" s="74">
        <v>56549</v>
      </c>
      <c r="F17" s="370">
        <v>40.575311405774642</v>
      </c>
      <c r="G17" s="74">
        <v>54306</v>
      </c>
      <c r="H17" s="371">
        <v>59.73</v>
      </c>
    </row>
    <row r="18" spans="1:8" ht="16.5" customHeight="1">
      <c r="A18" s="366" t="s">
        <v>607</v>
      </c>
      <c r="B18" s="74">
        <v>223241</v>
      </c>
      <c r="C18" s="74">
        <v>112316</v>
      </c>
      <c r="D18" s="74">
        <v>110925</v>
      </c>
      <c r="E18" s="74">
        <v>27324</v>
      </c>
      <c r="F18" s="370">
        <v>13.94672233649964</v>
      </c>
      <c r="G18" s="74">
        <v>65535</v>
      </c>
      <c r="H18" s="371">
        <v>59.73</v>
      </c>
    </row>
    <row r="19" spans="1:8" ht="16.5" customHeight="1">
      <c r="A19" s="366" t="s">
        <v>608</v>
      </c>
      <c r="B19" s="74">
        <v>253479</v>
      </c>
      <c r="C19" s="74">
        <v>127365</v>
      </c>
      <c r="D19" s="74">
        <v>126114</v>
      </c>
      <c r="E19" s="74">
        <v>30238</v>
      </c>
      <c r="F19" s="370">
        <v>13.545002934048853</v>
      </c>
      <c r="G19" s="74">
        <v>75367</v>
      </c>
      <c r="H19" s="371">
        <v>59.73</v>
      </c>
    </row>
    <row r="20" spans="1:8" ht="16.5" customHeight="1">
      <c r="A20" s="366" t="s">
        <v>609</v>
      </c>
      <c r="B20" s="74">
        <v>285259</v>
      </c>
      <c r="C20" s="74">
        <v>144151</v>
      </c>
      <c r="D20" s="74">
        <v>141108</v>
      </c>
      <c r="E20" s="74">
        <v>31780</v>
      </c>
      <c r="F20" s="370">
        <v>12.537527763641171</v>
      </c>
      <c r="G20" s="74">
        <v>90882</v>
      </c>
      <c r="H20" s="371">
        <v>60.31</v>
      </c>
    </row>
    <row r="21" spans="1:8" ht="16.5" customHeight="1">
      <c r="A21" s="366" t="s">
        <v>610</v>
      </c>
      <c r="B21" s="74">
        <v>298253</v>
      </c>
      <c r="C21" s="74">
        <v>150492</v>
      </c>
      <c r="D21" s="74">
        <v>147761</v>
      </c>
      <c r="E21" s="74">
        <v>12994</v>
      </c>
      <c r="F21" s="370">
        <v>4.5551586453012876</v>
      </c>
      <c r="G21" s="74">
        <v>101072</v>
      </c>
      <c r="H21" s="371">
        <v>60.31</v>
      </c>
    </row>
    <row r="22" spans="1:8" ht="16.5" customHeight="1">
      <c r="A22" s="366" t="s">
        <v>611</v>
      </c>
      <c r="B22" s="74">
        <v>308307</v>
      </c>
      <c r="C22" s="74">
        <v>155052</v>
      </c>
      <c r="D22" s="74">
        <v>153255</v>
      </c>
      <c r="E22" s="74">
        <v>10054</v>
      </c>
      <c r="F22" s="370">
        <v>3.3709635779019824</v>
      </c>
      <c r="G22" s="74">
        <v>110472</v>
      </c>
      <c r="H22" s="371">
        <v>60.31</v>
      </c>
    </row>
    <row r="23" spans="1:8" ht="16.5" customHeight="1">
      <c r="A23" s="366" t="s">
        <v>612</v>
      </c>
      <c r="B23" s="74">
        <v>315792</v>
      </c>
      <c r="C23" s="74">
        <v>158721</v>
      </c>
      <c r="D23" s="74">
        <v>157071</v>
      </c>
      <c r="E23" s="74">
        <v>7485</v>
      </c>
      <c r="F23" s="370">
        <v>2.4277749126682169</v>
      </c>
      <c r="G23" s="74">
        <v>118555</v>
      </c>
      <c r="H23" s="371">
        <v>60.31</v>
      </c>
    </row>
    <row r="24" spans="1:8" ht="16.5" customHeight="1">
      <c r="A24" s="373" t="s">
        <v>98</v>
      </c>
      <c r="B24" s="75">
        <v>326313</v>
      </c>
      <c r="C24" s="75">
        <v>162374</v>
      </c>
      <c r="D24" s="75">
        <v>163939</v>
      </c>
      <c r="E24" s="75">
        <v>10521</v>
      </c>
      <c r="F24" s="374">
        <v>3.3316233469999998</v>
      </c>
      <c r="G24" s="75">
        <v>128342</v>
      </c>
      <c r="H24" s="375">
        <v>60.31</v>
      </c>
    </row>
    <row r="25" spans="1:8" ht="16.5" customHeight="1">
      <c r="A25" s="121" t="s">
        <v>613</v>
      </c>
      <c r="B25" s="121"/>
    </row>
    <row r="26" spans="1:8" ht="16.5" customHeight="1">
      <c r="A26" s="356" t="s">
        <v>614</v>
      </c>
      <c r="H26" s="290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0" zoomScale="110" workbookViewId="0"/>
  </sheetViews>
  <sheetFormatPr defaultColWidth="11.25" defaultRowHeight="12"/>
  <cols>
    <col min="1" max="7" width="12.375" style="101" customWidth="1"/>
    <col min="8" max="16384" width="11.25" style="101"/>
  </cols>
  <sheetData>
    <row r="1" spans="1:7">
      <c r="A1" s="376" t="s">
        <v>1</v>
      </c>
    </row>
    <row r="3" spans="1:7" ht="15" customHeight="1">
      <c r="A3" s="84" t="s">
        <v>615</v>
      </c>
    </row>
    <row r="4" spans="1:7" ht="15" customHeight="1">
      <c r="A4" s="377"/>
      <c r="G4" s="274" t="s">
        <v>616</v>
      </c>
    </row>
    <row r="5" spans="1:7" s="34" customFormat="1" ht="15" customHeight="1">
      <c r="A5" s="281" t="s">
        <v>7</v>
      </c>
      <c r="B5" s="572" t="s">
        <v>617</v>
      </c>
      <c r="C5" s="573"/>
      <c r="D5" s="572" t="s">
        <v>618</v>
      </c>
      <c r="E5" s="573"/>
      <c r="F5" s="572" t="s">
        <v>619</v>
      </c>
      <c r="G5" s="574"/>
    </row>
    <row r="6" spans="1:7" s="34" customFormat="1" ht="15" customHeight="1">
      <c r="A6" s="277" t="s">
        <v>620</v>
      </c>
      <c r="B6" s="91" t="s">
        <v>621</v>
      </c>
      <c r="C6" s="91" t="s">
        <v>30</v>
      </c>
      <c r="D6" s="91" t="s">
        <v>352</v>
      </c>
      <c r="E6" s="91" t="s">
        <v>78</v>
      </c>
      <c r="F6" s="91" t="s">
        <v>352</v>
      </c>
      <c r="G6" s="277" t="s">
        <v>78</v>
      </c>
    </row>
    <row r="7" spans="1:7" ht="15" customHeight="1">
      <c r="A7" s="378" t="s">
        <v>622</v>
      </c>
      <c r="B7" s="41">
        <v>49585</v>
      </c>
      <c r="C7" s="379">
        <v>59.76</v>
      </c>
      <c r="D7" s="262">
        <v>12283</v>
      </c>
      <c r="E7" s="380">
        <v>1</v>
      </c>
      <c r="F7" s="381">
        <f t="shared" ref="F7:G17" si="0">+D7/B7*100</f>
        <v>24.771604315821317</v>
      </c>
      <c r="G7" s="381">
        <f t="shared" si="0"/>
        <v>1.6733601070950468</v>
      </c>
    </row>
    <row r="8" spans="1:7" ht="15" customHeight="1">
      <c r="A8" s="281">
        <v>40</v>
      </c>
      <c r="B8" s="41">
        <v>76571</v>
      </c>
      <c r="C8" s="379">
        <v>59.73</v>
      </c>
      <c r="D8" s="262">
        <v>31807</v>
      </c>
      <c r="E8" s="380">
        <v>4.4000000000000004</v>
      </c>
      <c r="F8" s="381">
        <f t="shared" si="0"/>
        <v>41.539225032975928</v>
      </c>
      <c r="G8" s="381">
        <f t="shared" si="0"/>
        <v>7.3664825046040523</v>
      </c>
    </row>
    <row r="9" spans="1:7" ht="15" customHeight="1">
      <c r="A9" s="281">
        <v>45</v>
      </c>
      <c r="B9" s="41">
        <v>139368</v>
      </c>
      <c r="C9" s="379">
        <v>59.73</v>
      </c>
      <c r="D9" s="262">
        <v>83645</v>
      </c>
      <c r="E9" s="380">
        <v>11.2</v>
      </c>
      <c r="F9" s="381">
        <f t="shared" si="0"/>
        <v>60.017364100797884</v>
      </c>
      <c r="G9" s="381">
        <f t="shared" si="0"/>
        <v>18.751046375355767</v>
      </c>
    </row>
    <row r="10" spans="1:7" ht="15" customHeight="1">
      <c r="A10" s="281">
        <v>50</v>
      </c>
      <c r="B10" s="41">
        <v>195917</v>
      </c>
      <c r="C10" s="379">
        <v>59.73</v>
      </c>
      <c r="D10" s="262">
        <v>145148</v>
      </c>
      <c r="E10" s="380">
        <v>20.5</v>
      </c>
      <c r="F10" s="381">
        <f t="shared" si="0"/>
        <v>74.086475395192863</v>
      </c>
      <c r="G10" s="381">
        <f t="shared" si="0"/>
        <v>34.321111669177967</v>
      </c>
    </row>
    <row r="11" spans="1:7" ht="15" customHeight="1">
      <c r="A11" s="281">
        <v>55</v>
      </c>
      <c r="B11" s="41">
        <v>223241</v>
      </c>
      <c r="C11" s="379">
        <v>59.73</v>
      </c>
      <c r="D11" s="262">
        <v>181991</v>
      </c>
      <c r="E11" s="380">
        <v>23.9</v>
      </c>
      <c r="F11" s="381">
        <f t="shared" si="0"/>
        <v>81.52221142173704</v>
      </c>
      <c r="G11" s="381">
        <f t="shared" si="0"/>
        <v>40.013393604553826</v>
      </c>
    </row>
    <row r="12" spans="1:7" ht="15" customHeight="1">
      <c r="A12" s="281">
        <v>60</v>
      </c>
      <c r="B12" s="41">
        <v>253479</v>
      </c>
      <c r="C12" s="379">
        <v>59.73</v>
      </c>
      <c r="D12" s="262">
        <v>218151</v>
      </c>
      <c r="E12" s="380">
        <v>27.5</v>
      </c>
      <c r="F12" s="381">
        <f t="shared" si="0"/>
        <v>86.062750760418027</v>
      </c>
      <c r="G12" s="381">
        <f t="shared" si="0"/>
        <v>46.04051565377533</v>
      </c>
    </row>
    <row r="13" spans="1:7" ht="15" customHeight="1">
      <c r="A13" s="378" t="s">
        <v>623</v>
      </c>
      <c r="B13" s="41">
        <v>285259</v>
      </c>
      <c r="C13" s="379">
        <v>60.31</v>
      </c>
      <c r="D13" s="262">
        <v>253484</v>
      </c>
      <c r="E13" s="380">
        <v>29.8</v>
      </c>
      <c r="F13" s="381">
        <f t="shared" si="0"/>
        <v>88.86100000350558</v>
      </c>
      <c r="G13" s="381">
        <f t="shared" si="0"/>
        <v>49.411374564748797</v>
      </c>
    </row>
    <row r="14" spans="1:7" ht="15" customHeight="1">
      <c r="A14" s="279">
        <v>7</v>
      </c>
      <c r="B14" s="41">
        <v>298253</v>
      </c>
      <c r="C14" s="382">
        <v>60.31</v>
      </c>
      <c r="D14" s="74">
        <v>268857</v>
      </c>
      <c r="E14" s="383">
        <v>31.2</v>
      </c>
      <c r="F14" s="381">
        <f t="shared" si="0"/>
        <v>90.143938200118683</v>
      </c>
      <c r="G14" s="381">
        <f t="shared" si="0"/>
        <v>51.732714309401416</v>
      </c>
    </row>
    <row r="15" spans="1:7" ht="15" customHeight="1">
      <c r="A15" s="384">
        <v>12</v>
      </c>
      <c r="B15" s="74">
        <v>308307</v>
      </c>
      <c r="C15" s="382">
        <v>60.31</v>
      </c>
      <c r="D15" s="74">
        <v>277421</v>
      </c>
      <c r="E15" s="383">
        <v>31.1</v>
      </c>
      <c r="F15" s="385">
        <f t="shared" si="0"/>
        <v>89.982063332976551</v>
      </c>
      <c r="G15" s="385">
        <f t="shared" si="0"/>
        <v>51.566904327640529</v>
      </c>
    </row>
    <row r="16" spans="1:7" ht="15" customHeight="1">
      <c r="A16" s="384">
        <v>17</v>
      </c>
      <c r="B16" s="74">
        <v>315792</v>
      </c>
      <c r="C16" s="382">
        <v>60.31</v>
      </c>
      <c r="D16" s="74">
        <v>284642</v>
      </c>
      <c r="E16" s="383">
        <v>31.1</v>
      </c>
      <c r="F16" s="385">
        <f t="shared" si="0"/>
        <v>90.13591224603536</v>
      </c>
      <c r="G16" s="385">
        <f t="shared" si="0"/>
        <v>51.566904327640529</v>
      </c>
    </row>
    <row r="17" spans="1:7" ht="15" customHeight="1">
      <c r="A17" s="277">
        <v>22</v>
      </c>
      <c r="B17" s="386">
        <v>326313</v>
      </c>
      <c r="C17" s="387">
        <v>60.31</v>
      </c>
      <c r="D17" s="75">
        <v>292540</v>
      </c>
      <c r="E17" s="388">
        <v>31.4</v>
      </c>
      <c r="F17" s="389">
        <f t="shared" si="0"/>
        <v>89.65012120264899</v>
      </c>
      <c r="G17" s="389">
        <f t="shared" si="0"/>
        <v>52.064334272923233</v>
      </c>
    </row>
    <row r="18" spans="1:7" s="121" customFormat="1" ht="15" customHeight="1">
      <c r="A18" s="390" t="s">
        <v>624</v>
      </c>
      <c r="B18" s="391"/>
      <c r="C18" s="391"/>
      <c r="D18" s="391"/>
      <c r="E18" s="391"/>
      <c r="F18" s="391"/>
      <c r="G18" s="391"/>
    </row>
    <row r="19" spans="1:7" s="34" customFormat="1" ht="15" customHeight="1">
      <c r="A19" s="390" t="s">
        <v>625</v>
      </c>
      <c r="G19" s="290"/>
    </row>
    <row r="20" spans="1:7" s="34" customFormat="1" ht="15" customHeight="1">
      <c r="A20" s="121" t="s">
        <v>626</v>
      </c>
    </row>
    <row r="21" spans="1:7" ht="15" customHeight="1">
      <c r="A21" s="392" t="s">
        <v>627</v>
      </c>
    </row>
    <row r="22" spans="1:7" ht="15" customHeight="1"/>
    <row r="23" spans="1:7" ht="15" customHeight="1"/>
    <row r="24" spans="1:7">
      <c r="A24" s="101" t="s">
        <v>628</v>
      </c>
    </row>
  </sheetData>
  <mergeCells count="3"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10" workbookViewId="0"/>
  </sheetViews>
  <sheetFormatPr defaultColWidth="8.875" defaultRowHeight="12"/>
  <cols>
    <col min="1" max="1" width="6.375" style="34" customWidth="1"/>
    <col min="2" max="2" width="8.375" style="34" customWidth="1"/>
    <col min="3" max="3" width="7" style="34" customWidth="1"/>
    <col min="4" max="4" width="7.625" style="34" customWidth="1"/>
    <col min="5" max="5" width="6.75" style="34" customWidth="1"/>
    <col min="6" max="6" width="7" style="34" customWidth="1"/>
    <col min="7" max="7" width="6.75" style="34" customWidth="1"/>
    <col min="8" max="8" width="7" style="34" customWidth="1"/>
    <col min="9" max="9" width="6.75" style="34" customWidth="1"/>
    <col min="10" max="10" width="8.75" style="34" bestFit="1" customWidth="1"/>
    <col min="11" max="11" width="6.75" style="34" customWidth="1"/>
    <col min="12" max="16384" width="8.875" style="34"/>
  </cols>
  <sheetData>
    <row r="1" spans="1:13">
      <c r="A1" s="359" t="s">
        <v>1</v>
      </c>
    </row>
    <row r="3" spans="1:13" ht="15" customHeight="1">
      <c r="A3" s="273" t="s">
        <v>629</v>
      </c>
    </row>
    <row r="4" spans="1:13" ht="15" customHeight="1">
      <c r="A4" s="361" t="s">
        <v>630</v>
      </c>
      <c r="L4" s="290" t="s">
        <v>631</v>
      </c>
    </row>
    <row r="5" spans="1:13" ht="18" customHeight="1">
      <c r="A5" s="575" t="s">
        <v>7</v>
      </c>
      <c r="B5" s="393" t="s">
        <v>632</v>
      </c>
      <c r="C5" s="394"/>
      <c r="D5" s="577" t="s">
        <v>633</v>
      </c>
      <c r="E5" s="575"/>
      <c r="F5" s="393" t="s">
        <v>634</v>
      </c>
      <c r="G5" s="394"/>
      <c r="H5" s="393" t="s">
        <v>635</v>
      </c>
      <c r="I5" s="394"/>
      <c r="J5" s="393" t="s">
        <v>636</v>
      </c>
      <c r="K5" s="395"/>
      <c r="L5" s="578" t="s">
        <v>637</v>
      </c>
      <c r="M5" s="362"/>
    </row>
    <row r="6" spans="1:13" ht="18" customHeight="1">
      <c r="A6" s="576"/>
      <c r="B6" s="396"/>
      <c r="C6" s="91" t="s">
        <v>638</v>
      </c>
      <c r="D6" s="397"/>
      <c r="E6" s="91" t="s">
        <v>638</v>
      </c>
      <c r="F6" s="396"/>
      <c r="G6" s="91" t="s">
        <v>638</v>
      </c>
      <c r="H6" s="397"/>
      <c r="I6" s="91" t="s">
        <v>638</v>
      </c>
      <c r="J6" s="397"/>
      <c r="K6" s="91" t="s">
        <v>638</v>
      </c>
      <c r="L6" s="579"/>
      <c r="M6" s="362"/>
    </row>
    <row r="7" spans="1:13" ht="16.5" customHeight="1">
      <c r="A7" s="398" t="s">
        <v>639</v>
      </c>
      <c r="B7" s="399">
        <v>49585</v>
      </c>
      <c r="C7" s="400" t="s">
        <v>34</v>
      </c>
      <c r="D7" s="401">
        <v>2021</v>
      </c>
      <c r="E7" s="400" t="s">
        <v>34</v>
      </c>
      <c r="F7" s="401">
        <v>6341</v>
      </c>
      <c r="G7" s="400" t="s">
        <v>34</v>
      </c>
      <c r="H7" s="401">
        <v>4320</v>
      </c>
      <c r="I7" s="400" t="s">
        <v>34</v>
      </c>
      <c r="J7" s="401">
        <v>45265</v>
      </c>
      <c r="K7" s="400" t="s">
        <v>34</v>
      </c>
      <c r="L7" s="402">
        <f t="shared" ref="L7:L14" si="0">+J7/B7*100</f>
        <v>91.287687808813146</v>
      </c>
    </row>
    <row r="8" spans="1:13" ht="16.5" customHeight="1">
      <c r="A8" s="279">
        <v>40</v>
      </c>
      <c r="B8" s="399">
        <v>76571</v>
      </c>
      <c r="C8" s="403">
        <f t="shared" ref="C8:C14" si="1">+(B8-B7)/B7*100</f>
        <v>54.42371684985379</v>
      </c>
      <c r="D8" s="401">
        <v>5501</v>
      </c>
      <c r="E8" s="403">
        <f t="shared" ref="E8:E14" si="2">+(D8-D7)/D7*100</f>
        <v>172.19198416625431</v>
      </c>
      <c r="F8" s="401">
        <v>16143</v>
      </c>
      <c r="G8" s="403">
        <f t="shared" ref="G8:G14" si="3">+(F8-F7)/F7*100</f>
        <v>154.58129632550072</v>
      </c>
      <c r="H8" s="401">
        <v>10642</v>
      </c>
      <c r="I8" s="403">
        <f t="shared" ref="I8:I14" si="4">+(H8-H7)/H7*100</f>
        <v>146.34259259259258</v>
      </c>
      <c r="J8" s="401">
        <v>65929</v>
      </c>
      <c r="K8" s="403">
        <f t="shared" ref="K8:K14" si="5">+(J8-J7)/J7*100</f>
        <v>45.651165359549324</v>
      </c>
      <c r="L8" s="402">
        <f t="shared" si="0"/>
        <v>86.101787883141128</v>
      </c>
    </row>
    <row r="9" spans="1:13" ht="16.5" customHeight="1">
      <c r="A9" s="279">
        <v>45</v>
      </c>
      <c r="B9" s="399">
        <v>139368</v>
      </c>
      <c r="C9" s="403">
        <f t="shared" si="1"/>
        <v>82.011466482088522</v>
      </c>
      <c r="D9" s="401">
        <v>10138</v>
      </c>
      <c r="E9" s="403">
        <f t="shared" si="2"/>
        <v>84.293764770041818</v>
      </c>
      <c r="F9" s="401">
        <v>35246</v>
      </c>
      <c r="G9" s="403">
        <f t="shared" si="3"/>
        <v>118.3361209192839</v>
      </c>
      <c r="H9" s="401">
        <v>25108</v>
      </c>
      <c r="I9" s="403">
        <f t="shared" si="4"/>
        <v>135.93309528284158</v>
      </c>
      <c r="J9" s="401">
        <v>114260</v>
      </c>
      <c r="K9" s="403">
        <f t="shared" si="5"/>
        <v>73.307649137708751</v>
      </c>
      <c r="L9" s="402">
        <f t="shared" si="0"/>
        <v>81.984386659778437</v>
      </c>
    </row>
    <row r="10" spans="1:13" ht="16.5" customHeight="1">
      <c r="A10" s="279">
        <v>50</v>
      </c>
      <c r="B10" s="399">
        <v>195917</v>
      </c>
      <c r="C10" s="403">
        <f t="shared" si="1"/>
        <v>40.575311405774642</v>
      </c>
      <c r="D10" s="401">
        <v>16540</v>
      </c>
      <c r="E10" s="403">
        <f t="shared" si="2"/>
        <v>63.148550009863882</v>
      </c>
      <c r="F10" s="401">
        <v>50184</v>
      </c>
      <c r="G10" s="403">
        <f t="shared" si="3"/>
        <v>42.382114282471775</v>
      </c>
      <c r="H10" s="401">
        <v>33644</v>
      </c>
      <c r="I10" s="403">
        <f t="shared" si="4"/>
        <v>33.997132388083479</v>
      </c>
      <c r="J10" s="401">
        <v>162273</v>
      </c>
      <c r="K10" s="403">
        <f t="shared" si="5"/>
        <v>42.020829686679498</v>
      </c>
      <c r="L10" s="402">
        <f t="shared" si="0"/>
        <v>82.827421816381431</v>
      </c>
    </row>
    <row r="11" spans="1:13" ht="16.5" customHeight="1">
      <c r="A11" s="279">
        <v>55</v>
      </c>
      <c r="B11" s="399">
        <v>223021</v>
      </c>
      <c r="C11" s="403">
        <f t="shared" si="1"/>
        <v>13.834429886125246</v>
      </c>
      <c r="D11" s="401">
        <v>23603</v>
      </c>
      <c r="E11" s="403">
        <f t="shared" si="2"/>
        <v>42.70253929866989</v>
      </c>
      <c r="F11" s="401">
        <v>62079</v>
      </c>
      <c r="G11" s="403">
        <f t="shared" si="3"/>
        <v>23.702773792443807</v>
      </c>
      <c r="H11" s="401">
        <v>38476</v>
      </c>
      <c r="I11" s="403">
        <f t="shared" si="4"/>
        <v>14.362144810367376</v>
      </c>
      <c r="J11" s="401">
        <v>184545</v>
      </c>
      <c r="K11" s="403">
        <f t="shared" si="5"/>
        <v>13.725018949547984</v>
      </c>
      <c r="L11" s="402">
        <f t="shared" si="0"/>
        <v>82.747812986221021</v>
      </c>
    </row>
    <row r="12" spans="1:13" ht="16.5" customHeight="1">
      <c r="A12" s="279">
        <v>60</v>
      </c>
      <c r="B12" s="399">
        <v>253368</v>
      </c>
      <c r="C12" s="403">
        <f t="shared" si="1"/>
        <v>13.607238780204556</v>
      </c>
      <c r="D12" s="401">
        <v>30431</v>
      </c>
      <c r="E12" s="403">
        <f t="shared" si="2"/>
        <v>28.928526034826081</v>
      </c>
      <c r="F12" s="401">
        <v>79992</v>
      </c>
      <c r="G12" s="403">
        <f t="shared" si="3"/>
        <v>28.855168414439664</v>
      </c>
      <c r="H12" s="401">
        <v>49561</v>
      </c>
      <c r="I12" s="403">
        <f t="shared" si="4"/>
        <v>28.810167377066222</v>
      </c>
      <c r="J12" s="401">
        <v>203807</v>
      </c>
      <c r="K12" s="403">
        <f t="shared" si="5"/>
        <v>10.437562654095208</v>
      </c>
      <c r="L12" s="402">
        <f t="shared" si="0"/>
        <v>80.439124119857283</v>
      </c>
    </row>
    <row r="13" spans="1:13" ht="16.5" customHeight="1">
      <c r="A13" s="398" t="s">
        <v>640</v>
      </c>
      <c r="B13" s="399">
        <v>283299</v>
      </c>
      <c r="C13" s="403">
        <f t="shared" si="1"/>
        <v>11.813251870796627</v>
      </c>
      <c r="D13" s="401">
        <v>41404</v>
      </c>
      <c r="E13" s="403">
        <f t="shared" si="2"/>
        <v>36.058624429036179</v>
      </c>
      <c r="F13" s="401">
        <v>103334</v>
      </c>
      <c r="G13" s="403">
        <f t="shared" si="3"/>
        <v>29.180418041804181</v>
      </c>
      <c r="H13" s="401">
        <v>61930</v>
      </c>
      <c r="I13" s="403">
        <f t="shared" si="4"/>
        <v>24.957123544722666</v>
      </c>
      <c r="J13" s="401">
        <v>221369</v>
      </c>
      <c r="K13" s="403">
        <f t="shared" si="5"/>
        <v>8.6169758644207501</v>
      </c>
      <c r="L13" s="402">
        <f t="shared" si="0"/>
        <v>78.139703987659686</v>
      </c>
    </row>
    <row r="14" spans="1:13" ht="16.5" customHeight="1">
      <c r="A14" s="384">
        <v>7</v>
      </c>
      <c r="B14" s="70">
        <v>297307</v>
      </c>
      <c r="C14" s="403">
        <f t="shared" si="1"/>
        <v>4.944599169075782</v>
      </c>
      <c r="D14" s="401">
        <v>44868</v>
      </c>
      <c r="E14" s="403">
        <f t="shared" si="2"/>
        <v>8.3663414162882805</v>
      </c>
      <c r="F14" s="401">
        <v>107416</v>
      </c>
      <c r="G14" s="403">
        <f t="shared" si="3"/>
        <v>3.9502970948574525</v>
      </c>
      <c r="H14" s="401">
        <v>62548</v>
      </c>
      <c r="I14" s="403">
        <f t="shared" si="4"/>
        <v>0.99790085580494092</v>
      </c>
      <c r="J14" s="401">
        <v>234759</v>
      </c>
      <c r="K14" s="403">
        <f t="shared" si="5"/>
        <v>6.0487240760901475</v>
      </c>
      <c r="L14" s="402">
        <f t="shared" si="0"/>
        <v>78.961813882619651</v>
      </c>
    </row>
    <row r="15" spans="1:13" ht="16.5" customHeight="1">
      <c r="A15" s="384">
        <v>12</v>
      </c>
      <c r="B15" s="70">
        <v>307313</v>
      </c>
      <c r="C15" s="403">
        <v>3.3655447063136759</v>
      </c>
      <c r="D15" s="401">
        <v>45558</v>
      </c>
      <c r="E15" s="403">
        <v>1.5378443434073281</v>
      </c>
      <c r="F15" s="401">
        <v>101114</v>
      </c>
      <c r="G15" s="403">
        <v>-5.8669099575482244</v>
      </c>
      <c r="H15" s="401">
        <v>55556</v>
      </c>
      <c r="I15" s="403">
        <v>-11.178614823815309</v>
      </c>
      <c r="J15" s="401">
        <v>251757</v>
      </c>
      <c r="K15" s="403">
        <v>7.2406169731511882</v>
      </c>
      <c r="L15" s="402">
        <v>81.922014363206245</v>
      </c>
    </row>
    <row r="16" spans="1:13" ht="16.5" customHeight="1">
      <c r="A16" s="384">
        <v>17</v>
      </c>
      <c r="B16" s="70">
        <v>314651</v>
      </c>
      <c r="C16" s="403">
        <v>2.4</v>
      </c>
      <c r="D16" s="401">
        <v>47223</v>
      </c>
      <c r="E16" s="403">
        <v>3.7</v>
      </c>
      <c r="F16" s="401">
        <v>98048</v>
      </c>
      <c r="G16" s="403">
        <v>-3</v>
      </c>
      <c r="H16" s="401">
        <v>50825</v>
      </c>
      <c r="I16" s="403">
        <v>-8.5</v>
      </c>
      <c r="J16" s="401">
        <v>263826</v>
      </c>
      <c r="K16" s="403">
        <v>4.8</v>
      </c>
      <c r="L16" s="402">
        <v>83.8</v>
      </c>
    </row>
    <row r="17" spans="1:12" ht="16.5" customHeight="1">
      <c r="A17" s="90">
        <v>22</v>
      </c>
      <c r="B17" s="71">
        <v>325406</v>
      </c>
      <c r="C17" s="404">
        <v>3.4</v>
      </c>
      <c r="D17" s="405">
        <v>49595</v>
      </c>
      <c r="E17" s="404">
        <v>5</v>
      </c>
      <c r="F17" s="405">
        <v>93098</v>
      </c>
      <c r="G17" s="404">
        <v>-5</v>
      </c>
      <c r="H17" s="405">
        <v>43503</v>
      </c>
      <c r="I17" s="404">
        <v>-14.4</v>
      </c>
      <c r="J17" s="405">
        <v>281903</v>
      </c>
      <c r="K17" s="404">
        <v>6.9</v>
      </c>
      <c r="L17" s="406">
        <v>86.6</v>
      </c>
    </row>
    <row r="18" spans="1:12" ht="14.25" customHeight="1">
      <c r="A18" s="34" t="s">
        <v>641</v>
      </c>
      <c r="B18" s="70"/>
      <c r="C18" s="403"/>
      <c r="D18" s="70"/>
      <c r="E18" s="403"/>
      <c r="F18" s="70"/>
      <c r="G18" s="403"/>
      <c r="H18" s="70"/>
      <c r="I18" s="403"/>
      <c r="J18" s="70"/>
      <c r="K18" s="403"/>
      <c r="L18" s="290"/>
    </row>
    <row r="19" spans="1:12" ht="15" customHeight="1">
      <c r="A19" s="34" t="s">
        <v>642</v>
      </c>
    </row>
    <row r="20" spans="1:12" ht="15" customHeight="1">
      <c r="A20" s="333" t="s">
        <v>643</v>
      </c>
    </row>
    <row r="21" spans="1:12">
      <c r="A21" s="407" t="s">
        <v>644</v>
      </c>
    </row>
  </sheetData>
  <mergeCells count="3">
    <mergeCell ref="A5:A6"/>
    <mergeCell ref="D5:E5"/>
    <mergeCell ref="L5:L6"/>
  </mergeCells>
  <phoneticPr fontId="1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10" workbookViewId="0"/>
  </sheetViews>
  <sheetFormatPr defaultColWidth="18.75" defaultRowHeight="12"/>
  <cols>
    <col min="1" max="1" width="22.5" style="29" customWidth="1"/>
    <col min="2" max="7" width="10.625" style="29" customWidth="1"/>
    <col min="8" max="8" width="4.875" style="29" customWidth="1"/>
    <col min="9" max="16384" width="18.75" style="29"/>
  </cols>
  <sheetData>
    <row r="1" spans="1:7">
      <c r="A1" s="408" t="s">
        <v>1</v>
      </c>
    </row>
    <row r="3" spans="1:7" ht="15" customHeight="1">
      <c r="A3" s="28" t="s">
        <v>645</v>
      </c>
    </row>
    <row r="4" spans="1:7" ht="15" customHeight="1">
      <c r="A4" s="409" t="s">
        <v>646</v>
      </c>
      <c r="D4" s="71"/>
      <c r="E4" s="71"/>
      <c r="F4" s="71"/>
      <c r="G4" s="71"/>
    </row>
    <row r="5" spans="1:7" ht="15" customHeight="1">
      <c r="A5" s="581" t="s">
        <v>647</v>
      </c>
      <c r="B5" s="583" t="s">
        <v>648</v>
      </c>
      <c r="C5" s="583"/>
      <c r="D5" s="583"/>
      <c r="E5" s="584" t="s">
        <v>649</v>
      </c>
      <c r="F5" s="583"/>
      <c r="G5" s="583"/>
    </row>
    <row r="6" spans="1:7" ht="15" customHeight="1">
      <c r="A6" s="582"/>
      <c r="B6" s="49" t="s">
        <v>31</v>
      </c>
      <c r="C6" s="47" t="s">
        <v>650</v>
      </c>
      <c r="D6" s="49" t="s">
        <v>651</v>
      </c>
      <c r="E6" s="48" t="s">
        <v>31</v>
      </c>
      <c r="F6" s="49" t="s">
        <v>650</v>
      </c>
      <c r="G6" s="68" t="s">
        <v>651</v>
      </c>
    </row>
    <row r="7" spans="1:7" ht="27" customHeight="1">
      <c r="A7" s="410" t="s">
        <v>652</v>
      </c>
      <c r="B7" s="41">
        <v>173655</v>
      </c>
      <c r="C7" s="74">
        <v>157099</v>
      </c>
      <c r="D7" s="411">
        <v>16556</v>
      </c>
      <c r="E7" s="262">
        <v>174419</v>
      </c>
      <c r="F7" s="262">
        <v>157390</v>
      </c>
      <c r="G7" s="262">
        <v>17029</v>
      </c>
    </row>
    <row r="8" spans="1:7" ht="18" customHeight="1">
      <c r="A8" s="412" t="s">
        <v>653</v>
      </c>
      <c r="B8" s="41">
        <v>76219</v>
      </c>
      <c r="C8" s="74">
        <v>69857</v>
      </c>
      <c r="D8" s="411">
        <v>6362</v>
      </c>
      <c r="E8" s="262">
        <v>64500</v>
      </c>
      <c r="F8" s="262">
        <v>59542</v>
      </c>
      <c r="G8" s="262">
        <v>4958</v>
      </c>
    </row>
    <row r="9" spans="1:7" ht="14.25" customHeight="1">
      <c r="A9" s="246" t="s">
        <v>654</v>
      </c>
      <c r="B9" s="41">
        <v>14479</v>
      </c>
      <c r="C9" s="74">
        <v>14479</v>
      </c>
      <c r="D9" s="413" t="s">
        <v>6</v>
      </c>
      <c r="E9" s="262">
        <v>10806</v>
      </c>
      <c r="F9" s="262">
        <v>10806</v>
      </c>
      <c r="G9" s="372" t="s">
        <v>655</v>
      </c>
    </row>
    <row r="10" spans="1:7" ht="14.25" customHeight="1">
      <c r="A10" s="246" t="s">
        <v>656</v>
      </c>
      <c r="B10" s="41">
        <v>61740</v>
      </c>
      <c r="C10" s="74">
        <v>55378</v>
      </c>
      <c r="D10" s="411">
        <v>6362</v>
      </c>
      <c r="E10" s="262">
        <v>53694</v>
      </c>
      <c r="F10" s="262">
        <v>48736</v>
      </c>
      <c r="G10" s="262">
        <v>4958</v>
      </c>
    </row>
    <row r="11" spans="1:7" ht="27" customHeight="1">
      <c r="A11" s="414" t="s">
        <v>657</v>
      </c>
      <c r="B11" s="386">
        <v>97436</v>
      </c>
      <c r="C11" s="75">
        <v>87242</v>
      </c>
      <c r="D11" s="415">
        <v>10194</v>
      </c>
      <c r="E11" s="75">
        <v>101751</v>
      </c>
      <c r="F11" s="75">
        <v>90419</v>
      </c>
      <c r="G11" s="75">
        <v>11332</v>
      </c>
    </row>
    <row r="12" spans="1:7" ht="14.25" customHeight="1">
      <c r="A12" s="416" t="s">
        <v>658</v>
      </c>
      <c r="B12" s="41"/>
      <c r="C12" s="74"/>
      <c r="D12" s="411"/>
      <c r="E12" s="262"/>
      <c r="F12" s="262"/>
      <c r="G12" s="262"/>
    </row>
    <row r="13" spans="1:7" ht="14.25" customHeight="1">
      <c r="A13" s="417" t="s">
        <v>659</v>
      </c>
      <c r="B13" s="72">
        <v>37201</v>
      </c>
      <c r="C13" s="73">
        <v>32178</v>
      </c>
      <c r="D13" s="418">
        <v>5023</v>
      </c>
      <c r="E13" s="259">
        <v>37004</v>
      </c>
      <c r="F13" s="259">
        <v>31716</v>
      </c>
      <c r="G13" s="259">
        <v>5288</v>
      </c>
    </row>
    <row r="14" spans="1:7" ht="14.25" customHeight="1">
      <c r="A14" s="419" t="s">
        <v>660</v>
      </c>
      <c r="B14" s="41">
        <v>8131</v>
      </c>
      <c r="C14" s="74">
        <v>6676</v>
      </c>
      <c r="D14" s="411">
        <v>1455</v>
      </c>
      <c r="E14" s="262">
        <v>8470</v>
      </c>
      <c r="F14" s="262">
        <v>6838</v>
      </c>
      <c r="G14" s="262">
        <v>1632</v>
      </c>
    </row>
    <row r="15" spans="1:7" ht="14.25" customHeight="1">
      <c r="A15" s="419" t="s">
        <v>661</v>
      </c>
      <c r="B15" s="41">
        <v>7828</v>
      </c>
      <c r="C15" s="74">
        <v>7152</v>
      </c>
      <c r="D15" s="411">
        <v>676</v>
      </c>
      <c r="E15" s="262">
        <v>7414</v>
      </c>
      <c r="F15" s="262">
        <v>6772</v>
      </c>
      <c r="G15" s="262">
        <v>642</v>
      </c>
    </row>
    <row r="16" spans="1:7" ht="14.25" customHeight="1">
      <c r="A16" s="419" t="s">
        <v>662</v>
      </c>
      <c r="B16" s="41">
        <v>4630</v>
      </c>
      <c r="C16" s="74">
        <v>3870</v>
      </c>
      <c r="D16" s="411">
        <v>760</v>
      </c>
      <c r="E16" s="262">
        <v>4412</v>
      </c>
      <c r="F16" s="262">
        <v>3747</v>
      </c>
      <c r="G16" s="262">
        <v>665</v>
      </c>
    </row>
    <row r="17" spans="1:7" ht="14.25" customHeight="1">
      <c r="A17" s="419" t="s">
        <v>663</v>
      </c>
      <c r="B17" s="41">
        <v>3155</v>
      </c>
      <c r="C17" s="74">
        <v>3045</v>
      </c>
      <c r="D17" s="411">
        <v>110</v>
      </c>
      <c r="E17" s="262">
        <v>3148</v>
      </c>
      <c r="F17" s="262">
        <v>2996</v>
      </c>
      <c r="G17" s="262">
        <v>152</v>
      </c>
    </row>
    <row r="18" spans="1:7" ht="14.25" customHeight="1">
      <c r="A18" s="419" t="s">
        <v>664</v>
      </c>
      <c r="B18" s="41">
        <v>2248</v>
      </c>
      <c r="C18" s="74">
        <v>2167</v>
      </c>
      <c r="D18" s="411">
        <v>81</v>
      </c>
      <c r="E18" s="262">
        <v>2064</v>
      </c>
      <c r="F18" s="262">
        <v>2015</v>
      </c>
      <c r="G18" s="262">
        <v>49</v>
      </c>
    </row>
    <row r="19" spans="1:7" ht="14.25" customHeight="1">
      <c r="A19" s="419" t="s">
        <v>665</v>
      </c>
      <c r="B19" s="41">
        <v>2079</v>
      </c>
      <c r="C19" s="74">
        <v>1999</v>
      </c>
      <c r="D19" s="411">
        <v>80</v>
      </c>
      <c r="E19" s="262">
        <v>2012</v>
      </c>
      <c r="F19" s="262">
        <v>1934</v>
      </c>
      <c r="G19" s="262">
        <v>78</v>
      </c>
    </row>
    <row r="20" spans="1:7" ht="14.25" customHeight="1">
      <c r="A20" s="419" t="s">
        <v>666</v>
      </c>
      <c r="B20" s="41">
        <v>1557</v>
      </c>
      <c r="C20" s="74">
        <v>1389</v>
      </c>
      <c r="D20" s="411">
        <v>168</v>
      </c>
      <c r="E20" s="262">
        <v>1849</v>
      </c>
      <c r="F20" s="262">
        <v>1662</v>
      </c>
      <c r="G20" s="262">
        <v>187</v>
      </c>
    </row>
    <row r="21" spans="1:7" ht="14.25" customHeight="1">
      <c r="A21" s="419" t="s">
        <v>667</v>
      </c>
      <c r="B21" s="41">
        <v>1545</v>
      </c>
      <c r="C21" s="74">
        <v>1371</v>
      </c>
      <c r="D21" s="411">
        <v>174</v>
      </c>
      <c r="E21" s="262">
        <v>1444</v>
      </c>
      <c r="F21" s="262">
        <v>1276</v>
      </c>
      <c r="G21" s="262">
        <v>168</v>
      </c>
    </row>
    <row r="22" spans="1:7" ht="14.25" customHeight="1">
      <c r="A22" s="419" t="s">
        <v>668</v>
      </c>
      <c r="B22" s="41">
        <v>665</v>
      </c>
      <c r="C22" s="74">
        <v>393</v>
      </c>
      <c r="D22" s="411">
        <v>272</v>
      </c>
      <c r="E22" s="262">
        <v>670</v>
      </c>
      <c r="F22" s="262">
        <v>349</v>
      </c>
      <c r="G22" s="262">
        <v>321</v>
      </c>
    </row>
    <row r="23" spans="1:7" ht="14.25" customHeight="1">
      <c r="A23" s="419" t="s">
        <v>669</v>
      </c>
      <c r="B23" s="41">
        <v>574</v>
      </c>
      <c r="C23" s="74">
        <v>561</v>
      </c>
      <c r="D23" s="411">
        <v>13</v>
      </c>
      <c r="E23" s="262">
        <v>501</v>
      </c>
      <c r="F23" s="262">
        <v>483</v>
      </c>
      <c r="G23" s="262">
        <v>18</v>
      </c>
    </row>
    <row r="24" spans="1:7" ht="14.25" customHeight="1">
      <c r="A24" s="419" t="s">
        <v>670</v>
      </c>
      <c r="B24" s="41">
        <v>4789</v>
      </c>
      <c r="C24" s="74">
        <v>3555</v>
      </c>
      <c r="D24" s="411">
        <v>1234</v>
      </c>
      <c r="E24" s="262">
        <f>E13-SUM(E14:E23)</f>
        <v>5020</v>
      </c>
      <c r="F24" s="262">
        <f>F13-SUM(F14:F23)</f>
        <v>3644</v>
      </c>
      <c r="G24" s="262">
        <f>G13-SUM(G14:G23)</f>
        <v>1376</v>
      </c>
    </row>
    <row r="25" spans="1:7" ht="14.25" customHeight="1">
      <c r="A25" s="417" t="s">
        <v>671</v>
      </c>
      <c r="B25" s="72">
        <v>60235</v>
      </c>
      <c r="C25" s="73">
        <v>55064</v>
      </c>
      <c r="D25" s="418">
        <v>5171</v>
      </c>
      <c r="E25" s="259">
        <v>55429</v>
      </c>
      <c r="F25" s="259">
        <v>50696</v>
      </c>
      <c r="G25" s="259">
        <v>4733</v>
      </c>
    </row>
    <row r="26" spans="1:7" ht="14.25" customHeight="1">
      <c r="A26" s="417" t="s">
        <v>672</v>
      </c>
      <c r="B26" s="72">
        <v>53519</v>
      </c>
      <c r="C26" s="73">
        <v>49561</v>
      </c>
      <c r="D26" s="418">
        <v>3958</v>
      </c>
      <c r="E26" s="259">
        <v>48650</v>
      </c>
      <c r="F26" s="259">
        <v>44997</v>
      </c>
      <c r="G26" s="259">
        <v>3653</v>
      </c>
    </row>
    <row r="27" spans="1:7" ht="14.25" customHeight="1">
      <c r="A27" s="419" t="s">
        <v>673</v>
      </c>
      <c r="B27" s="41">
        <v>7652</v>
      </c>
      <c r="C27" s="74">
        <v>7631</v>
      </c>
      <c r="D27" s="411">
        <v>21</v>
      </c>
      <c r="E27" s="262">
        <v>6425</v>
      </c>
      <c r="F27" s="262">
        <v>6405</v>
      </c>
      <c r="G27" s="262">
        <v>20</v>
      </c>
    </row>
    <row r="28" spans="1:7" ht="14.25" customHeight="1">
      <c r="A28" s="419" t="s">
        <v>674</v>
      </c>
      <c r="B28" s="41">
        <v>7347</v>
      </c>
      <c r="C28" s="74">
        <v>6826</v>
      </c>
      <c r="D28" s="411">
        <v>521</v>
      </c>
      <c r="E28" s="262">
        <v>6574</v>
      </c>
      <c r="F28" s="262">
        <v>6084</v>
      </c>
      <c r="G28" s="262">
        <v>490</v>
      </c>
    </row>
    <row r="29" spans="1:7" ht="14.25" customHeight="1">
      <c r="A29" s="419" t="s">
        <v>675</v>
      </c>
      <c r="B29" s="41">
        <v>5817</v>
      </c>
      <c r="C29" s="74">
        <v>5724</v>
      </c>
      <c r="D29" s="411">
        <v>93</v>
      </c>
      <c r="E29" s="262">
        <v>5153</v>
      </c>
      <c r="F29" s="262">
        <v>5023</v>
      </c>
      <c r="G29" s="262">
        <v>130</v>
      </c>
    </row>
    <row r="30" spans="1:7" ht="14.25" customHeight="1">
      <c r="A30" s="419" t="s">
        <v>676</v>
      </c>
      <c r="B30" s="41">
        <v>5251</v>
      </c>
      <c r="C30" s="74">
        <v>5081</v>
      </c>
      <c r="D30" s="411">
        <v>170</v>
      </c>
      <c r="E30" s="262">
        <v>4808</v>
      </c>
      <c r="F30" s="262">
        <v>4701</v>
      </c>
      <c r="G30" s="262">
        <v>107</v>
      </c>
    </row>
    <row r="31" spans="1:7" ht="14.25" customHeight="1">
      <c r="A31" s="419" t="s">
        <v>677</v>
      </c>
      <c r="B31" s="41">
        <v>4608</v>
      </c>
      <c r="C31" s="74">
        <v>4546</v>
      </c>
      <c r="D31" s="411">
        <v>62</v>
      </c>
      <c r="E31" s="262">
        <v>3780</v>
      </c>
      <c r="F31" s="262">
        <v>3733</v>
      </c>
      <c r="G31" s="262">
        <v>47</v>
      </c>
    </row>
    <row r="32" spans="1:7" ht="14.25" customHeight="1">
      <c r="A32" s="419" t="s">
        <v>678</v>
      </c>
      <c r="B32" s="41">
        <v>3116</v>
      </c>
      <c r="C32" s="74">
        <v>2674</v>
      </c>
      <c r="D32" s="411">
        <v>442</v>
      </c>
      <c r="E32" s="262">
        <v>2757</v>
      </c>
      <c r="F32" s="262">
        <v>2420</v>
      </c>
      <c r="G32" s="262">
        <v>337</v>
      </c>
    </row>
    <row r="33" spans="1:7" ht="14.25" customHeight="1">
      <c r="A33" s="419" t="s">
        <v>679</v>
      </c>
      <c r="B33" s="41">
        <v>2177</v>
      </c>
      <c r="C33" s="74">
        <v>2154</v>
      </c>
      <c r="D33" s="411">
        <v>23</v>
      </c>
      <c r="E33" s="262">
        <v>2412</v>
      </c>
      <c r="F33" s="262">
        <v>2363</v>
      </c>
      <c r="G33" s="262">
        <v>49</v>
      </c>
    </row>
    <row r="34" spans="1:7" ht="14.25" customHeight="1">
      <c r="A34" s="419" t="s">
        <v>680</v>
      </c>
      <c r="B34" s="41">
        <v>2023</v>
      </c>
      <c r="C34" s="74">
        <v>1982</v>
      </c>
      <c r="D34" s="411">
        <v>41</v>
      </c>
      <c r="E34" s="262">
        <v>1973</v>
      </c>
      <c r="F34" s="262">
        <v>1928</v>
      </c>
      <c r="G34" s="262">
        <v>45</v>
      </c>
    </row>
    <row r="35" spans="1:7" ht="14.25" customHeight="1">
      <c r="A35" s="419" t="s">
        <v>681</v>
      </c>
      <c r="B35" s="41">
        <v>1896</v>
      </c>
      <c r="C35" s="74">
        <v>1491</v>
      </c>
      <c r="D35" s="411">
        <v>405</v>
      </c>
      <c r="E35" s="262">
        <v>1732</v>
      </c>
      <c r="F35" s="262">
        <v>1333</v>
      </c>
      <c r="G35" s="262">
        <v>399</v>
      </c>
    </row>
    <row r="36" spans="1:7" ht="14.25" customHeight="1">
      <c r="A36" s="419" t="s">
        <v>682</v>
      </c>
      <c r="B36" s="41">
        <v>1883</v>
      </c>
      <c r="C36" s="74">
        <v>1656</v>
      </c>
      <c r="D36" s="411">
        <v>227</v>
      </c>
      <c r="E36" s="262">
        <v>1833</v>
      </c>
      <c r="F36" s="262">
        <v>1675</v>
      </c>
      <c r="G36" s="262">
        <v>158</v>
      </c>
    </row>
    <row r="37" spans="1:7" ht="14.25" customHeight="1">
      <c r="A37" s="419" t="s">
        <v>683</v>
      </c>
      <c r="B37" s="41">
        <v>1522</v>
      </c>
      <c r="C37" s="74">
        <v>1232</v>
      </c>
      <c r="D37" s="411">
        <v>290</v>
      </c>
      <c r="E37" s="262">
        <v>1442</v>
      </c>
      <c r="F37" s="262">
        <v>1153</v>
      </c>
      <c r="G37" s="262">
        <v>289</v>
      </c>
    </row>
    <row r="38" spans="1:7" ht="14.25" customHeight="1">
      <c r="A38" s="419" t="s">
        <v>684</v>
      </c>
      <c r="B38" s="41">
        <v>1271</v>
      </c>
      <c r="C38" s="74">
        <v>1206</v>
      </c>
      <c r="D38" s="411">
        <v>65</v>
      </c>
      <c r="E38" s="262">
        <v>1261</v>
      </c>
      <c r="F38" s="262">
        <v>1207</v>
      </c>
      <c r="G38" s="262">
        <v>54</v>
      </c>
    </row>
    <row r="39" spans="1:7" ht="14.25" customHeight="1">
      <c r="A39" s="419" t="s">
        <v>685</v>
      </c>
      <c r="B39" s="41">
        <v>1227</v>
      </c>
      <c r="C39" s="74">
        <v>1174</v>
      </c>
      <c r="D39" s="411">
        <v>53</v>
      </c>
      <c r="E39" s="262">
        <v>1131</v>
      </c>
      <c r="F39" s="262">
        <v>1070</v>
      </c>
      <c r="G39" s="262">
        <v>61</v>
      </c>
    </row>
    <row r="40" spans="1:7" ht="14.25" customHeight="1">
      <c r="A40" s="419" t="s">
        <v>686</v>
      </c>
      <c r="B40" s="41">
        <v>1026</v>
      </c>
      <c r="C40" s="74">
        <v>877</v>
      </c>
      <c r="D40" s="411">
        <v>149</v>
      </c>
      <c r="E40" s="262">
        <v>1063</v>
      </c>
      <c r="F40" s="262">
        <v>910</v>
      </c>
      <c r="G40" s="262">
        <v>153</v>
      </c>
    </row>
    <row r="41" spans="1:7" ht="14.25" customHeight="1">
      <c r="A41" s="419" t="s">
        <v>687</v>
      </c>
      <c r="B41" s="41">
        <v>4908</v>
      </c>
      <c r="C41" s="74">
        <v>4163</v>
      </c>
      <c r="D41" s="411">
        <v>745</v>
      </c>
      <c r="E41" s="262">
        <f>46992-SUM(E27:E40)</f>
        <v>4648</v>
      </c>
      <c r="F41" s="262">
        <f>43922-SUM(F27:F40)</f>
        <v>3917</v>
      </c>
      <c r="G41" s="262">
        <f>3070-SUM(G27:G40)</f>
        <v>731</v>
      </c>
    </row>
    <row r="42" spans="1:7" ht="14.25" customHeight="1">
      <c r="A42" s="419" t="s">
        <v>688</v>
      </c>
      <c r="B42" s="41">
        <v>1795</v>
      </c>
      <c r="C42" s="74">
        <v>1144</v>
      </c>
      <c r="D42" s="411">
        <v>651</v>
      </c>
      <c r="E42" s="262">
        <f>E26-SUM(E27:E41)</f>
        <v>1658</v>
      </c>
      <c r="F42" s="262">
        <f>F26-SUM(F27:F41)</f>
        <v>1075</v>
      </c>
      <c r="G42" s="262">
        <f>G26-SUM(G27:G41)</f>
        <v>583</v>
      </c>
    </row>
    <row r="43" spans="1:7" ht="14.25" customHeight="1">
      <c r="A43" s="419" t="s">
        <v>689</v>
      </c>
      <c r="B43" s="41">
        <v>4229</v>
      </c>
      <c r="C43" s="74">
        <v>3448</v>
      </c>
      <c r="D43" s="411">
        <v>781</v>
      </c>
      <c r="E43" s="262">
        <v>4267</v>
      </c>
      <c r="F43" s="262">
        <v>3537</v>
      </c>
      <c r="G43" s="262">
        <v>730</v>
      </c>
    </row>
    <row r="44" spans="1:7" ht="14.25" customHeight="1">
      <c r="A44" s="419" t="s">
        <v>690</v>
      </c>
      <c r="B44" s="41">
        <v>998</v>
      </c>
      <c r="C44" s="74">
        <v>794</v>
      </c>
      <c r="D44" s="411">
        <v>204</v>
      </c>
      <c r="E44" s="262">
        <v>1088</v>
      </c>
      <c r="F44" s="262">
        <v>891</v>
      </c>
      <c r="G44" s="262">
        <v>197</v>
      </c>
    </row>
    <row r="45" spans="1:7" ht="14.25" customHeight="1">
      <c r="A45" s="419" t="s">
        <v>691</v>
      </c>
      <c r="B45" s="41">
        <v>689</v>
      </c>
      <c r="C45" s="74">
        <v>662</v>
      </c>
      <c r="D45" s="411">
        <v>27</v>
      </c>
      <c r="E45" s="262">
        <v>677</v>
      </c>
      <c r="F45" s="262">
        <v>638</v>
      </c>
      <c r="G45" s="262">
        <v>39</v>
      </c>
    </row>
    <row r="46" spans="1:7" ht="14.25" customHeight="1">
      <c r="A46" s="419" t="s">
        <v>692</v>
      </c>
      <c r="B46" s="41">
        <v>409</v>
      </c>
      <c r="C46" s="74">
        <v>261</v>
      </c>
      <c r="D46" s="411">
        <v>148</v>
      </c>
      <c r="E46" s="262">
        <v>336</v>
      </c>
      <c r="F46" s="262">
        <v>261</v>
      </c>
      <c r="G46" s="262">
        <v>75</v>
      </c>
    </row>
    <row r="47" spans="1:7" ht="14.25" customHeight="1">
      <c r="A47" s="419" t="s">
        <v>693</v>
      </c>
      <c r="B47" s="41">
        <v>229</v>
      </c>
      <c r="C47" s="74">
        <v>186</v>
      </c>
      <c r="D47" s="411">
        <v>43</v>
      </c>
      <c r="E47" s="262">
        <v>162</v>
      </c>
      <c r="F47" s="262">
        <v>145</v>
      </c>
      <c r="G47" s="262">
        <v>17</v>
      </c>
    </row>
    <row r="48" spans="1:7" ht="14.25" customHeight="1">
      <c r="A48" s="420" t="s">
        <v>670</v>
      </c>
      <c r="B48" s="386">
        <v>162</v>
      </c>
      <c r="C48" s="75">
        <v>152</v>
      </c>
      <c r="D48" s="415">
        <v>10</v>
      </c>
      <c r="E48" s="75">
        <f>E25-(E26+SUM(E43:E47))</f>
        <v>249</v>
      </c>
      <c r="F48" s="75">
        <f>F25-(F26+SUM(F43:F47))</f>
        <v>227</v>
      </c>
      <c r="G48" s="75">
        <f>G25-(G26+SUM(G43:G47))</f>
        <v>22</v>
      </c>
    </row>
    <row r="49" spans="1:7" ht="16.5" customHeight="1">
      <c r="A49" s="29" t="s">
        <v>694</v>
      </c>
      <c r="G49" s="33"/>
    </row>
    <row r="50" spans="1:7" ht="16.5" customHeight="1">
      <c r="A50" s="580" t="s">
        <v>695</v>
      </c>
      <c r="B50" s="580"/>
      <c r="C50" s="580"/>
      <c r="D50" s="580"/>
      <c r="E50" s="580"/>
      <c r="F50" s="580"/>
      <c r="G50" s="580"/>
    </row>
    <row r="51" spans="1:7" ht="16.5" customHeight="1">
      <c r="A51" s="580" t="s">
        <v>696</v>
      </c>
      <c r="B51" s="580"/>
      <c r="C51" s="580"/>
      <c r="D51" s="580"/>
      <c r="E51" s="580"/>
      <c r="F51" s="580"/>
      <c r="G51" s="580"/>
    </row>
    <row r="52" spans="1:7" ht="16.5" customHeight="1">
      <c r="A52" s="580" t="s">
        <v>697</v>
      </c>
      <c r="B52" s="580"/>
      <c r="C52" s="580"/>
      <c r="D52" s="580"/>
      <c r="E52" s="580"/>
      <c r="F52" s="580"/>
      <c r="G52" s="580"/>
    </row>
    <row r="53" spans="1:7" ht="16.5" customHeight="1">
      <c r="A53" s="580" t="s">
        <v>698</v>
      </c>
      <c r="B53" s="580"/>
      <c r="C53" s="580"/>
      <c r="D53" s="580"/>
      <c r="E53" s="580"/>
      <c r="F53" s="580"/>
      <c r="G53" s="580"/>
    </row>
    <row r="54" spans="1:7" ht="16.5" customHeight="1">
      <c r="A54" s="29" t="s">
        <v>699</v>
      </c>
      <c r="G54" s="33"/>
    </row>
  </sheetData>
  <mergeCells count="7">
    <mergeCell ref="A53:G53"/>
    <mergeCell ref="A5:A6"/>
    <mergeCell ref="B5:D5"/>
    <mergeCell ref="E5:G5"/>
    <mergeCell ref="A50:G50"/>
    <mergeCell ref="A51:G51"/>
    <mergeCell ref="A52:G5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110" workbookViewId="0"/>
  </sheetViews>
  <sheetFormatPr defaultColWidth="18.75" defaultRowHeight="12"/>
  <cols>
    <col min="1" max="1" width="22.5" style="29" customWidth="1"/>
    <col min="2" max="7" width="10.625" style="29" customWidth="1"/>
    <col min="8" max="8" width="4.875" style="29" customWidth="1"/>
    <col min="9" max="16384" width="18.75" style="29"/>
  </cols>
  <sheetData>
    <row r="1" spans="1:7">
      <c r="A1" s="408" t="s">
        <v>1</v>
      </c>
    </row>
    <row r="3" spans="1:7" ht="15" customHeight="1">
      <c r="A3" s="28" t="s">
        <v>700</v>
      </c>
    </row>
    <row r="4" spans="1:7" ht="15" customHeight="1">
      <c r="A4" s="409" t="s">
        <v>646</v>
      </c>
      <c r="D4" s="71"/>
      <c r="E4" s="71"/>
      <c r="F4" s="71"/>
      <c r="G4" s="71"/>
    </row>
    <row r="5" spans="1:7" ht="15" customHeight="1">
      <c r="A5" s="581" t="s">
        <v>647</v>
      </c>
      <c r="B5" s="583" t="s">
        <v>648</v>
      </c>
      <c r="C5" s="583"/>
      <c r="D5" s="583"/>
      <c r="E5" s="584" t="s">
        <v>649</v>
      </c>
      <c r="F5" s="583"/>
      <c r="G5" s="583"/>
    </row>
    <row r="6" spans="1:7" ht="15" customHeight="1">
      <c r="A6" s="582"/>
      <c r="B6" s="49" t="s">
        <v>31</v>
      </c>
      <c r="C6" s="47" t="s">
        <v>650</v>
      </c>
      <c r="D6" s="49" t="s">
        <v>651</v>
      </c>
      <c r="E6" s="48" t="s">
        <v>31</v>
      </c>
      <c r="F6" s="49" t="s">
        <v>650</v>
      </c>
      <c r="G6" s="68" t="s">
        <v>651</v>
      </c>
    </row>
    <row r="7" spans="1:7" ht="14.85" customHeight="1">
      <c r="A7" s="416" t="s">
        <v>701</v>
      </c>
      <c r="B7" s="41">
        <v>122915</v>
      </c>
      <c r="C7" s="74">
        <v>109172</v>
      </c>
      <c r="D7" s="411">
        <v>13743</v>
      </c>
      <c r="E7" s="262">
        <v>131042</v>
      </c>
      <c r="F7" s="262">
        <v>116597</v>
      </c>
      <c r="G7" s="262">
        <v>14445</v>
      </c>
    </row>
    <row r="8" spans="1:7" ht="14.85" customHeight="1">
      <c r="A8" s="412" t="s">
        <v>702</v>
      </c>
      <c r="B8" s="41">
        <v>76219</v>
      </c>
      <c r="C8" s="74">
        <v>69857</v>
      </c>
      <c r="D8" s="411">
        <v>6362</v>
      </c>
      <c r="E8" s="262">
        <v>64500</v>
      </c>
      <c r="F8" s="262">
        <v>59542</v>
      </c>
      <c r="G8" s="262">
        <v>4958</v>
      </c>
    </row>
    <row r="9" spans="1:7" ht="14.85" customHeight="1">
      <c r="A9" s="246" t="s">
        <v>654</v>
      </c>
      <c r="B9" s="41">
        <v>14479</v>
      </c>
      <c r="C9" s="74">
        <v>14479</v>
      </c>
      <c r="D9" s="413" t="s">
        <v>6</v>
      </c>
      <c r="E9" s="262">
        <v>10806</v>
      </c>
      <c r="F9" s="262">
        <v>10806</v>
      </c>
      <c r="G9" s="372" t="s">
        <v>655</v>
      </c>
    </row>
    <row r="10" spans="1:7" ht="14.85" customHeight="1">
      <c r="A10" s="246" t="s">
        <v>656</v>
      </c>
      <c r="B10" s="41">
        <v>61740</v>
      </c>
      <c r="C10" s="74">
        <v>55378</v>
      </c>
      <c r="D10" s="411">
        <v>6362</v>
      </c>
      <c r="E10" s="262">
        <v>53694</v>
      </c>
      <c r="F10" s="262">
        <v>48736</v>
      </c>
      <c r="G10" s="262">
        <v>4958</v>
      </c>
    </row>
    <row r="11" spans="1:7" ht="27" customHeight="1">
      <c r="A11" s="414" t="s">
        <v>703</v>
      </c>
      <c r="B11" s="386">
        <v>46696</v>
      </c>
      <c r="C11" s="75">
        <v>39315</v>
      </c>
      <c r="D11" s="415">
        <v>7381</v>
      </c>
      <c r="E11" s="75">
        <v>49056</v>
      </c>
      <c r="F11" s="75">
        <v>41619</v>
      </c>
      <c r="G11" s="75">
        <v>7437</v>
      </c>
    </row>
    <row r="12" spans="1:7" ht="14.85" customHeight="1">
      <c r="A12" s="419" t="s">
        <v>704</v>
      </c>
      <c r="B12" s="41"/>
      <c r="C12" s="74"/>
      <c r="D12" s="411"/>
      <c r="E12" s="262"/>
      <c r="F12" s="262"/>
      <c r="G12" s="262"/>
    </row>
    <row r="13" spans="1:7" ht="14.85" customHeight="1">
      <c r="A13" s="417" t="s">
        <v>659</v>
      </c>
      <c r="B13" s="72">
        <v>36246</v>
      </c>
      <c r="C13" s="73">
        <v>30931</v>
      </c>
      <c r="D13" s="418">
        <v>5315</v>
      </c>
      <c r="E13" s="259">
        <v>38178</v>
      </c>
      <c r="F13" s="259">
        <v>32625</v>
      </c>
      <c r="G13" s="259">
        <v>5553</v>
      </c>
    </row>
    <row r="14" spans="1:7" ht="14.85" customHeight="1">
      <c r="A14" s="419" t="s">
        <v>660</v>
      </c>
      <c r="B14" s="41">
        <v>4671</v>
      </c>
      <c r="C14" s="74">
        <v>4005</v>
      </c>
      <c r="D14" s="411">
        <v>666</v>
      </c>
      <c r="E14" s="262">
        <v>5257</v>
      </c>
      <c r="F14" s="262">
        <v>4424</v>
      </c>
      <c r="G14" s="262">
        <v>833</v>
      </c>
    </row>
    <row r="15" spans="1:7" ht="14.85" customHeight="1">
      <c r="A15" s="419" t="s">
        <v>661</v>
      </c>
      <c r="B15" s="41">
        <v>5251</v>
      </c>
      <c r="C15" s="74">
        <v>4414</v>
      </c>
      <c r="D15" s="411">
        <v>837</v>
      </c>
      <c r="E15" s="262">
        <v>5130</v>
      </c>
      <c r="F15" s="262">
        <v>4321</v>
      </c>
      <c r="G15" s="262">
        <v>809</v>
      </c>
    </row>
    <row r="16" spans="1:7" ht="14.85" customHeight="1">
      <c r="A16" s="419" t="s">
        <v>662</v>
      </c>
      <c r="B16" s="41">
        <v>8417</v>
      </c>
      <c r="C16" s="74">
        <v>7496</v>
      </c>
      <c r="D16" s="411">
        <v>921</v>
      </c>
      <c r="E16" s="262">
        <v>8231</v>
      </c>
      <c r="F16" s="262">
        <v>7346</v>
      </c>
      <c r="G16" s="262">
        <v>885</v>
      </c>
    </row>
    <row r="17" spans="1:7" ht="14.85" customHeight="1">
      <c r="A17" s="419" t="s">
        <v>663</v>
      </c>
      <c r="B17" s="41">
        <v>2607</v>
      </c>
      <c r="C17" s="74">
        <v>2221</v>
      </c>
      <c r="D17" s="411">
        <v>386</v>
      </c>
      <c r="E17" s="262">
        <v>3110</v>
      </c>
      <c r="F17" s="262">
        <v>2676</v>
      </c>
      <c r="G17" s="262">
        <v>434</v>
      </c>
    </row>
    <row r="18" spans="1:7" ht="14.85" customHeight="1">
      <c r="A18" s="419" t="s">
        <v>664</v>
      </c>
      <c r="B18" s="41">
        <v>1003</v>
      </c>
      <c r="C18" s="74">
        <v>755</v>
      </c>
      <c r="D18" s="411">
        <v>248</v>
      </c>
      <c r="E18" s="262">
        <v>935</v>
      </c>
      <c r="F18" s="262">
        <v>721</v>
      </c>
      <c r="G18" s="262">
        <v>214</v>
      </c>
    </row>
    <row r="19" spans="1:7" ht="14.85" customHeight="1">
      <c r="A19" s="419" t="s">
        <v>665</v>
      </c>
      <c r="B19" s="41">
        <v>2577</v>
      </c>
      <c r="C19" s="74">
        <v>2285</v>
      </c>
      <c r="D19" s="411">
        <v>292</v>
      </c>
      <c r="E19" s="262">
        <v>3081</v>
      </c>
      <c r="F19" s="262">
        <v>2780</v>
      </c>
      <c r="G19" s="262">
        <v>301</v>
      </c>
    </row>
    <row r="20" spans="1:7" ht="14.85" customHeight="1">
      <c r="A20" s="419" t="s">
        <v>666</v>
      </c>
      <c r="B20" s="41">
        <v>1862</v>
      </c>
      <c r="C20" s="74">
        <v>1435</v>
      </c>
      <c r="D20" s="411">
        <v>427</v>
      </c>
      <c r="E20" s="262">
        <v>2027</v>
      </c>
      <c r="F20" s="262">
        <v>1609</v>
      </c>
      <c r="G20" s="262">
        <v>418</v>
      </c>
    </row>
    <row r="21" spans="1:7" ht="14.85" customHeight="1">
      <c r="A21" s="419" t="s">
        <v>667</v>
      </c>
      <c r="B21" s="41">
        <v>2654</v>
      </c>
      <c r="C21" s="74">
        <v>2371</v>
      </c>
      <c r="D21" s="411">
        <v>283</v>
      </c>
      <c r="E21" s="262">
        <v>2654</v>
      </c>
      <c r="F21" s="262">
        <v>2441</v>
      </c>
      <c r="G21" s="262">
        <v>213</v>
      </c>
    </row>
    <row r="22" spans="1:7" ht="14.85" customHeight="1">
      <c r="A22" s="419" t="s">
        <v>668</v>
      </c>
      <c r="B22" s="41">
        <v>888</v>
      </c>
      <c r="C22" s="74">
        <v>744</v>
      </c>
      <c r="D22" s="411">
        <v>144</v>
      </c>
      <c r="E22" s="262">
        <v>824</v>
      </c>
      <c r="F22" s="262">
        <v>724</v>
      </c>
      <c r="G22" s="262">
        <v>100</v>
      </c>
    </row>
    <row r="23" spans="1:7" ht="14.85" customHeight="1">
      <c r="A23" s="419" t="s">
        <v>669</v>
      </c>
      <c r="B23" s="41">
        <v>179</v>
      </c>
      <c r="C23" s="74">
        <v>170</v>
      </c>
      <c r="D23" s="411">
        <v>9</v>
      </c>
      <c r="E23" s="262">
        <v>253</v>
      </c>
      <c r="F23" s="262">
        <v>221</v>
      </c>
      <c r="G23" s="262">
        <v>32</v>
      </c>
    </row>
    <row r="24" spans="1:7" ht="14.85" customHeight="1">
      <c r="A24" s="419" t="s">
        <v>705</v>
      </c>
      <c r="B24" s="41">
        <v>703</v>
      </c>
      <c r="C24" s="74">
        <v>577</v>
      </c>
      <c r="D24" s="411">
        <v>126</v>
      </c>
      <c r="E24" s="262">
        <v>689</v>
      </c>
      <c r="F24" s="262">
        <v>589</v>
      </c>
      <c r="G24" s="262">
        <v>100</v>
      </c>
    </row>
    <row r="25" spans="1:7" ht="14.85" customHeight="1">
      <c r="A25" s="419" t="s">
        <v>706</v>
      </c>
      <c r="B25" s="41">
        <v>607</v>
      </c>
      <c r="C25" s="74">
        <v>531</v>
      </c>
      <c r="D25" s="411">
        <v>76</v>
      </c>
      <c r="E25" s="262">
        <v>644</v>
      </c>
      <c r="F25" s="262">
        <v>552</v>
      </c>
      <c r="G25" s="262">
        <v>92</v>
      </c>
    </row>
    <row r="26" spans="1:7" ht="14.85" customHeight="1">
      <c r="A26" s="419" t="s">
        <v>707</v>
      </c>
      <c r="B26" s="41">
        <v>1003</v>
      </c>
      <c r="C26" s="74">
        <v>811</v>
      </c>
      <c r="D26" s="411">
        <v>192</v>
      </c>
      <c r="E26" s="262">
        <v>1121</v>
      </c>
      <c r="F26" s="262">
        <v>851</v>
      </c>
      <c r="G26" s="262">
        <v>270</v>
      </c>
    </row>
    <row r="27" spans="1:7" ht="14.85" customHeight="1">
      <c r="A27" s="419" t="s">
        <v>708</v>
      </c>
      <c r="B27" s="41">
        <v>374</v>
      </c>
      <c r="C27" s="74">
        <v>330</v>
      </c>
      <c r="D27" s="411">
        <v>44</v>
      </c>
      <c r="E27" s="262">
        <v>397</v>
      </c>
      <c r="F27" s="262">
        <v>339</v>
      </c>
      <c r="G27" s="262">
        <v>58</v>
      </c>
    </row>
    <row r="28" spans="1:7" ht="14.85" customHeight="1">
      <c r="A28" s="419" t="s">
        <v>709</v>
      </c>
      <c r="B28" s="41">
        <v>545</v>
      </c>
      <c r="C28" s="74">
        <v>435</v>
      </c>
      <c r="D28" s="411">
        <v>110</v>
      </c>
      <c r="E28" s="262">
        <v>620</v>
      </c>
      <c r="F28" s="262">
        <v>484</v>
      </c>
      <c r="G28" s="262">
        <v>136</v>
      </c>
    </row>
    <row r="29" spans="1:7" ht="14.85" customHeight="1">
      <c r="A29" s="419" t="s">
        <v>710</v>
      </c>
      <c r="B29" s="41">
        <v>227</v>
      </c>
      <c r="C29" s="74">
        <v>206</v>
      </c>
      <c r="D29" s="411">
        <v>21</v>
      </c>
      <c r="E29" s="262">
        <v>211</v>
      </c>
      <c r="F29" s="262">
        <v>193</v>
      </c>
      <c r="G29" s="262">
        <v>18</v>
      </c>
    </row>
    <row r="30" spans="1:7" ht="14.85" customHeight="1">
      <c r="A30" s="419" t="s">
        <v>711</v>
      </c>
      <c r="B30" s="41">
        <v>225</v>
      </c>
      <c r="C30" s="74">
        <v>192</v>
      </c>
      <c r="D30" s="411">
        <v>33</v>
      </c>
      <c r="E30" s="262">
        <v>249</v>
      </c>
      <c r="F30" s="262">
        <v>220</v>
      </c>
      <c r="G30" s="262">
        <v>29</v>
      </c>
    </row>
    <row r="31" spans="1:7" ht="14.85" customHeight="1">
      <c r="A31" s="419" t="s">
        <v>712</v>
      </c>
      <c r="B31" s="41">
        <v>224</v>
      </c>
      <c r="C31" s="74">
        <v>188</v>
      </c>
      <c r="D31" s="411">
        <v>36</v>
      </c>
      <c r="E31" s="262">
        <v>268</v>
      </c>
      <c r="F31" s="262">
        <v>211</v>
      </c>
      <c r="G31" s="262">
        <v>57</v>
      </c>
    </row>
    <row r="32" spans="1:7" ht="14.85" customHeight="1">
      <c r="A32" s="419" t="s">
        <v>713</v>
      </c>
      <c r="B32" s="41">
        <v>201</v>
      </c>
      <c r="C32" s="74">
        <v>166</v>
      </c>
      <c r="D32" s="411">
        <v>35</v>
      </c>
      <c r="E32" s="262">
        <v>201</v>
      </c>
      <c r="F32" s="262">
        <v>156</v>
      </c>
      <c r="G32" s="262">
        <v>45</v>
      </c>
    </row>
    <row r="33" spans="1:7" ht="14.85" customHeight="1">
      <c r="A33" s="419" t="s">
        <v>670</v>
      </c>
      <c r="B33" s="41">
        <v>2455</v>
      </c>
      <c r="C33" s="74">
        <v>1975</v>
      </c>
      <c r="D33" s="411">
        <v>480</v>
      </c>
      <c r="E33" s="262">
        <f>E13-SUM(E14:E32)</f>
        <v>2276</v>
      </c>
      <c r="F33" s="262">
        <f>F13-SUM(F14:F32)</f>
        <v>1767</v>
      </c>
      <c r="G33" s="262">
        <f>G13-SUM(G14:G32)</f>
        <v>509</v>
      </c>
    </row>
    <row r="34" spans="1:7" ht="14.85" customHeight="1">
      <c r="A34" s="417" t="s">
        <v>671</v>
      </c>
      <c r="B34" s="72">
        <v>10450</v>
      </c>
      <c r="C34" s="73">
        <v>8384</v>
      </c>
      <c r="D34" s="418">
        <v>2066</v>
      </c>
      <c r="E34" s="259">
        <v>10878</v>
      </c>
      <c r="F34" s="259">
        <v>8994</v>
      </c>
      <c r="G34" s="259">
        <v>1884</v>
      </c>
    </row>
    <row r="35" spans="1:7" ht="14.85" customHeight="1">
      <c r="A35" s="417" t="s">
        <v>672</v>
      </c>
      <c r="B35" s="72">
        <v>4533</v>
      </c>
      <c r="C35" s="73">
        <v>3812</v>
      </c>
      <c r="D35" s="418">
        <v>721</v>
      </c>
      <c r="E35" s="259">
        <v>4463</v>
      </c>
      <c r="F35" s="259">
        <v>3792</v>
      </c>
      <c r="G35" s="259">
        <v>671</v>
      </c>
    </row>
    <row r="36" spans="1:7" ht="14.85" customHeight="1">
      <c r="A36" s="419" t="s">
        <v>675</v>
      </c>
      <c r="B36" s="41">
        <v>1612</v>
      </c>
      <c r="C36" s="74">
        <v>1401</v>
      </c>
      <c r="D36" s="411">
        <v>211</v>
      </c>
      <c r="E36" s="262">
        <v>1468</v>
      </c>
      <c r="F36" s="262">
        <v>1245</v>
      </c>
      <c r="G36" s="262">
        <v>223</v>
      </c>
    </row>
    <row r="37" spans="1:7" ht="14.85" customHeight="1">
      <c r="A37" s="419" t="s">
        <v>714</v>
      </c>
      <c r="B37" s="41">
        <v>348</v>
      </c>
      <c r="C37" s="74">
        <v>288</v>
      </c>
      <c r="D37" s="411">
        <v>60</v>
      </c>
      <c r="E37" s="262">
        <v>334</v>
      </c>
      <c r="F37" s="262">
        <v>272</v>
      </c>
      <c r="G37" s="262">
        <v>62</v>
      </c>
    </row>
    <row r="38" spans="1:7" ht="14.85" customHeight="1">
      <c r="A38" s="419" t="s">
        <v>686</v>
      </c>
      <c r="B38" s="41">
        <v>219</v>
      </c>
      <c r="C38" s="74">
        <v>200</v>
      </c>
      <c r="D38" s="411">
        <v>19</v>
      </c>
      <c r="E38" s="262">
        <v>213</v>
      </c>
      <c r="F38" s="262">
        <v>192</v>
      </c>
      <c r="G38" s="262">
        <v>21</v>
      </c>
    </row>
    <row r="39" spans="1:7" ht="14.85" customHeight="1">
      <c r="A39" s="419" t="s">
        <v>715</v>
      </c>
      <c r="B39" s="41">
        <v>172</v>
      </c>
      <c r="C39" s="74">
        <v>135</v>
      </c>
      <c r="D39" s="411">
        <v>37</v>
      </c>
      <c r="E39" s="262">
        <v>185</v>
      </c>
      <c r="F39" s="262">
        <v>149</v>
      </c>
      <c r="G39" s="262">
        <v>36</v>
      </c>
    </row>
    <row r="40" spans="1:7" ht="14.85" customHeight="1">
      <c r="A40" s="419" t="s">
        <v>716</v>
      </c>
      <c r="B40" s="41">
        <v>205</v>
      </c>
      <c r="C40" s="74">
        <v>175</v>
      </c>
      <c r="D40" s="411">
        <v>30</v>
      </c>
      <c r="E40" s="262">
        <v>188</v>
      </c>
      <c r="F40" s="262">
        <v>168</v>
      </c>
      <c r="G40" s="262">
        <v>20</v>
      </c>
    </row>
    <row r="41" spans="1:7" ht="14.85" customHeight="1">
      <c r="A41" s="419" t="s">
        <v>717</v>
      </c>
      <c r="B41" s="41">
        <v>138</v>
      </c>
      <c r="C41" s="74">
        <v>123</v>
      </c>
      <c r="D41" s="411">
        <v>15</v>
      </c>
      <c r="E41" s="262">
        <v>149</v>
      </c>
      <c r="F41" s="262">
        <v>131</v>
      </c>
      <c r="G41" s="262">
        <v>18</v>
      </c>
    </row>
    <row r="42" spans="1:7" ht="14.85" customHeight="1">
      <c r="A42" s="419" t="s">
        <v>687</v>
      </c>
      <c r="B42" s="41">
        <v>1501</v>
      </c>
      <c r="C42" s="74">
        <v>1216</v>
      </c>
      <c r="D42" s="411">
        <v>285</v>
      </c>
      <c r="E42" s="262">
        <f>3913-SUM(E36:E41)</f>
        <v>1376</v>
      </c>
      <c r="F42" s="262">
        <f>3325-SUM(F36:F41)</f>
        <v>1168</v>
      </c>
      <c r="G42" s="262">
        <f>588-SUM(G36:G41)</f>
        <v>208</v>
      </c>
    </row>
    <row r="43" spans="1:7" ht="14.85" customHeight="1">
      <c r="A43" s="419" t="s">
        <v>688</v>
      </c>
      <c r="B43" s="41">
        <v>510</v>
      </c>
      <c r="C43" s="74">
        <v>409</v>
      </c>
      <c r="D43" s="411">
        <v>101</v>
      </c>
      <c r="E43" s="262">
        <f>E35-SUM(E36:E42)</f>
        <v>550</v>
      </c>
      <c r="F43" s="262">
        <f>F35-SUM(F36:F42)</f>
        <v>467</v>
      </c>
      <c r="G43" s="262">
        <f>G35-SUM(G36:G42)</f>
        <v>83</v>
      </c>
    </row>
    <row r="44" spans="1:7" ht="14.85" customHeight="1">
      <c r="A44" s="419" t="s">
        <v>689</v>
      </c>
      <c r="B44" s="41">
        <v>3590</v>
      </c>
      <c r="C44" s="74">
        <v>2959</v>
      </c>
      <c r="D44" s="411">
        <v>631</v>
      </c>
      <c r="E44" s="262">
        <v>4067</v>
      </c>
      <c r="F44" s="262">
        <v>3529</v>
      </c>
      <c r="G44" s="262">
        <v>538</v>
      </c>
    </row>
    <row r="45" spans="1:7" ht="14.85" customHeight="1">
      <c r="A45" s="419" t="s">
        <v>690</v>
      </c>
      <c r="B45" s="41">
        <v>353</v>
      </c>
      <c r="C45" s="74">
        <v>256</v>
      </c>
      <c r="D45" s="411">
        <v>97</v>
      </c>
      <c r="E45" s="262">
        <v>334</v>
      </c>
      <c r="F45" s="262">
        <v>267</v>
      </c>
      <c r="G45" s="262">
        <v>67</v>
      </c>
    </row>
    <row r="46" spans="1:7" ht="14.85" customHeight="1">
      <c r="A46" s="419" t="s">
        <v>691</v>
      </c>
      <c r="B46" s="41">
        <v>851</v>
      </c>
      <c r="C46" s="74">
        <v>662</v>
      </c>
      <c r="D46" s="411">
        <v>189</v>
      </c>
      <c r="E46" s="262">
        <v>892</v>
      </c>
      <c r="F46" s="262">
        <v>710</v>
      </c>
      <c r="G46" s="262">
        <v>182</v>
      </c>
    </row>
    <row r="47" spans="1:7" ht="14.85" customHeight="1">
      <c r="A47" s="419" t="s">
        <v>692</v>
      </c>
      <c r="B47" s="41">
        <v>596</v>
      </c>
      <c r="C47" s="74">
        <v>356</v>
      </c>
      <c r="D47" s="411">
        <v>240</v>
      </c>
      <c r="E47" s="262">
        <v>568</v>
      </c>
      <c r="F47" s="262">
        <v>337</v>
      </c>
      <c r="G47" s="262">
        <v>231</v>
      </c>
    </row>
    <row r="48" spans="1:7" ht="14.85" customHeight="1">
      <c r="A48" s="419" t="s">
        <v>693</v>
      </c>
      <c r="B48" s="41">
        <v>333</v>
      </c>
      <c r="C48" s="74">
        <v>192</v>
      </c>
      <c r="D48" s="411">
        <v>141</v>
      </c>
      <c r="E48" s="262">
        <v>373</v>
      </c>
      <c r="F48" s="262">
        <v>216</v>
      </c>
      <c r="G48" s="262">
        <v>157</v>
      </c>
    </row>
    <row r="49" spans="1:7" ht="14.85" customHeight="1">
      <c r="A49" s="420" t="s">
        <v>670</v>
      </c>
      <c r="B49" s="386">
        <v>194</v>
      </c>
      <c r="C49" s="75">
        <v>147</v>
      </c>
      <c r="D49" s="415">
        <v>47</v>
      </c>
      <c r="E49" s="75">
        <f>E34-(E35+SUM(E44:E48))</f>
        <v>181</v>
      </c>
      <c r="F49" s="75">
        <f>F34-(F35+SUM(F44:F48))</f>
        <v>143</v>
      </c>
      <c r="G49" s="75">
        <f>G34-(G35+SUM(G44:G48))</f>
        <v>38</v>
      </c>
    </row>
    <row r="50" spans="1:7" ht="16.5" customHeight="1">
      <c r="A50" s="29" t="s">
        <v>718</v>
      </c>
      <c r="G50" s="33"/>
    </row>
    <row r="51" spans="1:7">
      <c r="A51" s="29" t="s">
        <v>719</v>
      </c>
      <c r="G51" s="33"/>
    </row>
    <row r="52" spans="1:7" ht="27.75" customHeight="1">
      <c r="A52" s="580" t="s">
        <v>720</v>
      </c>
      <c r="B52" s="580"/>
      <c r="C52" s="580"/>
      <c r="D52" s="580"/>
      <c r="E52" s="580"/>
      <c r="F52" s="580"/>
      <c r="G52" s="580"/>
    </row>
    <row r="53" spans="1:7">
      <c r="A53" s="29" t="s">
        <v>721</v>
      </c>
      <c r="G53" s="33"/>
    </row>
  </sheetData>
  <mergeCells count="4">
    <mergeCell ref="A5:A6"/>
    <mergeCell ref="B5:D5"/>
    <mergeCell ref="E5:G5"/>
    <mergeCell ref="A52:G5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view="pageBreakPreview" zoomScaleNormal="115" zoomScaleSheetLayoutView="100" workbookViewId="0"/>
  </sheetViews>
  <sheetFormatPr defaultColWidth="8.875" defaultRowHeight="14.45" customHeight="1"/>
  <cols>
    <col min="1" max="1" width="8.125" style="83" customWidth="1"/>
    <col min="2" max="2" width="9.375" style="83" customWidth="1"/>
    <col min="3" max="3" width="10.625" style="83" customWidth="1"/>
    <col min="4" max="4" width="9.5" style="83" customWidth="1"/>
    <col min="5" max="5" width="9.625" style="83" customWidth="1"/>
    <col min="6" max="8" width="8" style="83" customWidth="1"/>
    <col min="9" max="9" width="8.625" style="83" customWidth="1"/>
    <col min="10" max="10" width="9" style="83" customWidth="1"/>
    <col min="11" max="16384" width="8.875" style="83"/>
  </cols>
  <sheetData>
    <row r="1" spans="1:10" ht="14.45" customHeight="1">
      <c r="A1" s="82" t="s">
        <v>1</v>
      </c>
    </row>
    <row r="3" spans="1:10" ht="24" customHeight="1">
      <c r="A3" s="538" t="s">
        <v>49</v>
      </c>
      <c r="B3" s="538"/>
      <c r="C3" s="538"/>
      <c r="D3" s="538"/>
      <c r="E3" s="538"/>
      <c r="F3" s="538"/>
      <c r="G3" s="538"/>
      <c r="H3" s="538"/>
      <c r="I3" s="538"/>
      <c r="J3" s="538"/>
    </row>
    <row r="4" spans="1:10" ht="14.45" customHeight="1">
      <c r="A4" s="84" t="s">
        <v>50</v>
      </c>
      <c r="J4" s="85"/>
    </row>
    <row r="5" spans="1:10" s="34" customFormat="1" ht="13.5">
      <c r="A5" s="86" t="s">
        <v>7</v>
      </c>
      <c r="B5" s="539" t="s">
        <v>51</v>
      </c>
      <c r="C5" s="541" t="s">
        <v>52</v>
      </c>
      <c r="D5" s="542"/>
      <c r="E5" s="542"/>
      <c r="F5" s="542"/>
      <c r="G5" s="87" t="s">
        <v>53</v>
      </c>
      <c r="H5" s="88" t="s">
        <v>54</v>
      </c>
      <c r="I5" s="88" t="s">
        <v>55</v>
      </c>
      <c r="J5" s="89" t="s">
        <v>56</v>
      </c>
    </row>
    <row r="6" spans="1:10" s="34" customFormat="1" ht="12">
      <c r="A6" s="90" t="s">
        <v>57</v>
      </c>
      <c r="B6" s="540"/>
      <c r="C6" s="91" t="s">
        <v>2</v>
      </c>
      <c r="D6" s="91" t="s">
        <v>3</v>
      </c>
      <c r="E6" s="91" t="s">
        <v>4</v>
      </c>
      <c r="F6" s="91" t="s">
        <v>58</v>
      </c>
      <c r="G6" s="92" t="s">
        <v>59</v>
      </c>
      <c r="H6" s="92" t="s">
        <v>60</v>
      </c>
      <c r="I6" s="92" t="s">
        <v>61</v>
      </c>
      <c r="J6" s="93" t="s">
        <v>62</v>
      </c>
    </row>
    <row r="7" spans="1:10" s="101" customFormat="1" ht="12.6" customHeight="1">
      <c r="A7" s="94" t="s">
        <v>63</v>
      </c>
      <c r="B7" s="95">
        <v>8193</v>
      </c>
      <c r="C7" s="96">
        <v>47480</v>
      </c>
      <c r="D7" s="96">
        <v>23489</v>
      </c>
      <c r="E7" s="96">
        <f t="shared" ref="E7:E46" si="0">+C7-D7</f>
        <v>23991</v>
      </c>
      <c r="F7" s="97">
        <v>505</v>
      </c>
      <c r="G7" s="98">
        <v>1.1000000000000001</v>
      </c>
      <c r="H7" s="99">
        <v>60.39</v>
      </c>
      <c r="I7" s="96">
        <f>C7/H7</f>
        <v>786.22288458354035</v>
      </c>
      <c r="J7" s="100">
        <f t="shared" ref="J7:J62" si="1">+C7/B7</f>
        <v>5.7951910167215912</v>
      </c>
    </row>
    <row r="8" spans="1:10" s="101" customFormat="1" ht="12.6" customHeight="1">
      <c r="A8" s="94">
        <v>33</v>
      </c>
      <c r="B8" s="95">
        <v>8342</v>
      </c>
      <c r="C8" s="96">
        <v>48048</v>
      </c>
      <c r="D8" s="96">
        <v>23781</v>
      </c>
      <c r="E8" s="96">
        <f t="shared" si="0"/>
        <v>24267</v>
      </c>
      <c r="F8" s="96">
        <f>SUM(C8-C7)</f>
        <v>568</v>
      </c>
      <c r="G8" s="102">
        <f>F8/C7*100</f>
        <v>1.1962931760741364</v>
      </c>
      <c r="H8" s="99">
        <v>60.39</v>
      </c>
      <c r="I8" s="96">
        <f>C8/H8</f>
        <v>795.62841530054641</v>
      </c>
      <c r="J8" s="100">
        <f t="shared" si="1"/>
        <v>5.759769839367058</v>
      </c>
    </row>
    <row r="9" spans="1:10" s="101" customFormat="1" ht="12.6" customHeight="1">
      <c r="A9" s="94">
        <v>34</v>
      </c>
      <c r="B9" s="95">
        <v>8529</v>
      </c>
      <c r="C9" s="96">
        <v>48800</v>
      </c>
      <c r="D9" s="96">
        <v>24154</v>
      </c>
      <c r="E9" s="96">
        <f t="shared" si="0"/>
        <v>24646</v>
      </c>
      <c r="F9" s="96">
        <f t="shared" ref="F9:F49" si="2">SUM(C9-C8)</f>
        <v>752</v>
      </c>
      <c r="G9" s="102">
        <f>F9/C8*100</f>
        <v>1.5651015651015652</v>
      </c>
      <c r="H9" s="99">
        <v>57.94</v>
      </c>
      <c r="I9" s="96">
        <f t="shared" ref="I9:I52" si="3">+C9/H9</f>
        <v>842.25060407317915</v>
      </c>
      <c r="J9" s="100">
        <f t="shared" si="1"/>
        <v>5.7216555281979131</v>
      </c>
    </row>
    <row r="10" spans="1:10" s="101" customFormat="1" ht="12.6" customHeight="1">
      <c r="A10" s="94">
        <v>35</v>
      </c>
      <c r="B10" s="95">
        <v>8764</v>
      </c>
      <c r="C10" s="96">
        <v>49460</v>
      </c>
      <c r="D10" s="96">
        <v>24477</v>
      </c>
      <c r="E10" s="96">
        <f t="shared" si="0"/>
        <v>24983</v>
      </c>
      <c r="F10" s="96">
        <f t="shared" si="2"/>
        <v>660</v>
      </c>
      <c r="G10" s="102">
        <f t="shared" ref="G10:G62" si="4">F10/C9*100</f>
        <v>1.3524590163934427</v>
      </c>
      <c r="H10" s="99">
        <v>59.76</v>
      </c>
      <c r="I10" s="96">
        <f t="shared" si="3"/>
        <v>827.6439089692102</v>
      </c>
      <c r="J10" s="100">
        <f t="shared" si="1"/>
        <v>5.6435417617526245</v>
      </c>
    </row>
    <row r="11" spans="1:10" s="101" customFormat="1" ht="12.6" customHeight="1">
      <c r="A11" s="94">
        <v>36</v>
      </c>
      <c r="B11" s="95">
        <v>9240</v>
      </c>
      <c r="C11" s="96">
        <v>50793</v>
      </c>
      <c r="D11" s="96">
        <v>25179</v>
      </c>
      <c r="E11" s="96">
        <f t="shared" si="0"/>
        <v>25614</v>
      </c>
      <c r="F11" s="96">
        <f t="shared" si="2"/>
        <v>1333</v>
      </c>
      <c r="G11" s="102">
        <f t="shared" si="4"/>
        <v>2.6951071572988274</v>
      </c>
      <c r="H11" s="99">
        <v>59.76</v>
      </c>
      <c r="I11" s="96">
        <f t="shared" si="3"/>
        <v>849.94979919678713</v>
      </c>
      <c r="J11" s="100">
        <f t="shared" si="1"/>
        <v>5.4970779220779225</v>
      </c>
    </row>
    <row r="12" spans="1:10" s="101" customFormat="1" ht="12.6" customHeight="1">
      <c r="A12" s="94">
        <v>37</v>
      </c>
      <c r="B12" s="95">
        <v>9833</v>
      </c>
      <c r="C12" s="96">
        <v>52285</v>
      </c>
      <c r="D12" s="96">
        <v>25940</v>
      </c>
      <c r="E12" s="96">
        <f t="shared" si="0"/>
        <v>26345</v>
      </c>
      <c r="F12" s="96">
        <f t="shared" si="2"/>
        <v>1492</v>
      </c>
      <c r="G12" s="102">
        <f t="shared" si="4"/>
        <v>2.9374126355993937</v>
      </c>
      <c r="H12" s="99">
        <v>59.74</v>
      </c>
      <c r="I12" s="96">
        <f t="shared" si="3"/>
        <v>875.20924004017411</v>
      </c>
      <c r="J12" s="100">
        <f t="shared" si="1"/>
        <v>5.3172988914878472</v>
      </c>
    </row>
    <row r="13" spans="1:10" s="101" customFormat="1" ht="12.6" customHeight="1">
      <c r="A13" s="94">
        <v>38</v>
      </c>
      <c r="B13" s="95">
        <v>10866</v>
      </c>
      <c r="C13" s="96">
        <v>55648</v>
      </c>
      <c r="D13" s="96">
        <v>27713</v>
      </c>
      <c r="E13" s="96">
        <f t="shared" si="0"/>
        <v>27935</v>
      </c>
      <c r="F13" s="96">
        <f t="shared" si="2"/>
        <v>3363</v>
      </c>
      <c r="G13" s="102">
        <f t="shared" si="4"/>
        <v>6.4320550827197094</v>
      </c>
      <c r="H13" s="99">
        <v>59.73</v>
      </c>
      <c r="I13" s="96">
        <f t="shared" si="3"/>
        <v>931.65913276410515</v>
      </c>
      <c r="J13" s="100">
        <f t="shared" si="1"/>
        <v>5.1212957850174856</v>
      </c>
    </row>
    <row r="14" spans="1:10" s="101" customFormat="1" ht="12.6" customHeight="1">
      <c r="A14" s="94">
        <v>39</v>
      </c>
      <c r="B14" s="95">
        <v>12923</v>
      </c>
      <c r="C14" s="96">
        <v>62637</v>
      </c>
      <c r="D14" s="96">
        <v>31534</v>
      </c>
      <c r="E14" s="96">
        <f t="shared" si="0"/>
        <v>31103</v>
      </c>
      <c r="F14" s="96">
        <f t="shared" si="2"/>
        <v>6989</v>
      </c>
      <c r="G14" s="102">
        <f t="shared" si="4"/>
        <v>12.559301322599195</v>
      </c>
      <c r="H14" s="99">
        <v>59.73</v>
      </c>
      <c r="I14" s="96">
        <f t="shared" si="3"/>
        <v>1048.6690105474636</v>
      </c>
      <c r="J14" s="100">
        <f t="shared" si="1"/>
        <v>4.8469395651164593</v>
      </c>
    </row>
    <row r="15" spans="1:10" s="101" customFormat="1" ht="12.6" customHeight="1">
      <c r="A15" s="94">
        <v>40</v>
      </c>
      <c r="B15" s="95">
        <v>15654</v>
      </c>
      <c r="C15" s="96">
        <v>70600</v>
      </c>
      <c r="D15" s="96">
        <v>35749</v>
      </c>
      <c r="E15" s="96">
        <f t="shared" si="0"/>
        <v>34851</v>
      </c>
      <c r="F15" s="96">
        <f t="shared" si="2"/>
        <v>7963</v>
      </c>
      <c r="G15" s="102">
        <f t="shared" si="4"/>
        <v>12.712933250315309</v>
      </c>
      <c r="H15" s="99">
        <v>59.73</v>
      </c>
      <c r="I15" s="96">
        <f t="shared" si="3"/>
        <v>1181.9856018751047</v>
      </c>
      <c r="J15" s="100">
        <f t="shared" si="1"/>
        <v>4.5100293854605855</v>
      </c>
    </row>
    <row r="16" spans="1:10" s="101" customFormat="1" ht="12.6" customHeight="1">
      <c r="A16" s="94">
        <v>41</v>
      </c>
      <c r="B16" s="95">
        <v>18861</v>
      </c>
      <c r="C16" s="96">
        <v>80540</v>
      </c>
      <c r="D16" s="96">
        <v>40901</v>
      </c>
      <c r="E16" s="96">
        <f t="shared" si="0"/>
        <v>39639</v>
      </c>
      <c r="F16" s="96">
        <f t="shared" si="2"/>
        <v>9940</v>
      </c>
      <c r="G16" s="102">
        <f t="shared" si="4"/>
        <v>14.079320113314447</v>
      </c>
      <c r="H16" s="99">
        <v>59.73</v>
      </c>
      <c r="I16" s="96">
        <f t="shared" si="3"/>
        <v>1348.4011384563871</v>
      </c>
      <c r="J16" s="100">
        <f t="shared" si="1"/>
        <v>4.2701871586872384</v>
      </c>
    </row>
    <row r="17" spans="1:10" s="101" customFormat="1" ht="12.6" customHeight="1">
      <c r="A17" s="94">
        <v>42</v>
      </c>
      <c r="B17" s="95">
        <v>23548</v>
      </c>
      <c r="C17" s="96">
        <v>95113</v>
      </c>
      <c r="D17" s="96">
        <v>48289</v>
      </c>
      <c r="E17" s="96">
        <f t="shared" si="0"/>
        <v>46824</v>
      </c>
      <c r="F17" s="96">
        <f t="shared" si="2"/>
        <v>14573</v>
      </c>
      <c r="G17" s="102">
        <f t="shared" si="4"/>
        <v>18.094114725602182</v>
      </c>
      <c r="H17" s="99">
        <v>59.73</v>
      </c>
      <c r="I17" s="96">
        <f t="shared" si="3"/>
        <v>1592.3823874100119</v>
      </c>
      <c r="J17" s="100">
        <f t="shared" si="1"/>
        <v>4.0391116018345503</v>
      </c>
    </row>
    <row r="18" spans="1:10" s="101" customFormat="1" ht="12.6" customHeight="1">
      <c r="A18" s="94">
        <v>43</v>
      </c>
      <c r="B18" s="95">
        <v>26803</v>
      </c>
      <c r="C18" s="96">
        <v>105492</v>
      </c>
      <c r="D18" s="96">
        <v>53597</v>
      </c>
      <c r="E18" s="96">
        <f t="shared" si="0"/>
        <v>51895</v>
      </c>
      <c r="F18" s="96">
        <f t="shared" si="2"/>
        <v>10379</v>
      </c>
      <c r="G18" s="102">
        <f t="shared" si="4"/>
        <v>10.912283284093657</v>
      </c>
      <c r="H18" s="99">
        <v>59.73</v>
      </c>
      <c r="I18" s="96">
        <f t="shared" si="3"/>
        <v>1766.1476644902061</v>
      </c>
      <c r="J18" s="100">
        <f t="shared" si="1"/>
        <v>3.9358280789463866</v>
      </c>
    </row>
    <row r="19" spans="1:10" s="101" customFormat="1" ht="12.6" customHeight="1">
      <c r="A19" s="94">
        <v>44</v>
      </c>
      <c r="B19" s="95">
        <v>30929</v>
      </c>
      <c r="C19" s="96">
        <v>118570</v>
      </c>
      <c r="D19" s="96">
        <v>60258</v>
      </c>
      <c r="E19" s="96">
        <f t="shared" si="0"/>
        <v>58312</v>
      </c>
      <c r="F19" s="96">
        <f t="shared" si="2"/>
        <v>13078</v>
      </c>
      <c r="G19" s="102">
        <f t="shared" si="4"/>
        <v>12.397148598945892</v>
      </c>
      <c r="H19" s="99">
        <v>59.73</v>
      </c>
      <c r="I19" s="96">
        <f t="shared" si="3"/>
        <v>1985.0996149338691</v>
      </c>
      <c r="J19" s="100">
        <f t="shared" si="1"/>
        <v>3.8336189336868309</v>
      </c>
    </row>
    <row r="20" spans="1:10" s="101" customFormat="1" ht="12.6" customHeight="1">
      <c r="A20" s="94">
        <v>45</v>
      </c>
      <c r="B20" s="95">
        <v>35580</v>
      </c>
      <c r="C20" s="96">
        <v>131887</v>
      </c>
      <c r="D20" s="96">
        <v>66905</v>
      </c>
      <c r="E20" s="96">
        <f t="shared" si="0"/>
        <v>64982</v>
      </c>
      <c r="F20" s="96">
        <f t="shared" si="2"/>
        <v>13317</v>
      </c>
      <c r="G20" s="102">
        <f t="shared" si="4"/>
        <v>11.231340136628152</v>
      </c>
      <c r="H20" s="99">
        <v>59.73</v>
      </c>
      <c r="I20" s="96">
        <f t="shared" si="3"/>
        <v>2208.0529047379878</v>
      </c>
      <c r="J20" s="100">
        <f t="shared" si="1"/>
        <v>3.7067734682405846</v>
      </c>
    </row>
    <row r="21" spans="1:10" s="101" customFormat="1" ht="12.6" customHeight="1">
      <c r="A21" s="94">
        <v>46</v>
      </c>
      <c r="B21" s="95">
        <v>39901</v>
      </c>
      <c r="C21" s="96">
        <v>145878</v>
      </c>
      <c r="D21" s="96">
        <v>73999</v>
      </c>
      <c r="E21" s="96">
        <f t="shared" si="0"/>
        <v>71879</v>
      </c>
      <c r="F21" s="96">
        <f t="shared" si="2"/>
        <v>13991</v>
      </c>
      <c r="G21" s="102">
        <f t="shared" si="4"/>
        <v>10.608323792337378</v>
      </c>
      <c r="H21" s="99">
        <v>59.73</v>
      </c>
      <c r="I21" s="96">
        <f t="shared" si="3"/>
        <v>2442.2903063787044</v>
      </c>
      <c r="J21" s="100">
        <f t="shared" si="1"/>
        <v>3.6559985965264028</v>
      </c>
    </row>
    <row r="22" spans="1:10" s="101" customFormat="1" ht="12.6" customHeight="1">
      <c r="A22" s="94">
        <v>47</v>
      </c>
      <c r="B22" s="95">
        <v>44218</v>
      </c>
      <c r="C22" s="96">
        <v>159931</v>
      </c>
      <c r="D22" s="96">
        <v>81109</v>
      </c>
      <c r="E22" s="96">
        <f t="shared" si="0"/>
        <v>78822</v>
      </c>
      <c r="F22" s="96">
        <f t="shared" si="2"/>
        <v>14053</v>
      </c>
      <c r="G22" s="102">
        <f t="shared" si="4"/>
        <v>9.6333922867053285</v>
      </c>
      <c r="H22" s="99">
        <v>59.73</v>
      </c>
      <c r="I22" s="96">
        <f t="shared" si="3"/>
        <v>2677.5657123723422</v>
      </c>
      <c r="J22" s="100">
        <f t="shared" si="1"/>
        <v>3.6168754805735222</v>
      </c>
    </row>
    <row r="23" spans="1:10" s="101" customFormat="1" ht="12.6" customHeight="1">
      <c r="A23" s="94">
        <v>48</v>
      </c>
      <c r="B23" s="95">
        <v>48328</v>
      </c>
      <c r="C23" s="96">
        <v>172555</v>
      </c>
      <c r="D23" s="96">
        <v>87496</v>
      </c>
      <c r="E23" s="96">
        <f t="shared" si="0"/>
        <v>85059</v>
      </c>
      <c r="F23" s="96">
        <f t="shared" si="2"/>
        <v>12624</v>
      </c>
      <c r="G23" s="102">
        <f t="shared" si="4"/>
        <v>7.8934040304881474</v>
      </c>
      <c r="H23" s="99">
        <v>59.73</v>
      </c>
      <c r="I23" s="96">
        <f t="shared" si="3"/>
        <v>2888.9167922317097</v>
      </c>
      <c r="J23" s="100">
        <f t="shared" si="1"/>
        <v>3.5704974341996358</v>
      </c>
    </row>
    <row r="24" spans="1:10" s="101" customFormat="1" ht="12.6" customHeight="1">
      <c r="A24" s="94">
        <v>49</v>
      </c>
      <c r="B24" s="95">
        <v>51358</v>
      </c>
      <c r="C24" s="96">
        <v>181822</v>
      </c>
      <c r="D24" s="96">
        <v>92158</v>
      </c>
      <c r="E24" s="96">
        <f t="shared" si="0"/>
        <v>89664</v>
      </c>
      <c r="F24" s="96">
        <f t="shared" si="2"/>
        <v>9267</v>
      </c>
      <c r="G24" s="102">
        <f t="shared" si="4"/>
        <v>5.3704615919561878</v>
      </c>
      <c r="H24" s="99">
        <v>59.73</v>
      </c>
      <c r="I24" s="96">
        <f t="shared" si="3"/>
        <v>3044.0649589820864</v>
      </c>
      <c r="J24" s="100">
        <f t="shared" si="1"/>
        <v>3.5402858366758831</v>
      </c>
    </row>
    <row r="25" spans="1:10" s="101" customFormat="1" ht="12.6" customHeight="1">
      <c r="A25" s="94">
        <v>50</v>
      </c>
      <c r="B25" s="95">
        <v>54060</v>
      </c>
      <c r="C25" s="96">
        <v>190079</v>
      </c>
      <c r="D25" s="96">
        <v>96279</v>
      </c>
      <c r="E25" s="96">
        <f t="shared" si="0"/>
        <v>93800</v>
      </c>
      <c r="F25" s="96">
        <f t="shared" si="2"/>
        <v>8257</v>
      </c>
      <c r="G25" s="102">
        <f t="shared" si="4"/>
        <v>4.5412546336526933</v>
      </c>
      <c r="H25" s="99">
        <v>59.73</v>
      </c>
      <c r="I25" s="96">
        <f t="shared" si="3"/>
        <v>3182.303699983258</v>
      </c>
      <c r="J25" s="100">
        <f t="shared" si="1"/>
        <v>3.5160747317795042</v>
      </c>
    </row>
    <row r="26" spans="1:10" s="101" customFormat="1" ht="12.6" customHeight="1">
      <c r="A26" s="94">
        <v>51</v>
      </c>
      <c r="B26" s="95">
        <v>56264</v>
      </c>
      <c r="C26" s="96">
        <v>197087</v>
      </c>
      <c r="D26" s="96">
        <v>99699</v>
      </c>
      <c r="E26" s="96">
        <f t="shared" si="0"/>
        <v>97388</v>
      </c>
      <c r="F26" s="96">
        <f t="shared" si="2"/>
        <v>7008</v>
      </c>
      <c r="G26" s="102">
        <f t="shared" si="4"/>
        <v>3.6868880833758597</v>
      </c>
      <c r="H26" s="99">
        <v>59.73</v>
      </c>
      <c r="I26" s="96">
        <f t="shared" si="3"/>
        <v>3299.6316758747698</v>
      </c>
      <c r="J26" s="100">
        <f t="shared" si="1"/>
        <v>3.5028970567325466</v>
      </c>
    </row>
    <row r="27" spans="1:10" s="101" customFormat="1" ht="12.6" customHeight="1">
      <c r="A27" s="94">
        <v>52</v>
      </c>
      <c r="B27" s="95">
        <v>58197</v>
      </c>
      <c r="C27" s="96">
        <v>202857</v>
      </c>
      <c r="D27" s="96">
        <v>102412</v>
      </c>
      <c r="E27" s="96">
        <f t="shared" si="0"/>
        <v>100445</v>
      </c>
      <c r="F27" s="96">
        <f t="shared" si="2"/>
        <v>5770</v>
      </c>
      <c r="G27" s="102">
        <f t="shared" si="4"/>
        <v>2.9276410925124439</v>
      </c>
      <c r="H27" s="99">
        <v>59.73</v>
      </c>
      <c r="I27" s="96">
        <f t="shared" si="3"/>
        <v>3396.2330487192366</v>
      </c>
      <c r="J27" s="100">
        <f t="shared" si="1"/>
        <v>3.4856951389246866</v>
      </c>
    </row>
    <row r="28" spans="1:10" s="101" customFormat="1" ht="12.6" customHeight="1">
      <c r="A28" s="94">
        <v>53</v>
      </c>
      <c r="B28" s="95">
        <v>59486</v>
      </c>
      <c r="C28" s="96">
        <v>207575</v>
      </c>
      <c r="D28" s="96">
        <v>104683</v>
      </c>
      <c r="E28" s="96">
        <f t="shared" si="0"/>
        <v>102892</v>
      </c>
      <c r="F28" s="96">
        <f t="shared" si="2"/>
        <v>4718</v>
      </c>
      <c r="G28" s="102">
        <f t="shared" si="4"/>
        <v>2.3257762857579478</v>
      </c>
      <c r="H28" s="99">
        <v>59.73</v>
      </c>
      <c r="I28" s="96">
        <f t="shared" si="3"/>
        <v>3475.221831575423</v>
      </c>
      <c r="J28" s="100">
        <f t="shared" si="1"/>
        <v>3.4894765154826346</v>
      </c>
    </row>
    <row r="29" spans="1:10" s="101" customFormat="1" ht="12.6" customHeight="1">
      <c r="A29" s="94">
        <v>54</v>
      </c>
      <c r="B29" s="95">
        <v>61171</v>
      </c>
      <c r="C29" s="96">
        <v>212977</v>
      </c>
      <c r="D29" s="96">
        <v>107348</v>
      </c>
      <c r="E29" s="96">
        <f t="shared" si="0"/>
        <v>105629</v>
      </c>
      <c r="F29" s="96">
        <f t="shared" si="2"/>
        <v>5402</v>
      </c>
      <c r="G29" s="102">
        <f t="shared" si="4"/>
        <v>2.6024328555943632</v>
      </c>
      <c r="H29" s="99">
        <v>59.73</v>
      </c>
      <c r="I29" s="96">
        <f t="shared" si="3"/>
        <v>3565.6621463251299</v>
      </c>
      <c r="J29" s="100">
        <f t="shared" si="1"/>
        <v>3.4816661489921694</v>
      </c>
    </row>
    <row r="30" spans="1:10" s="101" customFormat="1" ht="12.6" customHeight="1">
      <c r="A30" s="94">
        <v>55</v>
      </c>
      <c r="B30" s="95">
        <v>63230</v>
      </c>
      <c r="C30" s="96">
        <v>218817</v>
      </c>
      <c r="D30" s="96">
        <v>110420</v>
      </c>
      <c r="E30" s="96">
        <f t="shared" si="0"/>
        <v>108397</v>
      </c>
      <c r="F30" s="96">
        <f t="shared" si="2"/>
        <v>5840</v>
      </c>
      <c r="G30" s="102">
        <f t="shared" si="4"/>
        <v>2.7420801307183407</v>
      </c>
      <c r="H30" s="99">
        <v>59.73</v>
      </c>
      <c r="I30" s="96">
        <f t="shared" si="3"/>
        <v>3663.4354595680566</v>
      </c>
      <c r="J30" s="100">
        <f t="shared" si="1"/>
        <v>3.4606515894353946</v>
      </c>
    </row>
    <row r="31" spans="1:10" s="101" customFormat="1" ht="12.6" customHeight="1">
      <c r="A31" s="94">
        <v>56</v>
      </c>
      <c r="B31" s="95">
        <v>64898</v>
      </c>
      <c r="C31" s="96">
        <v>223687</v>
      </c>
      <c r="D31" s="96">
        <v>112964</v>
      </c>
      <c r="E31" s="96">
        <f t="shared" si="0"/>
        <v>110723</v>
      </c>
      <c r="F31" s="96">
        <f t="shared" si="2"/>
        <v>4870</v>
      </c>
      <c r="G31" s="102">
        <f t="shared" si="4"/>
        <v>2.225604043561515</v>
      </c>
      <c r="H31" s="99">
        <v>59.73</v>
      </c>
      <c r="I31" s="96">
        <f t="shared" si="3"/>
        <v>3744.9690272894695</v>
      </c>
      <c r="J31" s="100">
        <f t="shared" si="1"/>
        <v>3.4467472033036457</v>
      </c>
    </row>
    <row r="32" spans="1:10" s="101" customFormat="1" ht="12.6" customHeight="1">
      <c r="A32" s="94">
        <v>57</v>
      </c>
      <c r="B32" s="95">
        <v>67068</v>
      </c>
      <c r="C32" s="96">
        <v>229656</v>
      </c>
      <c r="D32" s="96">
        <v>115908</v>
      </c>
      <c r="E32" s="96">
        <f t="shared" si="0"/>
        <v>113748</v>
      </c>
      <c r="F32" s="96">
        <f t="shared" si="2"/>
        <v>5969</v>
      </c>
      <c r="G32" s="102">
        <f t="shared" si="4"/>
        <v>2.6684608403706966</v>
      </c>
      <c r="H32" s="99">
        <v>59.73</v>
      </c>
      <c r="I32" s="96">
        <f t="shared" si="3"/>
        <v>3844.9020592667002</v>
      </c>
      <c r="J32" s="100">
        <f t="shared" si="1"/>
        <v>3.4242261585256752</v>
      </c>
    </row>
    <row r="33" spans="1:10" s="101" customFormat="1" ht="12.6" customHeight="1">
      <c r="A33" s="94">
        <v>58</v>
      </c>
      <c r="B33" s="95">
        <v>69577</v>
      </c>
      <c r="C33" s="96">
        <v>236406</v>
      </c>
      <c r="D33" s="96">
        <v>119323</v>
      </c>
      <c r="E33" s="96">
        <f t="shared" si="0"/>
        <v>117083</v>
      </c>
      <c r="F33" s="96">
        <f t="shared" si="2"/>
        <v>6750</v>
      </c>
      <c r="G33" s="102">
        <f t="shared" si="4"/>
        <v>2.9391785975546032</v>
      </c>
      <c r="H33" s="99">
        <v>59.73</v>
      </c>
      <c r="I33" s="96">
        <f t="shared" si="3"/>
        <v>3957.9105976896035</v>
      </c>
      <c r="J33" s="100">
        <f t="shared" si="1"/>
        <v>3.397760754272245</v>
      </c>
    </row>
    <row r="34" spans="1:10" s="101" customFormat="1" ht="12.6" customHeight="1">
      <c r="A34" s="94">
        <v>59</v>
      </c>
      <c r="B34" s="95">
        <v>73442</v>
      </c>
      <c r="C34" s="96">
        <v>243328</v>
      </c>
      <c r="D34" s="96">
        <v>122742</v>
      </c>
      <c r="E34" s="96">
        <f t="shared" si="0"/>
        <v>120586</v>
      </c>
      <c r="F34" s="96">
        <f t="shared" si="2"/>
        <v>6922</v>
      </c>
      <c r="G34" s="102">
        <f t="shared" si="4"/>
        <v>2.9280136713958189</v>
      </c>
      <c r="H34" s="99">
        <v>59.73</v>
      </c>
      <c r="I34" s="96">
        <f t="shared" si="3"/>
        <v>4073.7987610915789</v>
      </c>
      <c r="J34" s="100">
        <f t="shared" si="1"/>
        <v>3.3131995316031699</v>
      </c>
    </row>
    <row r="35" spans="1:10" s="101" customFormat="1" ht="12.6" customHeight="1">
      <c r="A35" s="94">
        <v>60</v>
      </c>
      <c r="B35" s="95">
        <v>75423</v>
      </c>
      <c r="C35" s="96">
        <v>248435</v>
      </c>
      <c r="D35" s="96">
        <v>125165</v>
      </c>
      <c r="E35" s="96">
        <f t="shared" si="0"/>
        <v>123270</v>
      </c>
      <c r="F35" s="96">
        <f t="shared" si="2"/>
        <v>5107</v>
      </c>
      <c r="G35" s="102">
        <f t="shared" si="4"/>
        <v>2.098813124671226</v>
      </c>
      <c r="H35" s="99">
        <v>59.73</v>
      </c>
      <c r="I35" s="96">
        <f t="shared" si="3"/>
        <v>4159.3001841620626</v>
      </c>
      <c r="J35" s="100">
        <f t="shared" si="1"/>
        <v>3.2938891319623989</v>
      </c>
    </row>
    <row r="36" spans="1:10" s="101" customFormat="1" ht="12.6" customHeight="1">
      <c r="A36" s="94">
        <v>61</v>
      </c>
      <c r="B36" s="95">
        <v>78672</v>
      </c>
      <c r="C36" s="96">
        <v>256486</v>
      </c>
      <c r="D36" s="96">
        <v>129342</v>
      </c>
      <c r="E36" s="96">
        <f t="shared" si="0"/>
        <v>127144</v>
      </c>
      <c r="F36" s="96">
        <f t="shared" si="2"/>
        <v>8051</v>
      </c>
      <c r="G36" s="102">
        <f t="shared" si="4"/>
        <v>3.2406866987340752</v>
      </c>
      <c r="H36" s="99">
        <v>59.73</v>
      </c>
      <c r="I36" s="96">
        <f t="shared" si="3"/>
        <v>4294.0900719906249</v>
      </c>
      <c r="J36" s="100">
        <f t="shared" si="1"/>
        <v>3.2601942241203985</v>
      </c>
    </row>
    <row r="37" spans="1:10" s="101" customFormat="1" ht="12.6" customHeight="1">
      <c r="A37" s="94">
        <v>62</v>
      </c>
      <c r="B37" s="95">
        <v>81797</v>
      </c>
      <c r="C37" s="96">
        <v>264487</v>
      </c>
      <c r="D37" s="96">
        <v>133382</v>
      </c>
      <c r="E37" s="96">
        <f t="shared" si="0"/>
        <v>131105</v>
      </c>
      <c r="F37" s="96">
        <f t="shared" si="2"/>
        <v>8001</v>
      </c>
      <c r="G37" s="102">
        <f t="shared" si="4"/>
        <v>3.119468509002441</v>
      </c>
      <c r="H37" s="99">
        <v>59.73</v>
      </c>
      <c r="I37" s="96">
        <f t="shared" si="3"/>
        <v>4428.0428595345729</v>
      </c>
      <c r="J37" s="100">
        <f t="shared" si="1"/>
        <v>3.2334559947186325</v>
      </c>
    </row>
    <row r="38" spans="1:10" s="101" customFormat="1" ht="12.6" customHeight="1">
      <c r="A38" s="94">
        <v>63</v>
      </c>
      <c r="B38" s="95">
        <v>85258</v>
      </c>
      <c r="C38" s="96">
        <v>271964</v>
      </c>
      <c r="D38" s="96">
        <v>137176</v>
      </c>
      <c r="E38" s="96">
        <f t="shared" si="0"/>
        <v>134788</v>
      </c>
      <c r="F38" s="96">
        <f t="shared" si="2"/>
        <v>7477</v>
      </c>
      <c r="G38" s="102">
        <f t="shared" si="4"/>
        <v>2.8269820444861185</v>
      </c>
      <c r="H38" s="99">
        <v>59.73</v>
      </c>
      <c r="I38" s="96">
        <f t="shared" si="3"/>
        <v>4553.2228360957643</v>
      </c>
      <c r="J38" s="100">
        <f t="shared" si="1"/>
        <v>3.1898942034765065</v>
      </c>
    </row>
    <row r="39" spans="1:10" s="101" customFormat="1" ht="12.6" customHeight="1">
      <c r="A39" s="103" t="s">
        <v>64</v>
      </c>
      <c r="B39" s="95">
        <v>88071</v>
      </c>
      <c r="C39" s="96">
        <v>277144</v>
      </c>
      <c r="D39" s="96">
        <v>139840</v>
      </c>
      <c r="E39" s="96">
        <f t="shared" si="0"/>
        <v>137304</v>
      </c>
      <c r="F39" s="96">
        <f t="shared" si="2"/>
        <v>5180</v>
      </c>
      <c r="G39" s="102">
        <f t="shared" si="4"/>
        <v>1.9046638525687225</v>
      </c>
      <c r="H39" s="99">
        <v>60.31</v>
      </c>
      <c r="I39" s="96">
        <f t="shared" si="3"/>
        <v>4595.3241585143423</v>
      </c>
      <c r="J39" s="100">
        <f t="shared" si="1"/>
        <v>3.1468247209637679</v>
      </c>
    </row>
    <row r="40" spans="1:10" s="101" customFormat="1" ht="12.6" customHeight="1">
      <c r="A40" s="104" t="s">
        <v>65</v>
      </c>
      <c r="B40" s="95">
        <v>90871</v>
      </c>
      <c r="C40" s="96">
        <v>281623</v>
      </c>
      <c r="D40" s="96">
        <v>142208</v>
      </c>
      <c r="E40" s="96">
        <f t="shared" si="0"/>
        <v>139415</v>
      </c>
      <c r="F40" s="96">
        <f t="shared" si="2"/>
        <v>4479</v>
      </c>
      <c r="G40" s="102">
        <f t="shared" si="4"/>
        <v>1.6161273561758509</v>
      </c>
      <c r="H40" s="99">
        <v>60.31</v>
      </c>
      <c r="I40" s="96">
        <f t="shared" si="3"/>
        <v>4669.5904493450507</v>
      </c>
      <c r="J40" s="100">
        <f t="shared" si="1"/>
        <v>3.0991515444971443</v>
      </c>
    </row>
    <row r="41" spans="1:10" s="101" customFormat="1" ht="12.6" customHeight="1">
      <c r="A41" s="104" t="s">
        <v>66</v>
      </c>
      <c r="B41" s="95">
        <v>93398</v>
      </c>
      <c r="C41" s="96">
        <v>284836</v>
      </c>
      <c r="D41" s="96">
        <v>144077</v>
      </c>
      <c r="E41" s="96">
        <f t="shared" si="0"/>
        <v>140759</v>
      </c>
      <c r="F41" s="96">
        <f t="shared" si="2"/>
        <v>3213</v>
      </c>
      <c r="G41" s="102">
        <f t="shared" si="4"/>
        <v>1.1408869303998608</v>
      </c>
      <c r="H41" s="99">
        <v>60.31</v>
      </c>
      <c r="I41" s="96">
        <f t="shared" si="3"/>
        <v>4722.8651964848286</v>
      </c>
      <c r="J41" s="100">
        <f t="shared" si="1"/>
        <v>3.0497012783999655</v>
      </c>
    </row>
    <row r="42" spans="1:10" s="101" customFormat="1" ht="12.6" customHeight="1">
      <c r="A42" s="104" t="s">
        <v>67</v>
      </c>
      <c r="B42" s="95">
        <v>96168</v>
      </c>
      <c r="C42" s="96">
        <v>288101</v>
      </c>
      <c r="D42" s="96">
        <v>145770</v>
      </c>
      <c r="E42" s="96">
        <f t="shared" si="0"/>
        <v>142331</v>
      </c>
      <c r="F42" s="96">
        <f t="shared" si="2"/>
        <v>3265</v>
      </c>
      <c r="G42" s="102">
        <f t="shared" si="4"/>
        <v>1.1462736451852995</v>
      </c>
      <c r="H42" s="99">
        <v>60.31</v>
      </c>
      <c r="I42" s="96">
        <f t="shared" si="3"/>
        <v>4777.0021555297626</v>
      </c>
      <c r="J42" s="100">
        <f t="shared" si="1"/>
        <v>2.9958094168538389</v>
      </c>
    </row>
    <row r="43" spans="1:10" s="101" customFormat="1" ht="12.6" customHeight="1">
      <c r="A43" s="104" t="s">
        <v>68</v>
      </c>
      <c r="B43" s="95">
        <v>98718</v>
      </c>
      <c r="C43" s="96">
        <v>291519</v>
      </c>
      <c r="D43" s="96">
        <v>147595</v>
      </c>
      <c r="E43" s="96">
        <f t="shared" si="0"/>
        <v>143924</v>
      </c>
      <c r="F43" s="96">
        <f t="shared" si="2"/>
        <v>3418</v>
      </c>
      <c r="G43" s="102">
        <f t="shared" si="4"/>
        <v>1.1863894953505889</v>
      </c>
      <c r="H43" s="99">
        <v>60.31</v>
      </c>
      <c r="I43" s="96">
        <f t="shared" si="3"/>
        <v>4833.6760072956395</v>
      </c>
      <c r="J43" s="100">
        <f t="shared" si="1"/>
        <v>2.9530480763386615</v>
      </c>
    </row>
    <row r="44" spans="1:10" s="101" customFormat="1" ht="12.6" customHeight="1">
      <c r="A44" s="104" t="s">
        <v>69</v>
      </c>
      <c r="B44" s="95">
        <v>100677</v>
      </c>
      <c r="C44" s="96">
        <v>294257</v>
      </c>
      <c r="D44" s="96">
        <v>148845</v>
      </c>
      <c r="E44" s="96">
        <f t="shared" si="0"/>
        <v>145412</v>
      </c>
      <c r="F44" s="96">
        <f t="shared" si="2"/>
        <v>2738</v>
      </c>
      <c r="G44" s="102">
        <f t="shared" si="4"/>
        <v>0.93921836998617592</v>
      </c>
      <c r="H44" s="99">
        <v>60.31</v>
      </c>
      <c r="I44" s="96">
        <f t="shared" si="3"/>
        <v>4879.0747803017739</v>
      </c>
      <c r="J44" s="100">
        <f t="shared" si="1"/>
        <v>2.9227827607099934</v>
      </c>
    </row>
    <row r="45" spans="1:10" s="101" customFormat="1" ht="12.6" customHeight="1">
      <c r="A45" s="104" t="s">
        <v>70</v>
      </c>
      <c r="B45" s="95">
        <v>102351</v>
      </c>
      <c r="C45" s="96">
        <v>296426</v>
      </c>
      <c r="D45" s="96">
        <v>149775</v>
      </c>
      <c r="E45" s="96">
        <f t="shared" si="0"/>
        <v>146651</v>
      </c>
      <c r="F45" s="96">
        <f t="shared" si="2"/>
        <v>2169</v>
      </c>
      <c r="G45" s="102">
        <f t="shared" si="4"/>
        <v>0.73711075692336969</v>
      </c>
      <c r="H45" s="99">
        <v>60.31</v>
      </c>
      <c r="I45" s="96">
        <f t="shared" si="3"/>
        <v>4915.0389653457132</v>
      </c>
      <c r="J45" s="100">
        <f t="shared" si="1"/>
        <v>2.8961710193354242</v>
      </c>
    </row>
    <row r="46" spans="1:10" s="101" customFormat="1" ht="12.6" customHeight="1">
      <c r="A46" s="104" t="s">
        <v>71</v>
      </c>
      <c r="B46" s="95">
        <v>103930</v>
      </c>
      <c r="C46" s="96">
        <v>297822</v>
      </c>
      <c r="D46" s="96">
        <v>150413</v>
      </c>
      <c r="E46" s="96">
        <f t="shared" si="0"/>
        <v>147409</v>
      </c>
      <c r="F46" s="96">
        <f t="shared" si="2"/>
        <v>1396</v>
      </c>
      <c r="G46" s="102">
        <f t="shared" si="4"/>
        <v>0.47094384433214359</v>
      </c>
      <c r="H46" s="99">
        <v>60.31</v>
      </c>
      <c r="I46" s="96">
        <f t="shared" si="3"/>
        <v>4938.1860387995357</v>
      </c>
      <c r="J46" s="100">
        <f t="shared" si="1"/>
        <v>2.8656018473972868</v>
      </c>
    </row>
    <row r="47" spans="1:10" s="101" customFormat="1" ht="12.6" customHeight="1">
      <c r="A47" s="104" t="s">
        <v>72</v>
      </c>
      <c r="B47" s="95">
        <v>105872</v>
      </c>
      <c r="C47" s="105">
        <v>299870</v>
      </c>
      <c r="D47" s="105">
        <v>151420</v>
      </c>
      <c r="E47" s="105">
        <f>+C47-D47</f>
        <v>148450</v>
      </c>
      <c r="F47" s="96">
        <f t="shared" si="2"/>
        <v>2048</v>
      </c>
      <c r="G47" s="102">
        <f t="shared" si="4"/>
        <v>0.68765907152594496</v>
      </c>
      <c r="H47" s="106">
        <v>60.31</v>
      </c>
      <c r="I47" s="105">
        <f t="shared" si="3"/>
        <v>4972.1439230641681</v>
      </c>
      <c r="J47" s="107">
        <f t="shared" si="1"/>
        <v>2.8323824996221854</v>
      </c>
    </row>
    <row r="48" spans="1:10" s="101" customFormat="1" ht="12.6" customHeight="1">
      <c r="A48" s="104" t="s">
        <v>8</v>
      </c>
      <c r="B48" s="95">
        <v>108239</v>
      </c>
      <c r="C48" s="105">
        <v>302368</v>
      </c>
      <c r="D48" s="105">
        <v>152524</v>
      </c>
      <c r="E48" s="105">
        <f>+C48-D48</f>
        <v>149844</v>
      </c>
      <c r="F48" s="96">
        <f t="shared" si="2"/>
        <v>2498</v>
      </c>
      <c r="G48" s="102">
        <f t="shared" si="4"/>
        <v>0.83302764531296891</v>
      </c>
      <c r="H48" s="106">
        <v>60.31</v>
      </c>
      <c r="I48" s="105">
        <f t="shared" si="3"/>
        <v>5013.5632565080414</v>
      </c>
      <c r="J48" s="107">
        <f t="shared" si="1"/>
        <v>2.7935217435489981</v>
      </c>
    </row>
    <row r="49" spans="1:10" s="101" customFormat="1" ht="12.6" customHeight="1">
      <c r="A49" s="104" t="s">
        <v>9</v>
      </c>
      <c r="B49" s="95">
        <v>110993</v>
      </c>
      <c r="C49" s="105">
        <v>305566</v>
      </c>
      <c r="D49" s="105">
        <v>154102</v>
      </c>
      <c r="E49" s="105">
        <v>151464</v>
      </c>
      <c r="F49" s="105">
        <f t="shared" si="2"/>
        <v>3198</v>
      </c>
      <c r="G49" s="102">
        <f t="shared" si="4"/>
        <v>1.0576516033442693</v>
      </c>
      <c r="H49" s="106">
        <v>60.31</v>
      </c>
      <c r="I49" s="105">
        <f t="shared" si="3"/>
        <v>5066.5892886751781</v>
      </c>
      <c r="J49" s="107">
        <f t="shared" si="1"/>
        <v>2.7530204607497768</v>
      </c>
    </row>
    <row r="50" spans="1:10" s="101" customFormat="1" ht="12.6" customHeight="1">
      <c r="A50" s="104" t="s">
        <v>10</v>
      </c>
      <c r="B50" s="95">
        <v>113305</v>
      </c>
      <c r="C50" s="105">
        <v>308047</v>
      </c>
      <c r="D50" s="105">
        <v>155195</v>
      </c>
      <c r="E50" s="105">
        <v>152852</v>
      </c>
      <c r="F50" s="105">
        <f>SUM(C50-C49)</f>
        <v>2481</v>
      </c>
      <c r="G50" s="102">
        <f t="shared" si="4"/>
        <v>0.81193588291891117</v>
      </c>
      <c r="H50" s="106">
        <v>60.31</v>
      </c>
      <c r="I50" s="105">
        <f t="shared" si="3"/>
        <v>5107.7267451500575</v>
      </c>
      <c r="J50" s="107">
        <f t="shared" si="1"/>
        <v>2.7187414500683995</v>
      </c>
    </row>
    <row r="51" spans="1:10" s="101" customFormat="1" ht="12.6" customHeight="1">
      <c r="A51" s="104" t="s">
        <v>11</v>
      </c>
      <c r="B51" s="95">
        <v>115119</v>
      </c>
      <c r="C51" s="105">
        <v>309743</v>
      </c>
      <c r="D51" s="105">
        <v>155790</v>
      </c>
      <c r="E51" s="105">
        <v>153953</v>
      </c>
      <c r="F51" s="105">
        <v>1696</v>
      </c>
      <c r="G51" s="102">
        <f t="shared" si="4"/>
        <v>0.55056533580914602</v>
      </c>
      <c r="H51" s="106">
        <v>60.31</v>
      </c>
      <c r="I51" s="105">
        <f t="shared" si="3"/>
        <v>5135.8481180567069</v>
      </c>
      <c r="J51" s="107">
        <f t="shared" si="1"/>
        <v>2.6906331708927285</v>
      </c>
    </row>
    <row r="52" spans="1:10" s="101" customFormat="1" ht="12.6" customHeight="1">
      <c r="A52" s="104" t="s">
        <v>12</v>
      </c>
      <c r="B52" s="95">
        <v>117398</v>
      </c>
      <c r="C52" s="105">
        <f>D52+E52</f>
        <v>311737</v>
      </c>
      <c r="D52" s="105">
        <v>156717</v>
      </c>
      <c r="E52" s="105">
        <v>155020</v>
      </c>
      <c r="F52" s="105">
        <f t="shared" ref="F52:F57" si="5">C52-C51</f>
        <v>1994</v>
      </c>
      <c r="G52" s="108">
        <f t="shared" si="4"/>
        <v>0.64375950384673741</v>
      </c>
      <c r="H52" s="106">
        <v>60.31</v>
      </c>
      <c r="I52" s="105">
        <f t="shared" si="3"/>
        <v>5168.9106284198306</v>
      </c>
      <c r="J52" s="107">
        <f t="shared" si="1"/>
        <v>2.6553859520605121</v>
      </c>
    </row>
    <row r="53" spans="1:10" s="101" customFormat="1" ht="12.6" customHeight="1">
      <c r="A53" s="109" t="s">
        <v>13</v>
      </c>
      <c r="B53" s="95">
        <v>120257</v>
      </c>
      <c r="C53" s="105">
        <v>314667</v>
      </c>
      <c r="D53" s="105">
        <v>158172</v>
      </c>
      <c r="E53" s="105">
        <v>156495</v>
      </c>
      <c r="F53" s="105">
        <f t="shared" si="5"/>
        <v>2930</v>
      </c>
      <c r="G53" s="108">
        <f t="shared" si="4"/>
        <v>0.93989484725906769</v>
      </c>
      <c r="H53" s="106">
        <v>60.31</v>
      </c>
      <c r="I53" s="105">
        <f t="shared" ref="I53:I62" si="6">C53/H53</f>
        <v>5217.4929530757754</v>
      </c>
      <c r="J53" s="107">
        <f t="shared" si="1"/>
        <v>2.6166210698753503</v>
      </c>
    </row>
    <row r="54" spans="1:10" s="101" customFormat="1" ht="12.6" customHeight="1">
      <c r="A54" s="109" t="s">
        <v>14</v>
      </c>
      <c r="B54" s="95">
        <v>122637</v>
      </c>
      <c r="C54" s="105">
        <v>316466</v>
      </c>
      <c r="D54" s="105">
        <v>158959</v>
      </c>
      <c r="E54" s="105">
        <v>157507</v>
      </c>
      <c r="F54" s="105">
        <f t="shared" si="5"/>
        <v>1799</v>
      </c>
      <c r="G54" s="108">
        <f t="shared" si="4"/>
        <v>0.57171549606409322</v>
      </c>
      <c r="H54" s="106">
        <v>60.31</v>
      </c>
      <c r="I54" s="105">
        <f t="shared" si="6"/>
        <v>5247.3221687945615</v>
      </c>
      <c r="J54" s="107">
        <f t="shared" si="1"/>
        <v>2.5805099602893091</v>
      </c>
    </row>
    <row r="55" spans="1:10" s="101" customFormat="1" ht="12.6" customHeight="1">
      <c r="A55" s="109" t="s">
        <v>15</v>
      </c>
      <c r="B55" s="95">
        <v>124201</v>
      </c>
      <c r="C55" s="105">
        <v>317033</v>
      </c>
      <c r="D55" s="105">
        <v>158972</v>
      </c>
      <c r="E55" s="105">
        <v>158061</v>
      </c>
      <c r="F55" s="105">
        <f t="shared" si="5"/>
        <v>567</v>
      </c>
      <c r="G55" s="108">
        <f t="shared" si="4"/>
        <v>0.17916616634962365</v>
      </c>
      <c r="H55" s="106">
        <v>60.31</v>
      </c>
      <c r="I55" s="105">
        <f t="shared" si="6"/>
        <v>5256.723594760404</v>
      </c>
      <c r="J55" s="107">
        <f t="shared" si="1"/>
        <v>2.5525800919477297</v>
      </c>
    </row>
    <row r="56" spans="1:10" s="101" customFormat="1" ht="12.6" customHeight="1">
      <c r="A56" s="110" t="s">
        <v>16</v>
      </c>
      <c r="B56" s="105">
        <v>125960</v>
      </c>
      <c r="C56" s="105">
        <v>317483</v>
      </c>
      <c r="D56" s="105">
        <v>159168</v>
      </c>
      <c r="E56" s="105">
        <v>158315</v>
      </c>
      <c r="F56" s="105">
        <f t="shared" si="5"/>
        <v>450</v>
      </c>
      <c r="G56" s="108">
        <f t="shared" si="4"/>
        <v>0.14194105976349466</v>
      </c>
      <c r="H56" s="106">
        <v>60.31</v>
      </c>
      <c r="I56" s="105">
        <f t="shared" si="6"/>
        <v>5264.1850439396449</v>
      </c>
      <c r="J56" s="107">
        <f t="shared" si="1"/>
        <v>2.5205065100031758</v>
      </c>
    </row>
    <row r="57" spans="1:10" s="101" customFormat="1" ht="12.6" customHeight="1">
      <c r="A57" s="110" t="s">
        <v>17</v>
      </c>
      <c r="B57" s="105">
        <v>128001</v>
      </c>
      <c r="C57" s="105">
        <v>319164</v>
      </c>
      <c r="D57" s="105">
        <v>159920</v>
      </c>
      <c r="E57" s="105">
        <v>159244</v>
      </c>
      <c r="F57" s="105">
        <f t="shared" si="5"/>
        <v>1681</v>
      </c>
      <c r="G57" s="108">
        <f t="shared" si="4"/>
        <v>0.52947716885628515</v>
      </c>
      <c r="H57" s="106">
        <v>60.31</v>
      </c>
      <c r="I57" s="105">
        <f t="shared" si="6"/>
        <v>5292.0577018736521</v>
      </c>
      <c r="J57" s="107">
        <f t="shared" si="1"/>
        <v>2.4934492699275785</v>
      </c>
    </row>
    <row r="58" spans="1:10" s="101" customFormat="1" ht="12.6" customHeight="1">
      <c r="A58" s="110" t="s">
        <v>18</v>
      </c>
      <c r="B58" s="105">
        <v>130392</v>
      </c>
      <c r="C58" s="105">
        <f>SUM(D58:E58)</f>
        <v>320802</v>
      </c>
      <c r="D58" s="105">
        <v>160844</v>
      </c>
      <c r="E58" s="105">
        <v>159958</v>
      </c>
      <c r="F58" s="105">
        <f>C58-C57</f>
        <v>1638</v>
      </c>
      <c r="G58" s="108">
        <f t="shared" si="4"/>
        <v>0.51321577621536263</v>
      </c>
      <c r="H58" s="106">
        <v>60.31</v>
      </c>
      <c r="I58" s="105">
        <f>C58/H58</f>
        <v>5319.2173768860885</v>
      </c>
      <c r="J58" s="107">
        <f t="shared" si="1"/>
        <v>2.4602889747837291</v>
      </c>
    </row>
    <row r="59" spans="1:10" s="101" customFormat="1" ht="12.6" customHeight="1">
      <c r="A59" s="110" t="s">
        <v>73</v>
      </c>
      <c r="B59" s="105">
        <v>133212</v>
      </c>
      <c r="C59" s="105">
        <f>SUM(D59:E59)</f>
        <v>323886</v>
      </c>
      <c r="D59" s="105">
        <v>162361</v>
      </c>
      <c r="E59" s="105">
        <v>161525</v>
      </c>
      <c r="F59" s="105">
        <f>C59-C58</f>
        <v>3084</v>
      </c>
      <c r="G59" s="108">
        <f t="shared" si="4"/>
        <v>0.96134064002094743</v>
      </c>
      <c r="H59" s="106">
        <v>60.31</v>
      </c>
      <c r="I59" s="105">
        <f>C59/H59</f>
        <v>5370.3531752611507</v>
      </c>
      <c r="J59" s="107">
        <f>+C59/B59</f>
        <v>2.4313575353571752</v>
      </c>
    </row>
    <row r="60" spans="1:10" s="101" customFormat="1" ht="12.6" customHeight="1">
      <c r="A60" s="110">
        <v>22</v>
      </c>
      <c r="B60" s="105">
        <v>135781</v>
      </c>
      <c r="C60" s="105">
        <f>SUM(D60:E60)</f>
        <v>326881</v>
      </c>
      <c r="D60" s="105">
        <v>163759</v>
      </c>
      <c r="E60" s="105">
        <v>163122</v>
      </c>
      <c r="F60" s="105">
        <f>C60-C59</f>
        <v>2995</v>
      </c>
      <c r="G60" s="108">
        <f t="shared" si="4"/>
        <v>0.92470807629845064</v>
      </c>
      <c r="H60" s="106">
        <v>60.31</v>
      </c>
      <c r="I60" s="105">
        <f t="shared" si="6"/>
        <v>5420.0132647985411</v>
      </c>
      <c r="J60" s="107">
        <f t="shared" si="1"/>
        <v>2.4074134083561027</v>
      </c>
    </row>
    <row r="61" spans="1:10" s="101" customFormat="1" ht="12.6" customHeight="1">
      <c r="A61" s="111">
        <v>23</v>
      </c>
      <c r="B61" s="112">
        <v>137789</v>
      </c>
      <c r="C61" s="112">
        <f>SUM(D61:E61)</f>
        <v>328749</v>
      </c>
      <c r="D61" s="112">
        <v>164521</v>
      </c>
      <c r="E61" s="112">
        <v>164228</v>
      </c>
      <c r="F61" s="112">
        <f>C61-C60</f>
        <v>1868</v>
      </c>
      <c r="G61" s="113">
        <f t="shared" si="4"/>
        <v>0.57146178578748841</v>
      </c>
      <c r="H61" s="114">
        <v>60.31</v>
      </c>
      <c r="I61" s="112">
        <f t="shared" si="6"/>
        <v>5450.9865693914771</v>
      </c>
      <c r="J61" s="115">
        <f t="shared" si="1"/>
        <v>2.3858871172589975</v>
      </c>
    </row>
    <row r="62" spans="1:10" s="101" customFormat="1" ht="12.6" customHeight="1">
      <c r="A62" s="116">
        <v>24</v>
      </c>
      <c r="B62" s="117">
        <v>139425</v>
      </c>
      <c r="C62" s="117">
        <f>SUM(D62:E62)</f>
        <v>329712</v>
      </c>
      <c r="D62" s="117">
        <v>164806</v>
      </c>
      <c r="E62" s="117">
        <v>164906</v>
      </c>
      <c r="F62" s="117">
        <f>C62-C61</f>
        <v>963</v>
      </c>
      <c r="G62" s="118">
        <f t="shared" si="4"/>
        <v>0.29292864769170396</v>
      </c>
      <c r="H62" s="119">
        <v>60.31</v>
      </c>
      <c r="I62" s="117">
        <f t="shared" si="6"/>
        <v>5466.9540706350517</v>
      </c>
      <c r="J62" s="120">
        <f t="shared" si="1"/>
        <v>2.3647982786444324</v>
      </c>
    </row>
    <row r="63" spans="1:10" s="123" customFormat="1" ht="12.6" customHeight="1">
      <c r="A63" s="121" t="s">
        <v>74</v>
      </c>
      <c r="B63" s="122"/>
      <c r="C63" s="122"/>
      <c r="D63" s="122"/>
      <c r="E63" s="122"/>
      <c r="F63" s="122"/>
      <c r="G63" s="122"/>
      <c r="H63" s="121"/>
      <c r="I63" s="122"/>
    </row>
    <row r="64" spans="1:10" s="101" customFormat="1" ht="12.6" customHeight="1">
      <c r="J64" s="124" t="s">
        <v>75</v>
      </c>
    </row>
    <row r="65" spans="9:9" s="101" customFormat="1" ht="12.75" customHeight="1"/>
    <row r="66" spans="9:9" s="101" customFormat="1" ht="14.45" customHeight="1"/>
    <row r="67" spans="9:9" s="101" customFormat="1" ht="14.45" customHeight="1"/>
    <row r="68" spans="9:9" s="101" customFormat="1" ht="14.45" customHeight="1"/>
    <row r="69" spans="9:9" s="101" customFormat="1" ht="14.45" customHeight="1"/>
    <row r="70" spans="9:9" s="101" customFormat="1" ht="14.45" customHeight="1"/>
    <row r="71" spans="9:9" s="101" customFormat="1" ht="14.45" customHeight="1">
      <c r="I71" s="125"/>
    </row>
    <row r="72" spans="9:9" s="101" customFormat="1" ht="14.45" customHeight="1"/>
    <row r="73" spans="9:9" s="101" customFormat="1" ht="14.45" customHeight="1"/>
    <row r="74" spans="9:9" s="101" customFormat="1" ht="14.45" customHeight="1"/>
    <row r="75" spans="9:9" s="101" customFormat="1" ht="14.45" customHeight="1"/>
    <row r="76" spans="9:9" s="101" customFormat="1" ht="14.45" customHeight="1"/>
    <row r="77" spans="9:9" s="101" customFormat="1" ht="14.45" customHeight="1"/>
    <row r="78" spans="9:9" s="101" customFormat="1" ht="14.45" customHeight="1"/>
    <row r="79" spans="9:9" s="101" customFormat="1" ht="14.45" customHeight="1"/>
    <row r="80" spans="9:9" s="101" customFormat="1" ht="14.45" customHeight="1"/>
    <row r="81" s="101" customFormat="1" ht="14.45" customHeight="1"/>
    <row r="82" s="101" customFormat="1" ht="14.45" customHeight="1"/>
    <row r="83" s="101" customFormat="1" ht="14.45" customHeight="1"/>
    <row r="84" s="101" customFormat="1" ht="14.45" customHeight="1"/>
    <row r="85" s="101" customFormat="1" ht="14.45" customHeight="1"/>
    <row r="86" s="101" customFormat="1" ht="14.45" customHeight="1"/>
    <row r="87" s="101" customFormat="1" ht="14.45" customHeight="1"/>
    <row r="88" s="101" customFormat="1" ht="14.45" customHeight="1"/>
    <row r="89" s="101" customFormat="1" ht="14.45" customHeight="1"/>
    <row r="90" s="101" customFormat="1" ht="14.45" customHeight="1"/>
    <row r="91" s="101" customFormat="1" ht="14.45" customHeight="1"/>
    <row r="92" s="101" customFormat="1" ht="14.45" customHeight="1"/>
    <row r="93" s="101" customFormat="1" ht="14.45" customHeight="1"/>
    <row r="94" s="101" customFormat="1" ht="14.45" customHeight="1"/>
    <row r="95" s="101" customFormat="1" ht="14.45" customHeight="1"/>
    <row r="96" s="101" customFormat="1" ht="14.45" customHeight="1"/>
    <row r="97" s="101" customFormat="1" ht="14.45" customHeight="1"/>
    <row r="98" s="101" customFormat="1" ht="14.45" customHeight="1"/>
    <row r="99" s="101" customFormat="1" ht="14.45" customHeight="1"/>
    <row r="100" s="101" customFormat="1" ht="14.45" customHeight="1"/>
    <row r="101" s="101" customFormat="1" ht="14.45" customHeight="1"/>
    <row r="102" s="101" customFormat="1" ht="14.45" customHeight="1"/>
    <row r="103" s="101" customFormat="1" ht="14.45" customHeight="1"/>
    <row r="104" s="101" customFormat="1" ht="14.45" customHeight="1"/>
    <row r="105" s="101" customFormat="1" ht="14.45" customHeight="1"/>
    <row r="106" s="101" customFormat="1" ht="14.45" customHeight="1"/>
    <row r="107" s="101" customFormat="1" ht="14.45" customHeight="1"/>
    <row r="108" s="101" customFormat="1" ht="14.45" customHeight="1"/>
    <row r="109" s="101" customFormat="1" ht="14.45" customHeight="1"/>
    <row r="110" s="101" customFormat="1" ht="14.45" customHeight="1"/>
    <row r="111" s="101" customFormat="1" ht="14.45" customHeight="1"/>
    <row r="112" s="101" customFormat="1" ht="14.45" customHeight="1"/>
    <row r="113" s="101" customFormat="1" ht="14.45" customHeight="1"/>
    <row r="114" s="101" customFormat="1" ht="14.45" customHeight="1"/>
    <row r="115" s="101" customFormat="1" ht="14.45" customHeight="1"/>
    <row r="116" s="101" customFormat="1" ht="14.45" customHeight="1"/>
    <row r="117" s="101" customFormat="1" ht="14.45" customHeight="1"/>
    <row r="118" s="101" customFormat="1" ht="14.45" customHeight="1"/>
    <row r="119" s="101" customFormat="1" ht="14.45" customHeight="1"/>
    <row r="120" s="101" customFormat="1" ht="14.45" customHeight="1"/>
    <row r="121" s="101" customFormat="1" ht="14.45" customHeight="1"/>
    <row r="122" s="101" customFormat="1" ht="14.45" customHeight="1"/>
    <row r="123" s="101" customFormat="1" ht="14.45" customHeight="1"/>
    <row r="124" s="101" customFormat="1" ht="14.45" customHeight="1"/>
    <row r="125" s="101" customFormat="1" ht="14.45" customHeight="1"/>
    <row r="126" s="101" customFormat="1" ht="14.45" customHeight="1"/>
    <row r="127" s="101" customFormat="1" ht="14.45" customHeight="1"/>
    <row r="128" s="101" customFormat="1" ht="14.45" customHeight="1"/>
    <row r="129" s="101" customFormat="1" ht="14.45" customHeight="1"/>
    <row r="130" s="101" customFormat="1" ht="14.45" customHeight="1"/>
    <row r="131" s="101" customFormat="1" ht="14.45" customHeight="1"/>
    <row r="132" s="101" customFormat="1" ht="14.45" customHeight="1"/>
    <row r="133" s="101" customFormat="1" ht="14.45" customHeight="1"/>
    <row r="134" s="101" customFormat="1" ht="14.45" customHeight="1"/>
    <row r="135" s="101" customFormat="1" ht="14.45" customHeight="1"/>
    <row r="136" s="101" customFormat="1" ht="14.45" customHeight="1"/>
    <row r="137" s="101" customFormat="1" ht="14.45" customHeight="1"/>
    <row r="138" s="101" customFormat="1" ht="14.45" customHeight="1"/>
    <row r="139" s="101" customFormat="1" ht="14.45" customHeight="1"/>
    <row r="140" s="101" customFormat="1" ht="14.45" customHeight="1"/>
    <row r="141" s="101" customFormat="1" ht="14.45" customHeight="1"/>
    <row r="142" s="101" customFormat="1" ht="14.45" customHeight="1"/>
    <row r="143" s="101" customFormat="1" ht="14.45" customHeight="1"/>
    <row r="144" s="101" customFormat="1" ht="14.45" customHeight="1"/>
    <row r="145" s="101" customFormat="1" ht="14.45" customHeight="1"/>
    <row r="146" s="101" customFormat="1" ht="14.45" customHeight="1"/>
    <row r="147" s="101" customFormat="1" ht="14.45" customHeight="1"/>
    <row r="148" s="101" customFormat="1" ht="14.45" customHeight="1"/>
    <row r="149" s="101" customFormat="1" ht="14.45" customHeight="1"/>
    <row r="150" s="101" customFormat="1" ht="14.45" customHeight="1"/>
    <row r="151" s="101" customFormat="1" ht="14.45" customHeight="1"/>
    <row r="152" s="101" customFormat="1" ht="14.45" customHeight="1"/>
    <row r="153" s="101" customFormat="1" ht="14.45" customHeight="1"/>
    <row r="154" s="101" customFormat="1" ht="14.45" customHeight="1"/>
    <row r="155" s="101" customFormat="1" ht="14.45" customHeight="1"/>
    <row r="156" s="101" customFormat="1" ht="14.45" customHeight="1"/>
    <row r="157" s="101" customFormat="1" ht="14.45" customHeight="1"/>
    <row r="158" s="101" customFormat="1" ht="14.45" customHeight="1"/>
    <row r="159" s="101" customFormat="1" ht="14.45" customHeight="1"/>
    <row r="160" s="101" customFormat="1" ht="14.45" customHeight="1"/>
    <row r="161" s="101" customFormat="1" ht="14.45" customHeight="1"/>
    <row r="162" s="101" customFormat="1" ht="14.45" customHeight="1"/>
    <row r="163" s="101" customFormat="1" ht="14.45" customHeight="1"/>
    <row r="164" s="101" customFormat="1" ht="14.45" customHeight="1"/>
    <row r="165" s="101" customFormat="1" ht="14.45" customHeight="1"/>
    <row r="166" s="101" customFormat="1" ht="14.45" customHeight="1"/>
    <row r="167" s="101" customFormat="1" ht="14.45" customHeight="1"/>
    <row r="168" s="101" customFormat="1" ht="14.45" customHeight="1"/>
    <row r="169" s="101" customFormat="1" ht="14.45" customHeight="1"/>
    <row r="170" s="101" customFormat="1" ht="14.45" customHeight="1"/>
    <row r="171" s="101" customFormat="1" ht="14.45" customHeight="1"/>
    <row r="172" s="101" customFormat="1" ht="14.45" customHeight="1"/>
    <row r="173" s="101" customFormat="1" ht="14.45" customHeight="1"/>
    <row r="174" s="101" customFormat="1" ht="14.45" customHeight="1"/>
    <row r="175" s="101" customFormat="1" ht="14.45" customHeight="1"/>
    <row r="176" s="101" customFormat="1" ht="14.45" customHeight="1"/>
    <row r="177" s="101" customFormat="1" ht="14.45" customHeight="1"/>
    <row r="178" s="101" customFormat="1" ht="14.45" customHeight="1"/>
    <row r="179" s="101" customFormat="1" ht="14.45" customHeight="1"/>
    <row r="180" s="101" customFormat="1" ht="14.45" customHeight="1"/>
    <row r="181" s="101" customFormat="1" ht="14.45" customHeight="1"/>
    <row r="182" s="101" customFormat="1" ht="14.45" customHeight="1"/>
    <row r="183" s="101" customFormat="1" ht="14.45" customHeight="1"/>
    <row r="184" s="101" customFormat="1" ht="14.45" customHeight="1"/>
    <row r="185" s="101" customFormat="1" ht="14.45" customHeight="1"/>
    <row r="186" s="101" customFormat="1" ht="14.45" customHeight="1"/>
    <row r="187" s="101" customFormat="1" ht="14.45" customHeight="1"/>
    <row r="188" s="101" customFormat="1" ht="14.45" customHeight="1"/>
    <row r="189" s="101" customFormat="1" ht="14.45" customHeight="1"/>
    <row r="190" s="101" customFormat="1" ht="14.45" customHeight="1"/>
    <row r="191" s="101" customFormat="1" ht="14.45" customHeight="1"/>
    <row r="192" s="101" customFormat="1" ht="14.45" customHeight="1"/>
    <row r="193" s="101" customFormat="1" ht="14.45" customHeight="1"/>
    <row r="194" s="101" customFormat="1" ht="14.45" customHeight="1"/>
    <row r="195" s="101" customFormat="1" ht="14.45" customHeight="1"/>
    <row r="196" s="101" customFormat="1" ht="14.45" customHeight="1"/>
    <row r="197" s="101" customFormat="1" ht="14.45" customHeight="1"/>
    <row r="198" s="101" customFormat="1" ht="14.45" customHeight="1"/>
    <row r="199" s="101" customFormat="1" ht="14.45" customHeight="1"/>
    <row r="200" s="101" customFormat="1" ht="14.45" customHeight="1"/>
    <row r="201" s="101" customFormat="1" ht="14.45" customHeight="1"/>
    <row r="202" s="101" customFormat="1" ht="14.45" customHeight="1"/>
    <row r="203" s="101" customFormat="1" ht="14.45" customHeight="1"/>
    <row r="204" s="101" customFormat="1" ht="14.45" customHeight="1"/>
  </sheetData>
  <mergeCells count="3">
    <mergeCell ref="A3:J3"/>
    <mergeCell ref="B5:B6"/>
    <mergeCell ref="C5:F5"/>
  </mergeCells>
  <phoneticPr fontId="1"/>
  <hyperlinks>
    <hyperlink ref="A1" location="目次!R1C1" display="目次へもどる"/>
  </hyperlinks>
  <pageMargins left="0.70866141732283472" right="0.70866141732283472" top="0.98425196850393704" bottom="0.66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zoomScale="115" workbookViewId="0"/>
  </sheetViews>
  <sheetFormatPr defaultColWidth="7.875" defaultRowHeight="15.75" customHeight="1"/>
  <cols>
    <col min="1" max="3" width="4.125" style="42" customWidth="1"/>
    <col min="4" max="4" width="25.625" style="42" customWidth="1"/>
    <col min="5" max="10" width="8.125" style="42" customWidth="1"/>
    <col min="11" max="11" width="7.875" style="42" customWidth="1"/>
    <col min="12" max="12" width="6" style="421" bestFit="1" customWidth="1"/>
    <col min="13" max="14" width="6.75" style="421" bestFit="1" customWidth="1"/>
    <col min="15" max="17" width="6.625" style="421" bestFit="1" customWidth="1"/>
    <col min="18" max="21" width="6" style="421" bestFit="1" customWidth="1"/>
    <col min="22" max="22" width="6.75" style="421" bestFit="1" customWidth="1"/>
    <col min="23" max="23" width="5.375" style="421" customWidth="1"/>
    <col min="24" max="16384" width="7.875" style="42"/>
  </cols>
  <sheetData>
    <row r="1" spans="1:24" ht="15.75" customHeight="1">
      <c r="A1" s="408" t="s">
        <v>1</v>
      </c>
    </row>
    <row r="3" spans="1:24" s="29" customFormat="1" ht="15.75" customHeight="1">
      <c r="A3" s="28" t="s">
        <v>722</v>
      </c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</row>
    <row r="4" spans="1:24" ht="15.75" customHeight="1">
      <c r="A4" s="422" t="s">
        <v>723</v>
      </c>
      <c r="B4" s="422"/>
      <c r="C4" s="70"/>
      <c r="D4" s="70"/>
      <c r="E4" s="70"/>
      <c r="F4" s="70"/>
      <c r="G4" s="70"/>
      <c r="H4" s="66" t="s">
        <v>724</v>
      </c>
      <c r="I4" s="65"/>
      <c r="J4" s="65"/>
      <c r="L4" s="423"/>
      <c r="M4" s="423"/>
      <c r="N4" s="424"/>
      <c r="O4" s="424"/>
      <c r="P4" s="424"/>
      <c r="Q4" s="424"/>
      <c r="R4" s="424"/>
      <c r="S4" s="424"/>
      <c r="T4" s="424"/>
      <c r="U4" s="423"/>
      <c r="V4" s="423"/>
      <c r="W4" s="423"/>
      <c r="X4" s="43"/>
    </row>
    <row r="5" spans="1:24" ht="18" customHeight="1">
      <c r="A5" s="588" t="s">
        <v>725</v>
      </c>
      <c r="B5" s="589"/>
      <c r="C5" s="589"/>
      <c r="D5" s="589"/>
      <c r="E5" s="589" t="s">
        <v>726</v>
      </c>
      <c r="F5" s="589"/>
      <c r="G5" s="589" t="s">
        <v>727</v>
      </c>
      <c r="H5" s="584"/>
      <c r="I5" s="70"/>
      <c r="J5" s="70"/>
      <c r="K5" s="70"/>
      <c r="L5" s="425"/>
      <c r="M5" s="425"/>
      <c r="N5" s="425"/>
      <c r="O5" s="425"/>
      <c r="P5" s="425"/>
      <c r="Q5" s="425"/>
      <c r="R5" s="425"/>
      <c r="S5" s="425"/>
      <c r="T5" s="425"/>
      <c r="U5" s="426"/>
      <c r="V5" s="43"/>
      <c r="W5" s="42"/>
    </row>
    <row r="6" spans="1:24" ht="18" customHeight="1">
      <c r="A6" s="588"/>
      <c r="B6" s="589"/>
      <c r="C6" s="589"/>
      <c r="D6" s="589"/>
      <c r="E6" s="49" t="s">
        <v>728</v>
      </c>
      <c r="F6" s="49" t="s">
        <v>729</v>
      </c>
      <c r="G6" s="49" t="s">
        <v>728</v>
      </c>
      <c r="H6" s="47" t="s">
        <v>729</v>
      </c>
      <c r="I6" s="70"/>
      <c r="J6" s="70"/>
      <c r="K6" s="70"/>
      <c r="L6" s="425"/>
      <c r="M6" s="425"/>
      <c r="N6" s="425"/>
      <c r="O6" s="425"/>
      <c r="P6" s="425"/>
      <c r="Q6" s="425"/>
      <c r="R6" s="425"/>
      <c r="S6" s="426"/>
      <c r="T6" s="426"/>
      <c r="U6" s="427"/>
      <c r="V6" s="43"/>
      <c r="W6" s="42"/>
    </row>
    <row r="7" spans="1:24" ht="30" customHeight="1">
      <c r="A7" s="588" t="s">
        <v>730</v>
      </c>
      <c r="B7" s="589"/>
      <c r="C7" s="589"/>
      <c r="D7" s="589"/>
      <c r="E7" s="80">
        <v>110472</v>
      </c>
      <c r="F7" s="80">
        <v>308307</v>
      </c>
      <c r="G7" s="69">
        <v>118555</v>
      </c>
      <c r="H7" s="69">
        <v>315792</v>
      </c>
      <c r="I7" s="70"/>
      <c r="J7" s="70"/>
      <c r="K7" s="70"/>
      <c r="L7" s="425"/>
      <c r="M7" s="425"/>
      <c r="N7" s="425"/>
      <c r="O7" s="425"/>
      <c r="P7" s="425"/>
      <c r="Q7" s="425"/>
      <c r="R7" s="425"/>
      <c r="S7" s="426"/>
      <c r="T7" s="426"/>
      <c r="U7" s="427"/>
      <c r="V7" s="43"/>
      <c r="W7" s="42"/>
    </row>
    <row r="8" spans="1:24" ht="30" customHeight="1">
      <c r="A8" s="590" t="s">
        <v>731</v>
      </c>
      <c r="B8" s="589" t="s">
        <v>732</v>
      </c>
      <c r="C8" s="589"/>
      <c r="D8" s="589"/>
      <c r="E8" s="70">
        <v>109558</v>
      </c>
      <c r="F8" s="70">
        <v>305610</v>
      </c>
      <c r="G8" s="70">
        <v>117379</v>
      </c>
      <c r="H8" s="70">
        <v>312375</v>
      </c>
      <c r="I8" s="428"/>
      <c r="J8" s="428"/>
      <c r="K8" s="428"/>
      <c r="L8" s="426"/>
      <c r="M8" s="426"/>
      <c r="N8" s="426"/>
      <c r="O8" s="426"/>
      <c r="P8" s="426"/>
      <c r="Q8" s="426"/>
      <c r="R8" s="426"/>
      <c r="S8" s="426"/>
      <c r="T8" s="426"/>
      <c r="U8" s="427"/>
      <c r="V8" s="43"/>
      <c r="W8" s="42"/>
    </row>
    <row r="9" spans="1:24" ht="30" customHeight="1">
      <c r="A9" s="590"/>
      <c r="B9" s="591" t="s">
        <v>733</v>
      </c>
      <c r="C9" s="589" t="s">
        <v>732</v>
      </c>
      <c r="D9" s="589"/>
      <c r="E9" s="70">
        <v>84977</v>
      </c>
      <c r="F9" s="70">
        <v>280481</v>
      </c>
      <c r="G9" s="70">
        <v>88435</v>
      </c>
      <c r="H9" s="70">
        <v>282598</v>
      </c>
      <c r="I9" s="428"/>
      <c r="J9" s="428"/>
      <c r="K9" s="428"/>
      <c r="L9" s="426"/>
      <c r="M9" s="426"/>
      <c r="N9" s="426"/>
      <c r="O9" s="426"/>
      <c r="P9" s="426"/>
      <c r="Q9" s="426"/>
      <c r="R9" s="426"/>
      <c r="S9" s="426"/>
      <c r="T9" s="426"/>
      <c r="U9" s="427"/>
      <c r="V9" s="43"/>
      <c r="W9" s="42"/>
    </row>
    <row r="10" spans="1:24" ht="30" customHeight="1">
      <c r="A10" s="590"/>
      <c r="B10" s="591"/>
      <c r="C10" s="592" t="s">
        <v>734</v>
      </c>
      <c r="D10" s="429" t="s">
        <v>732</v>
      </c>
      <c r="E10" s="70">
        <v>74513</v>
      </c>
      <c r="F10" s="70">
        <v>231534</v>
      </c>
      <c r="G10" s="70">
        <v>77934</v>
      </c>
      <c r="H10" s="70">
        <v>235032</v>
      </c>
      <c r="I10" s="74"/>
      <c r="J10" s="430"/>
      <c r="K10" s="430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"/>
      <c r="W10" s="42"/>
    </row>
    <row r="11" spans="1:24" ht="30" customHeight="1">
      <c r="A11" s="590"/>
      <c r="B11" s="591"/>
      <c r="C11" s="592"/>
      <c r="D11" s="432" t="s">
        <v>735</v>
      </c>
      <c r="E11" s="70">
        <v>19673</v>
      </c>
      <c r="F11" s="70">
        <v>39391</v>
      </c>
      <c r="G11" s="70">
        <v>22670</v>
      </c>
      <c r="H11" s="70">
        <v>45373</v>
      </c>
      <c r="I11" s="433"/>
      <c r="J11" s="433"/>
      <c r="K11" s="433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"/>
      <c r="W11" s="42"/>
    </row>
    <row r="12" spans="1:24" ht="30" customHeight="1">
      <c r="A12" s="590"/>
      <c r="B12" s="591"/>
      <c r="C12" s="592"/>
      <c r="D12" s="432" t="s">
        <v>736</v>
      </c>
      <c r="E12" s="70">
        <v>46308</v>
      </c>
      <c r="F12" s="70">
        <v>171111</v>
      </c>
      <c r="G12" s="70">
        <v>44984</v>
      </c>
      <c r="H12" s="70">
        <v>164448</v>
      </c>
      <c r="I12" s="433"/>
      <c r="J12" s="433"/>
      <c r="K12" s="433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"/>
      <c r="W12" s="42"/>
    </row>
    <row r="13" spans="1:24" ht="30" customHeight="1">
      <c r="A13" s="590"/>
      <c r="B13" s="591"/>
      <c r="C13" s="592"/>
      <c r="D13" s="432" t="s">
        <v>737</v>
      </c>
      <c r="E13" s="70">
        <v>1543</v>
      </c>
      <c r="F13" s="70">
        <v>3733</v>
      </c>
      <c r="G13" s="70">
        <v>1783</v>
      </c>
      <c r="H13" s="70">
        <v>4317</v>
      </c>
      <c r="I13" s="433"/>
      <c r="J13" s="433"/>
      <c r="K13" s="433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"/>
      <c r="W13" s="42"/>
    </row>
    <row r="14" spans="1:24" ht="30" customHeight="1">
      <c r="A14" s="590"/>
      <c r="B14" s="591"/>
      <c r="C14" s="592"/>
      <c r="D14" s="44" t="s">
        <v>738</v>
      </c>
      <c r="E14" s="70">
        <v>6989</v>
      </c>
      <c r="F14" s="70">
        <v>17299</v>
      </c>
      <c r="G14" s="70">
        <v>8497</v>
      </c>
      <c r="H14" s="70">
        <v>20894</v>
      </c>
      <c r="I14" s="433"/>
      <c r="J14" s="433"/>
      <c r="K14" s="433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"/>
      <c r="W14" s="42"/>
    </row>
    <row r="15" spans="1:24" ht="30" customHeight="1">
      <c r="A15" s="590"/>
      <c r="B15" s="591"/>
      <c r="C15" s="593" t="s">
        <v>739</v>
      </c>
      <c r="D15" s="429" t="s">
        <v>732</v>
      </c>
      <c r="E15" s="70">
        <v>10464</v>
      </c>
      <c r="F15" s="70">
        <v>48947</v>
      </c>
      <c r="G15" s="70">
        <v>10501</v>
      </c>
      <c r="H15" s="70">
        <v>47566</v>
      </c>
      <c r="I15" s="433"/>
      <c r="J15" s="433"/>
      <c r="K15" s="433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"/>
      <c r="W15" s="42"/>
    </row>
    <row r="16" spans="1:24" ht="30" customHeight="1">
      <c r="A16" s="590"/>
      <c r="B16" s="591"/>
      <c r="C16" s="593"/>
      <c r="D16" s="432" t="s">
        <v>740</v>
      </c>
      <c r="E16" s="70">
        <v>354</v>
      </c>
      <c r="F16" s="70">
        <v>1416</v>
      </c>
      <c r="G16" s="70">
        <v>365</v>
      </c>
      <c r="H16" s="70">
        <v>1461</v>
      </c>
      <c r="I16" s="433"/>
      <c r="J16" s="433"/>
      <c r="K16" s="433"/>
      <c r="L16" s="434"/>
      <c r="M16" s="434"/>
      <c r="N16" s="434"/>
      <c r="O16" s="434"/>
      <c r="P16" s="434"/>
      <c r="Q16" s="434"/>
      <c r="R16" s="434"/>
      <c r="S16" s="434"/>
      <c r="T16" s="434"/>
      <c r="U16" s="434"/>
      <c r="V16" s="43"/>
      <c r="W16" s="42"/>
    </row>
    <row r="17" spans="1:24" ht="30" customHeight="1">
      <c r="A17" s="590"/>
      <c r="B17" s="591"/>
      <c r="C17" s="593"/>
      <c r="D17" s="432" t="s">
        <v>741</v>
      </c>
      <c r="E17" s="70">
        <v>963</v>
      </c>
      <c r="F17" s="70">
        <v>2891</v>
      </c>
      <c r="G17" s="70">
        <v>1087</v>
      </c>
      <c r="H17" s="70">
        <v>3262</v>
      </c>
      <c r="I17" s="433"/>
      <c r="J17" s="433"/>
      <c r="K17" s="433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"/>
      <c r="W17" s="42"/>
    </row>
    <row r="18" spans="1:24" ht="30" customHeight="1">
      <c r="A18" s="590"/>
      <c r="B18" s="591"/>
      <c r="C18" s="593"/>
      <c r="D18" s="435" t="s">
        <v>742</v>
      </c>
      <c r="E18" s="70">
        <v>1976</v>
      </c>
      <c r="F18" s="70">
        <v>11808</v>
      </c>
      <c r="G18" s="70">
        <v>1820</v>
      </c>
      <c r="H18" s="70">
        <v>10807</v>
      </c>
      <c r="I18" s="433"/>
      <c r="J18" s="433"/>
      <c r="K18" s="433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"/>
      <c r="W18" s="42"/>
    </row>
    <row r="19" spans="1:24" ht="30" customHeight="1">
      <c r="A19" s="590"/>
      <c r="B19" s="591"/>
      <c r="C19" s="593"/>
      <c r="D19" s="435" t="s">
        <v>743</v>
      </c>
      <c r="E19" s="70">
        <v>3848</v>
      </c>
      <c r="F19" s="70">
        <v>18614</v>
      </c>
      <c r="G19" s="70">
        <v>3526</v>
      </c>
      <c r="H19" s="70">
        <v>16935</v>
      </c>
      <c r="I19" s="433"/>
      <c r="J19" s="433"/>
      <c r="K19" s="433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"/>
      <c r="W19" s="42"/>
    </row>
    <row r="20" spans="1:24" ht="30" customHeight="1">
      <c r="A20" s="590"/>
      <c r="B20" s="591"/>
      <c r="C20" s="593"/>
      <c r="D20" s="436" t="s">
        <v>744</v>
      </c>
      <c r="E20" s="70">
        <v>200</v>
      </c>
      <c r="F20" s="70">
        <v>651</v>
      </c>
      <c r="G20" s="70">
        <v>240</v>
      </c>
      <c r="H20" s="70">
        <v>777</v>
      </c>
      <c r="I20" s="433"/>
      <c r="J20" s="433"/>
      <c r="K20" s="433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"/>
      <c r="W20" s="42"/>
    </row>
    <row r="21" spans="1:24" ht="30" customHeight="1">
      <c r="A21" s="590"/>
      <c r="B21" s="591"/>
      <c r="C21" s="593"/>
      <c r="D21" s="436" t="s">
        <v>745</v>
      </c>
      <c r="E21" s="70">
        <v>777</v>
      </c>
      <c r="F21" s="70">
        <v>3716</v>
      </c>
      <c r="G21" s="70">
        <v>857</v>
      </c>
      <c r="H21" s="70">
        <v>4014</v>
      </c>
      <c r="I21" s="437"/>
      <c r="J21" s="437"/>
      <c r="K21" s="437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"/>
      <c r="W21" s="42"/>
    </row>
    <row r="22" spans="1:24" ht="30" customHeight="1">
      <c r="A22" s="590"/>
      <c r="B22" s="591"/>
      <c r="C22" s="593"/>
      <c r="D22" s="436" t="s">
        <v>746</v>
      </c>
      <c r="E22" s="70">
        <v>201</v>
      </c>
      <c r="F22" s="70">
        <v>1021</v>
      </c>
      <c r="G22" s="70">
        <v>167</v>
      </c>
      <c r="H22" s="70">
        <v>860</v>
      </c>
      <c r="I22" s="70"/>
      <c r="J22" s="70"/>
      <c r="K22" s="70"/>
      <c r="L22" s="43"/>
      <c r="M22" s="43"/>
      <c r="N22" s="43"/>
      <c r="O22" s="43"/>
      <c r="P22" s="43"/>
      <c r="Q22" s="43"/>
      <c r="R22" s="43"/>
      <c r="S22" s="43"/>
      <c r="T22" s="424"/>
      <c r="U22" s="65"/>
      <c r="V22" s="43"/>
      <c r="W22" s="42"/>
    </row>
    <row r="23" spans="1:24" ht="30" customHeight="1">
      <c r="A23" s="590"/>
      <c r="B23" s="591"/>
      <c r="C23" s="593"/>
      <c r="D23" s="439" t="s">
        <v>747</v>
      </c>
      <c r="E23" s="70">
        <v>661</v>
      </c>
      <c r="F23" s="70">
        <v>4440</v>
      </c>
      <c r="G23" s="70">
        <v>612</v>
      </c>
      <c r="H23" s="70">
        <v>4037</v>
      </c>
      <c r="I23" s="70"/>
      <c r="J23" s="70"/>
      <c r="K23" s="70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2"/>
    </row>
    <row r="24" spans="1:24" ht="30" customHeight="1">
      <c r="A24" s="590"/>
      <c r="B24" s="591"/>
      <c r="C24" s="593"/>
      <c r="D24" s="440" t="s">
        <v>748</v>
      </c>
      <c r="E24" s="70">
        <v>598</v>
      </c>
      <c r="F24" s="70">
        <v>1292</v>
      </c>
      <c r="G24" s="70">
        <v>689</v>
      </c>
      <c r="H24" s="70">
        <v>1463</v>
      </c>
      <c r="I24" s="70"/>
      <c r="J24" s="70"/>
      <c r="K24" s="70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2"/>
    </row>
    <row r="25" spans="1:24" ht="30" customHeight="1">
      <c r="A25" s="590"/>
      <c r="B25" s="591"/>
      <c r="C25" s="593"/>
      <c r="D25" s="441" t="s">
        <v>749</v>
      </c>
      <c r="E25" s="70">
        <v>886</v>
      </c>
      <c r="F25" s="70">
        <v>3098</v>
      </c>
      <c r="G25" s="70">
        <v>1138</v>
      </c>
      <c r="H25" s="70">
        <v>3950</v>
      </c>
      <c r="I25" s="70"/>
      <c r="J25" s="442"/>
      <c r="K25" s="442"/>
      <c r="L25" s="424"/>
      <c r="M25" s="424"/>
      <c r="N25" s="424"/>
      <c r="O25" s="424"/>
      <c r="P25" s="424"/>
      <c r="Q25" s="424"/>
      <c r="R25" s="424"/>
      <c r="S25" s="424"/>
      <c r="T25" s="424"/>
      <c r="U25" s="424"/>
      <c r="V25" s="43"/>
      <c r="W25" s="42"/>
    </row>
    <row r="26" spans="1:24" ht="30" customHeight="1">
      <c r="A26" s="590"/>
      <c r="B26" s="594" t="s">
        <v>750</v>
      </c>
      <c r="C26" s="594"/>
      <c r="D26" s="594"/>
      <c r="E26" s="70">
        <v>530</v>
      </c>
      <c r="F26" s="70">
        <v>1078</v>
      </c>
      <c r="G26" s="70">
        <v>810</v>
      </c>
      <c r="H26" s="70">
        <v>1643</v>
      </c>
      <c r="I26" s="70"/>
      <c r="J26" s="442"/>
      <c r="K26" s="442"/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3"/>
      <c r="W26" s="42"/>
    </row>
    <row r="27" spans="1:24" ht="30" customHeight="1">
      <c r="A27" s="590"/>
      <c r="B27" s="594" t="s">
        <v>751</v>
      </c>
      <c r="C27" s="594"/>
      <c r="D27" s="594"/>
      <c r="E27" s="70">
        <v>24051</v>
      </c>
      <c r="F27" s="70">
        <v>24051</v>
      </c>
      <c r="G27" s="70">
        <v>28134</v>
      </c>
      <c r="H27" s="70">
        <v>28134</v>
      </c>
      <c r="I27" s="70"/>
      <c r="J27" s="442"/>
      <c r="K27" s="442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3"/>
      <c r="W27" s="42"/>
    </row>
    <row r="28" spans="1:24" ht="30" customHeight="1">
      <c r="A28" s="585" t="s">
        <v>752</v>
      </c>
      <c r="B28" s="585"/>
      <c r="C28" s="585"/>
      <c r="D28" s="586"/>
      <c r="E28" s="71">
        <v>128</v>
      </c>
      <c r="F28" s="71">
        <v>1703</v>
      </c>
      <c r="G28" s="71">
        <v>74</v>
      </c>
      <c r="H28" s="71">
        <v>2276</v>
      </c>
      <c r="I28" s="70"/>
      <c r="J28" s="442"/>
      <c r="K28" s="442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3"/>
      <c r="W28" s="42"/>
    </row>
    <row r="29" spans="1:24" ht="15" customHeight="1">
      <c r="A29" s="595" t="s">
        <v>753</v>
      </c>
      <c r="B29" s="595"/>
      <c r="C29" s="595"/>
      <c r="D29" s="595"/>
      <c r="E29" s="595"/>
      <c r="F29" s="443"/>
      <c r="G29" s="443"/>
      <c r="H29" s="443"/>
      <c r="I29" s="444"/>
      <c r="J29" s="445"/>
      <c r="K29" s="70"/>
      <c r="L29" s="442"/>
      <c r="M29" s="442"/>
      <c r="N29" s="424"/>
      <c r="O29" s="424"/>
      <c r="P29" s="424"/>
      <c r="Q29" s="424"/>
      <c r="R29" s="424"/>
      <c r="S29" s="424"/>
      <c r="T29" s="424"/>
      <c r="U29" s="424"/>
      <c r="V29" s="424"/>
      <c r="W29" s="424"/>
      <c r="X29" s="43"/>
    </row>
    <row r="30" spans="1:24" ht="29.2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442"/>
      <c r="M30" s="442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3"/>
    </row>
    <row r="31" spans="1:24" ht="15.75" customHeight="1">
      <c r="A31" s="422" t="s">
        <v>754</v>
      </c>
      <c r="B31" s="422"/>
      <c r="C31" s="70"/>
      <c r="D31" s="70"/>
      <c r="E31" s="70"/>
      <c r="F31" s="66" t="s">
        <v>724</v>
      </c>
      <c r="G31" s="65"/>
      <c r="H31" s="65"/>
      <c r="L31" s="423"/>
      <c r="M31" s="423"/>
      <c r="N31" s="424"/>
      <c r="O31" s="424"/>
      <c r="P31" s="424"/>
      <c r="Q31" s="424"/>
      <c r="R31" s="424"/>
      <c r="S31" s="424"/>
      <c r="T31" s="424"/>
      <c r="U31" s="423"/>
      <c r="V31" s="423"/>
      <c r="W31" s="423"/>
      <c r="X31" s="43"/>
    </row>
    <row r="32" spans="1:24" ht="18" customHeight="1">
      <c r="A32" s="588" t="s">
        <v>725</v>
      </c>
      <c r="B32" s="589"/>
      <c r="C32" s="589"/>
      <c r="D32" s="589"/>
      <c r="E32" s="589" t="s">
        <v>755</v>
      </c>
      <c r="F32" s="584"/>
      <c r="G32" s="70"/>
      <c r="H32" s="70"/>
      <c r="I32" s="70"/>
      <c r="J32" s="425"/>
      <c r="K32" s="425"/>
      <c r="L32" s="425"/>
      <c r="M32" s="425"/>
      <c r="N32" s="425"/>
      <c r="O32" s="425"/>
      <c r="P32" s="425"/>
      <c r="Q32" s="425"/>
      <c r="R32" s="425"/>
      <c r="S32" s="426"/>
      <c r="T32" s="43"/>
      <c r="U32" s="42"/>
      <c r="V32" s="42"/>
      <c r="W32" s="42"/>
    </row>
    <row r="33" spans="1:23" ht="18" customHeight="1">
      <c r="A33" s="588"/>
      <c r="B33" s="589"/>
      <c r="C33" s="589"/>
      <c r="D33" s="589"/>
      <c r="E33" s="49" t="s">
        <v>728</v>
      </c>
      <c r="F33" s="47" t="s">
        <v>729</v>
      </c>
      <c r="G33" s="70"/>
      <c r="H33" s="70"/>
      <c r="I33" s="70"/>
      <c r="J33" s="425"/>
      <c r="K33" s="425"/>
      <c r="L33" s="425"/>
      <c r="M33" s="425"/>
      <c r="N33" s="425"/>
      <c r="O33" s="425"/>
      <c r="P33" s="425"/>
      <c r="Q33" s="426"/>
      <c r="R33" s="426"/>
      <c r="S33" s="427"/>
      <c r="T33" s="43"/>
      <c r="U33" s="42"/>
      <c r="V33" s="42"/>
      <c r="W33" s="42"/>
    </row>
    <row r="34" spans="1:23" ht="25.5" customHeight="1">
      <c r="A34" s="588" t="s">
        <v>756</v>
      </c>
      <c r="B34" s="589"/>
      <c r="C34" s="589"/>
      <c r="D34" s="589"/>
      <c r="E34" s="69">
        <v>128342</v>
      </c>
      <c r="F34" s="69">
        <v>326313</v>
      </c>
      <c r="G34" s="70"/>
      <c r="H34" s="70"/>
      <c r="I34" s="70"/>
      <c r="J34" s="425"/>
      <c r="K34" s="425"/>
      <c r="L34" s="425"/>
      <c r="M34" s="425"/>
      <c r="N34" s="425"/>
      <c r="O34" s="425"/>
      <c r="P34" s="425"/>
      <c r="Q34" s="426"/>
      <c r="R34" s="426"/>
      <c r="S34" s="427"/>
      <c r="T34" s="43"/>
      <c r="U34" s="42"/>
      <c r="V34" s="42"/>
      <c r="W34" s="42"/>
    </row>
    <row r="35" spans="1:23" ht="25.5" customHeight="1">
      <c r="A35" s="590" t="s">
        <v>731</v>
      </c>
      <c r="B35" s="589" t="s">
        <v>757</v>
      </c>
      <c r="C35" s="589"/>
      <c r="D35" s="589"/>
      <c r="E35" s="70">
        <v>128264</v>
      </c>
      <c r="F35" s="70">
        <v>323199</v>
      </c>
      <c r="G35" s="428"/>
      <c r="H35" s="428"/>
      <c r="I35" s="428"/>
      <c r="J35" s="426"/>
      <c r="K35" s="426"/>
      <c r="L35" s="426"/>
      <c r="M35" s="426"/>
      <c r="N35" s="426"/>
      <c r="O35" s="426"/>
      <c r="P35" s="426"/>
      <c r="Q35" s="426"/>
      <c r="R35" s="426"/>
      <c r="S35" s="427"/>
      <c r="T35" s="43"/>
      <c r="U35" s="42"/>
      <c r="V35" s="42"/>
      <c r="W35" s="42"/>
    </row>
    <row r="36" spans="1:23" ht="25.5" customHeight="1">
      <c r="A36" s="590"/>
      <c r="B36" s="591" t="s">
        <v>758</v>
      </c>
      <c r="C36" s="589" t="s">
        <v>732</v>
      </c>
      <c r="D36" s="589"/>
      <c r="E36" s="70">
        <v>91539</v>
      </c>
      <c r="F36" s="70">
        <v>284560</v>
      </c>
      <c r="G36" s="428"/>
      <c r="H36" s="428"/>
      <c r="I36" s="428"/>
      <c r="J36" s="426"/>
      <c r="K36" s="426"/>
      <c r="L36" s="426"/>
      <c r="M36" s="426"/>
      <c r="N36" s="426"/>
      <c r="O36" s="426"/>
      <c r="P36" s="426"/>
      <c r="Q36" s="426"/>
      <c r="R36" s="426"/>
      <c r="S36" s="427"/>
      <c r="T36" s="43"/>
      <c r="U36" s="42"/>
      <c r="V36" s="42"/>
      <c r="W36" s="42"/>
    </row>
    <row r="37" spans="1:23" ht="25.5" customHeight="1">
      <c r="A37" s="590"/>
      <c r="B37" s="591"/>
      <c r="C37" s="592" t="s">
        <v>734</v>
      </c>
      <c r="D37" s="429" t="s">
        <v>732</v>
      </c>
      <c r="E37" s="70">
        <v>81691</v>
      </c>
      <c r="F37" s="70">
        <v>241354</v>
      </c>
      <c r="G37" s="74"/>
      <c r="H37" s="430"/>
      <c r="I37" s="430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"/>
      <c r="U37" s="42"/>
      <c r="V37" s="42"/>
      <c r="W37" s="42"/>
    </row>
    <row r="38" spans="1:23" ht="25.5" customHeight="1">
      <c r="A38" s="590"/>
      <c r="B38" s="591"/>
      <c r="C38" s="592"/>
      <c r="D38" s="432" t="s">
        <v>735</v>
      </c>
      <c r="E38" s="70">
        <v>25583</v>
      </c>
      <c r="F38" s="70">
        <v>51166</v>
      </c>
      <c r="G38" s="433"/>
      <c r="H38" s="433"/>
      <c r="I38" s="433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"/>
      <c r="U38" s="42"/>
      <c r="V38" s="42"/>
      <c r="W38" s="42"/>
    </row>
    <row r="39" spans="1:23" ht="25.5" customHeight="1">
      <c r="A39" s="590"/>
      <c r="B39" s="591"/>
      <c r="C39" s="592"/>
      <c r="D39" s="432" t="s">
        <v>736</v>
      </c>
      <c r="E39" s="70">
        <v>44777</v>
      </c>
      <c r="F39" s="70">
        <v>162902</v>
      </c>
      <c r="G39" s="433"/>
      <c r="H39" s="433"/>
      <c r="I39" s="433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"/>
      <c r="U39" s="42"/>
      <c r="V39" s="42"/>
      <c r="W39" s="42"/>
    </row>
    <row r="40" spans="1:23" ht="25.5" customHeight="1">
      <c r="A40" s="590"/>
      <c r="B40" s="591"/>
      <c r="C40" s="592"/>
      <c r="D40" s="432" t="s">
        <v>737</v>
      </c>
      <c r="E40" s="70">
        <v>1915</v>
      </c>
      <c r="F40" s="70">
        <v>4518</v>
      </c>
      <c r="G40" s="433"/>
      <c r="H40" s="433"/>
      <c r="I40" s="433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"/>
      <c r="U40" s="42"/>
      <c r="V40" s="42"/>
      <c r="W40" s="42"/>
    </row>
    <row r="41" spans="1:23" ht="25.5" customHeight="1">
      <c r="A41" s="590"/>
      <c r="B41" s="591"/>
      <c r="C41" s="592"/>
      <c r="D41" s="44" t="s">
        <v>738</v>
      </c>
      <c r="E41" s="70">
        <v>9416</v>
      </c>
      <c r="F41" s="70">
        <v>22768</v>
      </c>
      <c r="G41" s="433"/>
      <c r="H41" s="433"/>
      <c r="I41" s="433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"/>
      <c r="U41" s="42"/>
      <c r="V41" s="42"/>
      <c r="W41" s="42"/>
    </row>
    <row r="42" spans="1:23" ht="25.5" customHeight="1">
      <c r="A42" s="590"/>
      <c r="B42" s="591"/>
      <c r="C42" s="593" t="s">
        <v>759</v>
      </c>
      <c r="D42" s="429" t="s">
        <v>732</v>
      </c>
      <c r="E42" s="70">
        <v>9848</v>
      </c>
      <c r="F42" s="70">
        <v>43206</v>
      </c>
      <c r="G42" s="433"/>
      <c r="H42" s="433"/>
      <c r="I42" s="433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"/>
      <c r="U42" s="42"/>
      <c r="V42" s="42"/>
      <c r="W42" s="42"/>
    </row>
    <row r="43" spans="1:23" ht="25.5" customHeight="1">
      <c r="A43" s="590"/>
      <c r="B43" s="591"/>
      <c r="C43" s="593"/>
      <c r="D43" s="432" t="s">
        <v>740</v>
      </c>
      <c r="E43" s="70">
        <v>334</v>
      </c>
      <c r="F43" s="70">
        <v>1336</v>
      </c>
      <c r="G43" s="433"/>
      <c r="H43" s="433"/>
      <c r="I43" s="433"/>
      <c r="J43" s="434"/>
      <c r="K43" s="434"/>
      <c r="L43" s="434"/>
      <c r="M43" s="434"/>
      <c r="N43" s="434"/>
      <c r="O43" s="434"/>
      <c r="P43" s="434"/>
      <c r="Q43" s="434"/>
      <c r="R43" s="434"/>
      <c r="S43" s="434"/>
      <c r="T43" s="43"/>
      <c r="U43" s="42"/>
      <c r="V43" s="42"/>
      <c r="W43" s="42"/>
    </row>
    <row r="44" spans="1:23" ht="25.5" customHeight="1">
      <c r="A44" s="590"/>
      <c r="B44" s="591"/>
      <c r="C44" s="593"/>
      <c r="D44" s="432" t="s">
        <v>760</v>
      </c>
      <c r="E44" s="70">
        <v>1116</v>
      </c>
      <c r="F44" s="70">
        <v>3348</v>
      </c>
      <c r="G44" s="433"/>
      <c r="H44" s="433"/>
      <c r="I44" s="433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"/>
      <c r="U44" s="42"/>
      <c r="V44" s="42"/>
      <c r="W44" s="42"/>
    </row>
    <row r="45" spans="1:23" ht="25.5" customHeight="1">
      <c r="A45" s="590"/>
      <c r="B45" s="591"/>
      <c r="C45" s="593"/>
      <c r="D45" s="435" t="s">
        <v>742</v>
      </c>
      <c r="E45" s="70">
        <v>1453</v>
      </c>
      <c r="F45" s="70">
        <v>8558</v>
      </c>
      <c r="G45" s="433"/>
      <c r="H45" s="433"/>
      <c r="I45" s="433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"/>
      <c r="U45" s="42"/>
      <c r="V45" s="42"/>
      <c r="W45" s="42"/>
    </row>
    <row r="46" spans="1:23" ht="25.5" customHeight="1">
      <c r="A46" s="590"/>
      <c r="B46" s="591"/>
      <c r="C46" s="593"/>
      <c r="D46" s="435" t="s">
        <v>761</v>
      </c>
      <c r="E46" s="70">
        <v>3070</v>
      </c>
      <c r="F46" s="70">
        <v>14534</v>
      </c>
      <c r="G46" s="433"/>
      <c r="H46" s="433"/>
      <c r="I46" s="433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"/>
      <c r="U46" s="42"/>
      <c r="V46" s="42"/>
      <c r="W46" s="42"/>
    </row>
    <row r="47" spans="1:23" ht="25.5" customHeight="1">
      <c r="A47" s="590"/>
      <c r="B47" s="591"/>
      <c r="C47" s="593"/>
      <c r="D47" s="436" t="s">
        <v>744</v>
      </c>
      <c r="E47" s="70">
        <v>284</v>
      </c>
      <c r="F47" s="70">
        <v>907</v>
      </c>
      <c r="G47" s="433"/>
      <c r="H47" s="433"/>
      <c r="I47" s="433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"/>
      <c r="U47" s="42"/>
      <c r="V47" s="42"/>
      <c r="W47" s="42"/>
    </row>
    <row r="48" spans="1:23" ht="25.5" customHeight="1">
      <c r="A48" s="590"/>
      <c r="B48" s="591"/>
      <c r="C48" s="593"/>
      <c r="D48" s="436" t="s">
        <v>745</v>
      </c>
      <c r="E48" s="70">
        <v>1009</v>
      </c>
      <c r="F48" s="70">
        <v>4727</v>
      </c>
      <c r="G48" s="437"/>
      <c r="H48" s="437"/>
      <c r="I48" s="437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"/>
      <c r="U48" s="42"/>
      <c r="V48" s="42"/>
      <c r="W48" s="42"/>
    </row>
    <row r="49" spans="1:24" ht="25.5" customHeight="1">
      <c r="A49" s="590"/>
      <c r="B49" s="591"/>
      <c r="C49" s="593"/>
      <c r="D49" s="436" t="s">
        <v>746</v>
      </c>
      <c r="E49" s="70">
        <v>178</v>
      </c>
      <c r="F49" s="70">
        <v>893</v>
      </c>
      <c r="G49" s="70"/>
      <c r="H49" s="70"/>
      <c r="I49" s="70"/>
      <c r="J49" s="43"/>
      <c r="K49" s="43"/>
      <c r="L49" s="43"/>
      <c r="M49" s="43"/>
      <c r="N49" s="43"/>
      <c r="O49" s="43"/>
      <c r="P49" s="43"/>
      <c r="Q49" s="43"/>
      <c r="R49" s="424"/>
      <c r="S49" s="65"/>
      <c r="T49" s="43"/>
      <c r="U49" s="42"/>
      <c r="V49" s="42"/>
      <c r="W49" s="42"/>
    </row>
    <row r="50" spans="1:24" ht="25.5" customHeight="1">
      <c r="A50" s="590"/>
      <c r="B50" s="591"/>
      <c r="C50" s="593"/>
      <c r="D50" s="439" t="s">
        <v>747</v>
      </c>
      <c r="E50" s="70">
        <v>503</v>
      </c>
      <c r="F50" s="70">
        <v>3331</v>
      </c>
      <c r="G50" s="70"/>
      <c r="H50" s="70"/>
      <c r="I50" s="70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2"/>
      <c r="V50" s="42"/>
      <c r="W50" s="42"/>
    </row>
    <row r="51" spans="1:24" ht="25.5" customHeight="1">
      <c r="A51" s="590"/>
      <c r="B51" s="591"/>
      <c r="C51" s="593"/>
      <c r="D51" s="440" t="s">
        <v>748</v>
      </c>
      <c r="E51" s="70">
        <v>724</v>
      </c>
      <c r="F51" s="70">
        <v>1523</v>
      </c>
      <c r="G51" s="70"/>
      <c r="H51" s="70"/>
      <c r="I51" s="70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/>
      <c r="W51" s="42"/>
    </row>
    <row r="52" spans="1:24" ht="25.5" customHeight="1">
      <c r="A52" s="590"/>
      <c r="B52" s="591"/>
      <c r="C52" s="593"/>
      <c r="D52" s="441" t="s">
        <v>749</v>
      </c>
      <c r="E52" s="70">
        <v>1177</v>
      </c>
      <c r="F52" s="70">
        <v>4049</v>
      </c>
      <c r="G52" s="70"/>
      <c r="H52" s="442"/>
      <c r="I52" s="442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3"/>
      <c r="U52" s="42"/>
      <c r="V52" s="42"/>
      <c r="W52" s="42"/>
    </row>
    <row r="53" spans="1:24" ht="25.5" customHeight="1">
      <c r="A53" s="590"/>
      <c r="B53" s="594" t="s">
        <v>762</v>
      </c>
      <c r="C53" s="594"/>
      <c r="D53" s="594"/>
      <c r="E53" s="70">
        <v>1240</v>
      </c>
      <c r="F53" s="70">
        <v>3150</v>
      </c>
      <c r="G53" s="70"/>
      <c r="H53" s="442"/>
      <c r="I53" s="442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3"/>
      <c r="U53" s="42"/>
      <c r="V53" s="42"/>
      <c r="W53" s="42"/>
    </row>
    <row r="54" spans="1:24" ht="25.5" customHeight="1">
      <c r="A54" s="590"/>
      <c r="B54" s="594" t="s">
        <v>751</v>
      </c>
      <c r="C54" s="594"/>
      <c r="D54" s="594"/>
      <c r="E54" s="70">
        <v>35482</v>
      </c>
      <c r="F54" s="70">
        <v>35482</v>
      </c>
      <c r="G54" s="70"/>
      <c r="H54" s="442"/>
      <c r="I54" s="442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3"/>
      <c r="U54" s="42"/>
      <c r="V54" s="42"/>
      <c r="W54" s="42"/>
    </row>
    <row r="55" spans="1:24" ht="25.5" customHeight="1">
      <c r="A55" s="585" t="s">
        <v>752</v>
      </c>
      <c r="B55" s="585"/>
      <c r="C55" s="585"/>
      <c r="D55" s="586"/>
      <c r="E55" s="71">
        <v>78</v>
      </c>
      <c r="F55" s="71">
        <v>3114</v>
      </c>
      <c r="G55" s="70"/>
      <c r="H55" s="442"/>
      <c r="I55" s="442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3"/>
      <c r="U55" s="42"/>
      <c r="V55" s="42"/>
      <c r="W55" s="42"/>
    </row>
    <row r="56" spans="1:24" ht="15.75" customHeight="1">
      <c r="A56" s="446"/>
      <c r="B56" s="446"/>
      <c r="C56" s="446"/>
      <c r="D56" s="446"/>
      <c r="E56" s="368"/>
      <c r="F56" s="368"/>
      <c r="G56" s="70"/>
      <c r="H56" s="442"/>
      <c r="I56" s="442"/>
      <c r="J56" s="424"/>
      <c r="K56" s="424"/>
      <c r="L56" s="424"/>
      <c r="M56" s="424"/>
      <c r="N56" s="424"/>
      <c r="O56" s="424"/>
      <c r="P56" s="424"/>
      <c r="Q56" s="424"/>
      <c r="R56" s="424"/>
      <c r="S56" s="424"/>
      <c r="T56" s="43"/>
      <c r="U56" s="42"/>
      <c r="V56" s="42"/>
      <c r="W56" s="42"/>
    </row>
    <row r="57" spans="1:24" ht="15.75" customHeight="1">
      <c r="A57" s="444" t="s">
        <v>763</v>
      </c>
      <c r="B57" s="444"/>
      <c r="C57" s="444"/>
      <c r="D57" s="444"/>
      <c r="E57" s="444"/>
      <c r="F57" s="70"/>
      <c r="G57" s="70"/>
      <c r="H57" s="442"/>
      <c r="I57" s="442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3"/>
      <c r="U57" s="42"/>
      <c r="V57" s="42"/>
      <c r="W57" s="42"/>
    </row>
    <row r="58" spans="1:24" ht="15.75" customHeight="1">
      <c r="A58" s="444" t="s">
        <v>764</v>
      </c>
      <c r="B58" s="447"/>
      <c r="C58" s="447"/>
      <c r="D58" s="447"/>
      <c r="E58" s="70"/>
      <c r="F58" s="70"/>
      <c r="G58" s="70"/>
      <c r="H58" s="442"/>
      <c r="I58" s="442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3"/>
      <c r="U58" s="42"/>
      <c r="V58" s="42"/>
      <c r="W58" s="42"/>
    </row>
    <row r="59" spans="1:24" ht="15.75" customHeight="1">
      <c r="A59" s="444" t="s">
        <v>765</v>
      </c>
      <c r="B59" s="447"/>
      <c r="C59" s="447"/>
      <c r="D59" s="447"/>
      <c r="E59" s="70"/>
      <c r="F59" s="70"/>
      <c r="G59" s="70"/>
      <c r="H59" s="442"/>
      <c r="I59" s="442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3"/>
      <c r="U59" s="42"/>
      <c r="V59" s="42"/>
      <c r="W59" s="42"/>
    </row>
    <row r="60" spans="1:24" ht="15.75" customHeight="1">
      <c r="A60" s="587" t="s">
        <v>766</v>
      </c>
      <c r="B60" s="587"/>
      <c r="C60" s="587"/>
      <c r="D60" s="587"/>
      <c r="E60" s="587"/>
      <c r="F60" s="444"/>
      <c r="G60" s="444"/>
      <c r="H60" s="444"/>
      <c r="I60" s="444"/>
      <c r="J60" s="445"/>
      <c r="K60" s="70"/>
      <c r="L60" s="442"/>
      <c r="M60" s="442"/>
      <c r="N60" s="424"/>
      <c r="O60" s="424"/>
      <c r="P60" s="424"/>
      <c r="Q60" s="424"/>
      <c r="R60" s="424"/>
      <c r="S60" s="424"/>
      <c r="T60" s="424"/>
      <c r="U60" s="424"/>
      <c r="V60" s="424"/>
      <c r="W60" s="424"/>
      <c r="X60" s="43"/>
    </row>
    <row r="61" spans="1:24" ht="15.75" customHeight="1">
      <c r="A61" s="29" t="s">
        <v>767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442"/>
      <c r="M61" s="442"/>
      <c r="N61" s="424"/>
      <c r="O61" s="424"/>
      <c r="P61" s="424"/>
      <c r="Q61" s="424"/>
      <c r="R61" s="424"/>
      <c r="S61" s="424"/>
      <c r="T61" s="424"/>
      <c r="U61" s="424"/>
      <c r="V61" s="424"/>
      <c r="W61" s="424"/>
      <c r="X61" s="43"/>
    </row>
    <row r="62" spans="1:24" ht="15.75" customHeight="1">
      <c r="A62" s="29" t="s">
        <v>768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442"/>
      <c r="M62" s="442"/>
      <c r="N62" s="424"/>
      <c r="O62" s="424"/>
      <c r="P62" s="424"/>
      <c r="Q62" s="424"/>
      <c r="R62" s="424"/>
      <c r="S62" s="424"/>
      <c r="T62" s="424"/>
      <c r="U62" s="424"/>
      <c r="V62" s="424"/>
      <c r="W62" s="424"/>
      <c r="X62" s="43"/>
    </row>
    <row r="63" spans="1:24" ht="29.2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442"/>
      <c r="M63" s="442"/>
      <c r="N63" s="424"/>
      <c r="O63" s="424"/>
      <c r="P63" s="424"/>
      <c r="Q63" s="424"/>
      <c r="R63" s="424"/>
      <c r="S63" s="424"/>
      <c r="T63" s="424"/>
      <c r="U63" s="424"/>
      <c r="V63" s="424"/>
      <c r="W63" s="424"/>
      <c r="X63" s="43"/>
    </row>
    <row r="64" spans="1:24" ht="29.2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442"/>
      <c r="M64" s="442"/>
      <c r="N64" s="424"/>
      <c r="O64" s="424"/>
      <c r="P64" s="424"/>
      <c r="Q64" s="424"/>
      <c r="R64" s="424"/>
      <c r="S64" s="424"/>
      <c r="T64" s="424"/>
      <c r="U64" s="424"/>
      <c r="V64" s="424"/>
      <c r="W64" s="424"/>
      <c r="X64" s="43"/>
    </row>
  </sheetData>
  <mergeCells count="27">
    <mergeCell ref="A5:D6"/>
    <mergeCell ref="E5:F5"/>
    <mergeCell ref="G5:H5"/>
    <mergeCell ref="A7:D7"/>
    <mergeCell ref="A8:A27"/>
    <mergeCell ref="B8:D8"/>
    <mergeCell ref="B9:B25"/>
    <mergeCell ref="C9:D9"/>
    <mergeCell ref="C10:C14"/>
    <mergeCell ref="C15:C25"/>
    <mergeCell ref="B26:D26"/>
    <mergeCell ref="B27:D27"/>
    <mergeCell ref="A28:D28"/>
    <mergeCell ref="A29:E29"/>
    <mergeCell ref="A32:D33"/>
    <mergeCell ref="E32:F32"/>
    <mergeCell ref="A55:D55"/>
    <mergeCell ref="A60:E60"/>
    <mergeCell ref="A34:D34"/>
    <mergeCell ref="A35:A54"/>
    <mergeCell ref="B35:D35"/>
    <mergeCell ref="B36:B52"/>
    <mergeCell ref="C36:D36"/>
    <mergeCell ref="C37:C41"/>
    <mergeCell ref="C42:C52"/>
    <mergeCell ref="B53:D53"/>
    <mergeCell ref="B54:D54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115" workbookViewId="0"/>
  </sheetViews>
  <sheetFormatPr defaultColWidth="9.875" defaultRowHeight="14.65" customHeight="1"/>
  <cols>
    <col min="1" max="1" width="5.875" style="392" customWidth="1"/>
    <col min="2" max="2" width="2.25" style="392" customWidth="1"/>
    <col min="3" max="3" width="7.5" style="392" customWidth="1"/>
    <col min="4" max="5" width="6.875" style="392" customWidth="1"/>
    <col min="6" max="9" width="6.25" style="392" customWidth="1"/>
    <col min="10" max="11" width="6.875" style="392" customWidth="1"/>
    <col min="12" max="14" width="6.25" style="392" customWidth="1"/>
    <col min="15" max="15" width="1.625" style="392" customWidth="1"/>
    <col min="16" max="20" width="10.75" style="392" customWidth="1"/>
    <col min="21" max="30" width="9.375" style="392" customWidth="1"/>
    <col min="31" max="16384" width="9.875" style="392"/>
  </cols>
  <sheetData>
    <row r="1" spans="1:48" ht="14.65" customHeight="1">
      <c r="A1" s="376" t="s">
        <v>1</v>
      </c>
    </row>
    <row r="3" spans="1:48" s="450" customFormat="1" ht="15" customHeight="1">
      <c r="A3" s="448" t="s">
        <v>769</v>
      </c>
      <c r="B3" s="449"/>
      <c r="C3" s="449"/>
      <c r="D3" s="449"/>
      <c r="E3" s="449"/>
      <c r="F3" s="449"/>
      <c r="G3" s="449"/>
      <c r="J3" s="451"/>
      <c r="K3" s="451"/>
      <c r="L3" s="451"/>
      <c r="M3" s="451"/>
      <c r="O3" s="449"/>
      <c r="P3" s="449"/>
      <c r="Q3" s="449"/>
      <c r="R3" s="449"/>
      <c r="S3" s="449"/>
      <c r="T3" s="449"/>
      <c r="U3" s="452"/>
      <c r="V3" s="452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3"/>
      <c r="AU3" s="453"/>
      <c r="AV3" s="453"/>
    </row>
    <row r="4" spans="1:48" s="450" customFormat="1" ht="15" customHeight="1">
      <c r="A4" s="598">
        <v>40452</v>
      </c>
      <c r="B4" s="598"/>
      <c r="C4" s="598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3"/>
      <c r="AQ4" s="453"/>
      <c r="AR4" s="453"/>
      <c r="AS4" s="453"/>
      <c r="AT4" s="453"/>
      <c r="AU4" s="453"/>
      <c r="AV4" s="453"/>
    </row>
    <row r="5" spans="1:48" s="450" customFormat="1" ht="11.25" customHeight="1">
      <c r="A5" s="454"/>
      <c r="B5" s="455"/>
      <c r="C5" s="456"/>
      <c r="D5" s="457" t="s">
        <v>770</v>
      </c>
      <c r="E5" s="599" t="s">
        <v>771</v>
      </c>
      <c r="F5" s="599"/>
      <c r="G5" s="599"/>
      <c r="H5" s="599"/>
      <c r="I5" s="458"/>
      <c r="J5" s="458"/>
      <c r="K5" s="600" t="s">
        <v>772</v>
      </c>
      <c r="L5" s="601"/>
      <c r="M5" s="601"/>
      <c r="N5" s="601"/>
      <c r="O5" s="452"/>
      <c r="Q5" s="452"/>
      <c r="R5" s="452"/>
      <c r="S5" s="452"/>
      <c r="T5" s="452"/>
      <c r="U5" s="452"/>
      <c r="V5" s="459"/>
    </row>
    <row r="6" spans="1:48" s="450" customFormat="1" ht="11.25" customHeight="1">
      <c r="A6" s="602" t="s">
        <v>773</v>
      </c>
      <c r="B6" s="603"/>
      <c r="C6" s="460"/>
      <c r="D6" s="460" t="s">
        <v>770</v>
      </c>
      <c r="E6" s="604" t="s">
        <v>774</v>
      </c>
      <c r="F6" s="599"/>
      <c r="G6" s="599"/>
      <c r="H6" s="599"/>
      <c r="I6" s="605"/>
      <c r="J6" s="461" t="s">
        <v>770</v>
      </c>
      <c r="K6" s="462"/>
      <c r="L6" s="463"/>
      <c r="M6" s="464"/>
      <c r="N6" s="461" t="s">
        <v>770</v>
      </c>
      <c r="O6" s="452"/>
      <c r="Q6" s="452"/>
      <c r="R6" s="452"/>
      <c r="S6" s="452"/>
      <c r="T6" s="452"/>
      <c r="U6" s="452"/>
      <c r="V6" s="459"/>
    </row>
    <row r="7" spans="1:48" s="450" customFormat="1" ht="33.75" customHeight="1">
      <c r="A7" s="606" t="s">
        <v>775</v>
      </c>
      <c r="B7" s="607"/>
      <c r="C7" s="465" t="s">
        <v>776</v>
      </c>
      <c r="D7" s="466" t="s">
        <v>777</v>
      </c>
      <c r="E7" s="466" t="s">
        <v>777</v>
      </c>
      <c r="F7" s="466" t="s">
        <v>778</v>
      </c>
      <c r="G7" s="467" t="s">
        <v>779</v>
      </c>
      <c r="H7" s="467" t="s">
        <v>780</v>
      </c>
      <c r="I7" s="468" t="s">
        <v>781</v>
      </c>
      <c r="J7" s="469" t="s">
        <v>782</v>
      </c>
      <c r="K7" s="466" t="s">
        <v>777</v>
      </c>
      <c r="L7" s="469" t="s">
        <v>783</v>
      </c>
      <c r="M7" s="469" t="s">
        <v>784</v>
      </c>
      <c r="N7" s="469" t="s">
        <v>785</v>
      </c>
      <c r="O7" s="452"/>
      <c r="Q7" s="452"/>
      <c r="R7" s="452"/>
      <c r="S7" s="452"/>
      <c r="T7" s="452"/>
      <c r="U7" s="452"/>
      <c r="V7" s="459"/>
    </row>
    <row r="8" spans="1:48" s="450" customFormat="1" ht="6" customHeight="1">
      <c r="A8" s="470"/>
      <c r="B8" s="471"/>
      <c r="C8" s="472"/>
      <c r="D8" s="473"/>
      <c r="E8" s="473"/>
      <c r="F8" s="473"/>
      <c r="G8" s="473"/>
      <c r="H8" s="474"/>
      <c r="I8" s="474"/>
      <c r="J8" s="473"/>
      <c r="K8" s="473"/>
      <c r="L8" s="473"/>
      <c r="M8" s="473"/>
      <c r="N8" s="473"/>
      <c r="O8" s="452"/>
      <c r="P8" s="452"/>
      <c r="Q8" s="452"/>
      <c r="R8" s="452"/>
      <c r="S8" s="452"/>
      <c r="T8" s="452"/>
      <c r="U8" s="452"/>
      <c r="V8" s="459"/>
    </row>
    <row r="9" spans="1:48" s="450" customFormat="1" ht="11.25" customHeight="1">
      <c r="A9" s="596" t="s">
        <v>786</v>
      </c>
      <c r="B9" s="597"/>
      <c r="C9" s="475">
        <v>280445</v>
      </c>
      <c r="D9" s="476">
        <v>167527</v>
      </c>
      <c r="E9" s="476">
        <v>157390</v>
      </c>
      <c r="F9" s="476">
        <v>127305</v>
      </c>
      <c r="G9" s="476">
        <v>22839</v>
      </c>
      <c r="H9" s="477">
        <v>4033</v>
      </c>
      <c r="I9" s="477">
        <v>3213</v>
      </c>
      <c r="J9" s="476">
        <v>10137</v>
      </c>
      <c r="K9" s="476">
        <v>93404</v>
      </c>
      <c r="L9" s="476">
        <v>45619</v>
      </c>
      <c r="M9" s="476">
        <v>17029</v>
      </c>
      <c r="N9" s="476">
        <v>30756</v>
      </c>
      <c r="O9" s="452"/>
      <c r="P9" s="452"/>
      <c r="Q9" s="452"/>
      <c r="R9" s="452"/>
      <c r="S9" s="452"/>
      <c r="T9" s="452"/>
      <c r="U9" s="452"/>
      <c r="V9" s="459"/>
    </row>
    <row r="10" spans="1:48" s="450" customFormat="1" ht="12" customHeight="1">
      <c r="A10" s="478" t="s">
        <v>787</v>
      </c>
      <c r="B10" s="479" t="s">
        <v>788</v>
      </c>
      <c r="C10" s="480">
        <v>15732</v>
      </c>
      <c r="D10" s="481">
        <v>2674</v>
      </c>
      <c r="E10" s="481">
        <v>2416</v>
      </c>
      <c r="F10" s="481">
        <v>871</v>
      </c>
      <c r="G10" s="481">
        <v>66</v>
      </c>
      <c r="H10" s="482">
        <v>1452</v>
      </c>
      <c r="I10" s="482">
        <v>27</v>
      </c>
      <c r="J10" s="481">
        <v>258</v>
      </c>
      <c r="K10" s="481">
        <v>12537</v>
      </c>
      <c r="L10" s="481">
        <v>126</v>
      </c>
      <c r="M10" s="481">
        <v>12252</v>
      </c>
      <c r="N10" s="481">
        <v>159</v>
      </c>
      <c r="O10" s="452"/>
      <c r="P10" s="452"/>
      <c r="Q10" s="452"/>
      <c r="R10" s="452"/>
      <c r="S10" s="452"/>
      <c r="T10" s="452"/>
      <c r="U10" s="452"/>
      <c r="V10" s="459"/>
    </row>
    <row r="11" spans="1:48" s="450" customFormat="1" ht="11.25" customHeight="1">
      <c r="A11" s="478" t="s">
        <v>789</v>
      </c>
      <c r="B11" s="479"/>
      <c r="C11" s="480">
        <v>17697</v>
      </c>
      <c r="D11" s="481">
        <v>11541</v>
      </c>
      <c r="E11" s="481">
        <v>10521</v>
      </c>
      <c r="F11" s="481">
        <v>7790</v>
      </c>
      <c r="G11" s="481">
        <v>314</v>
      </c>
      <c r="H11" s="482">
        <v>2291</v>
      </c>
      <c r="I11" s="482">
        <v>126</v>
      </c>
      <c r="J11" s="481">
        <v>1020</v>
      </c>
      <c r="K11" s="481">
        <v>5125</v>
      </c>
      <c r="L11" s="481">
        <v>643</v>
      </c>
      <c r="M11" s="481">
        <v>4269</v>
      </c>
      <c r="N11" s="481">
        <v>213</v>
      </c>
      <c r="O11" s="452"/>
      <c r="P11" s="452"/>
      <c r="Q11" s="452"/>
      <c r="R11" s="452"/>
      <c r="S11" s="452"/>
      <c r="T11" s="452"/>
      <c r="U11" s="452"/>
      <c r="V11" s="459"/>
    </row>
    <row r="12" spans="1:48" s="450" customFormat="1" ht="11.25" customHeight="1">
      <c r="A12" s="478" t="s">
        <v>790</v>
      </c>
      <c r="B12" s="479"/>
      <c r="C12" s="480">
        <v>19324</v>
      </c>
      <c r="D12" s="481">
        <v>15476</v>
      </c>
      <c r="E12" s="481">
        <v>14244</v>
      </c>
      <c r="F12" s="481">
        <v>13143</v>
      </c>
      <c r="G12" s="481">
        <v>727</v>
      </c>
      <c r="H12" s="482">
        <v>135</v>
      </c>
      <c r="I12" s="482">
        <v>239</v>
      </c>
      <c r="J12" s="481">
        <v>1232</v>
      </c>
      <c r="K12" s="481">
        <v>2334</v>
      </c>
      <c r="L12" s="481">
        <v>1847</v>
      </c>
      <c r="M12" s="481">
        <v>280</v>
      </c>
      <c r="N12" s="481">
        <v>207</v>
      </c>
      <c r="O12" s="452"/>
      <c r="P12" s="452"/>
      <c r="Q12" s="452"/>
      <c r="R12" s="452"/>
      <c r="S12" s="452"/>
      <c r="T12" s="452"/>
      <c r="U12" s="452"/>
      <c r="V12" s="459"/>
    </row>
    <row r="13" spans="1:48" s="450" customFormat="1" ht="11.25" customHeight="1">
      <c r="A13" s="478" t="s">
        <v>791</v>
      </c>
      <c r="B13" s="479"/>
      <c r="C13" s="480">
        <v>22763</v>
      </c>
      <c r="D13" s="481">
        <v>17257</v>
      </c>
      <c r="E13" s="481">
        <v>16140</v>
      </c>
      <c r="F13" s="481">
        <v>14444</v>
      </c>
      <c r="G13" s="481">
        <v>1289</v>
      </c>
      <c r="H13" s="482">
        <v>55</v>
      </c>
      <c r="I13" s="482">
        <v>352</v>
      </c>
      <c r="J13" s="481">
        <v>1117</v>
      </c>
      <c r="K13" s="481">
        <v>3883</v>
      </c>
      <c r="L13" s="481">
        <v>3572</v>
      </c>
      <c r="M13" s="481">
        <v>88</v>
      </c>
      <c r="N13" s="481">
        <v>223</v>
      </c>
      <c r="O13" s="452"/>
      <c r="P13" s="452"/>
      <c r="Q13" s="452"/>
      <c r="R13" s="452"/>
      <c r="S13" s="452"/>
      <c r="T13" s="452"/>
      <c r="U13" s="452"/>
      <c r="V13" s="459"/>
    </row>
    <row r="14" spans="1:48" s="450" customFormat="1" ht="11.25" customHeight="1">
      <c r="A14" s="478" t="s">
        <v>792</v>
      </c>
      <c r="B14" s="479"/>
      <c r="C14" s="480">
        <v>29425</v>
      </c>
      <c r="D14" s="481">
        <v>22417</v>
      </c>
      <c r="E14" s="481">
        <v>21128</v>
      </c>
      <c r="F14" s="481">
        <v>18085</v>
      </c>
      <c r="G14" s="481">
        <v>2715</v>
      </c>
      <c r="H14" s="482">
        <v>35</v>
      </c>
      <c r="I14" s="482">
        <v>293</v>
      </c>
      <c r="J14" s="481">
        <v>1289</v>
      </c>
      <c r="K14" s="481">
        <v>5140</v>
      </c>
      <c r="L14" s="481">
        <v>4747</v>
      </c>
      <c r="M14" s="481">
        <v>40</v>
      </c>
      <c r="N14" s="481">
        <v>353</v>
      </c>
      <c r="O14" s="452"/>
      <c r="P14" s="452"/>
      <c r="Q14" s="452"/>
      <c r="R14" s="452"/>
      <c r="S14" s="452"/>
      <c r="T14" s="452"/>
      <c r="U14" s="452"/>
      <c r="V14" s="459"/>
    </row>
    <row r="15" spans="1:48" s="450" customFormat="1" ht="11.25" customHeight="1">
      <c r="A15" s="478" t="s">
        <v>793</v>
      </c>
      <c r="B15" s="479"/>
      <c r="C15" s="480">
        <v>25905</v>
      </c>
      <c r="D15" s="481">
        <v>20411</v>
      </c>
      <c r="E15" s="481">
        <v>19317</v>
      </c>
      <c r="F15" s="481">
        <v>15736</v>
      </c>
      <c r="G15" s="481">
        <v>3344</v>
      </c>
      <c r="H15" s="482">
        <v>22</v>
      </c>
      <c r="I15" s="482">
        <v>215</v>
      </c>
      <c r="J15" s="481">
        <v>1094</v>
      </c>
      <c r="K15" s="481">
        <v>3785</v>
      </c>
      <c r="L15" s="481">
        <v>3509</v>
      </c>
      <c r="M15" s="481">
        <v>21</v>
      </c>
      <c r="N15" s="481">
        <v>255</v>
      </c>
      <c r="O15" s="452"/>
      <c r="P15" s="452"/>
      <c r="Q15" s="452"/>
      <c r="R15" s="452"/>
      <c r="S15" s="452"/>
      <c r="T15" s="452"/>
      <c r="U15" s="452"/>
      <c r="V15" s="459"/>
    </row>
    <row r="16" spans="1:48" s="450" customFormat="1" ht="11.25" customHeight="1">
      <c r="A16" s="478" t="s">
        <v>794</v>
      </c>
      <c r="B16" s="479"/>
      <c r="C16" s="480">
        <v>20654</v>
      </c>
      <c r="D16" s="481">
        <v>16647</v>
      </c>
      <c r="E16" s="481">
        <v>15854</v>
      </c>
      <c r="F16" s="481">
        <v>12778</v>
      </c>
      <c r="G16" s="481">
        <v>2925</v>
      </c>
      <c r="H16" s="482">
        <v>11</v>
      </c>
      <c r="I16" s="482">
        <v>140</v>
      </c>
      <c r="J16" s="481">
        <v>793</v>
      </c>
      <c r="K16" s="481">
        <v>2799</v>
      </c>
      <c r="L16" s="481">
        <v>2544</v>
      </c>
      <c r="M16" s="481">
        <v>18</v>
      </c>
      <c r="N16" s="481">
        <v>237</v>
      </c>
      <c r="O16" s="452"/>
      <c r="P16" s="452"/>
      <c r="Q16" s="452"/>
      <c r="R16" s="452"/>
      <c r="S16" s="452"/>
      <c r="T16" s="452"/>
      <c r="U16" s="452"/>
      <c r="V16" s="459"/>
    </row>
    <row r="17" spans="1:22" s="450" customFormat="1" ht="11.25" customHeight="1">
      <c r="A17" s="478" t="s">
        <v>795</v>
      </c>
      <c r="B17" s="479"/>
      <c r="C17" s="480">
        <v>17641</v>
      </c>
      <c r="D17" s="481">
        <v>14078</v>
      </c>
      <c r="E17" s="481">
        <v>13440</v>
      </c>
      <c r="F17" s="481">
        <v>10780</v>
      </c>
      <c r="G17" s="481">
        <v>2495</v>
      </c>
      <c r="H17" s="482">
        <v>12</v>
      </c>
      <c r="I17" s="482">
        <v>153</v>
      </c>
      <c r="J17" s="481">
        <v>638</v>
      </c>
      <c r="K17" s="481">
        <v>2665</v>
      </c>
      <c r="L17" s="481">
        <v>2441</v>
      </c>
      <c r="M17" s="481">
        <v>12</v>
      </c>
      <c r="N17" s="481">
        <v>212</v>
      </c>
      <c r="O17" s="452"/>
      <c r="P17" s="452"/>
      <c r="Q17" s="452"/>
      <c r="R17" s="452"/>
      <c r="S17" s="452"/>
      <c r="T17" s="452"/>
      <c r="U17" s="452"/>
      <c r="V17" s="459"/>
    </row>
    <row r="18" spans="1:22" s="450" customFormat="1" ht="11.25" customHeight="1">
      <c r="A18" s="478" t="s">
        <v>796</v>
      </c>
      <c r="B18" s="479"/>
      <c r="C18" s="480">
        <v>20747</v>
      </c>
      <c r="D18" s="481">
        <v>15510</v>
      </c>
      <c r="E18" s="481">
        <v>14752</v>
      </c>
      <c r="F18" s="481">
        <v>11871</v>
      </c>
      <c r="G18" s="481">
        <v>2652</v>
      </c>
      <c r="H18" s="482">
        <v>5</v>
      </c>
      <c r="I18" s="482">
        <v>224</v>
      </c>
      <c r="J18" s="481">
        <v>758</v>
      </c>
      <c r="K18" s="481">
        <v>4294</v>
      </c>
      <c r="L18" s="481">
        <v>3808</v>
      </c>
      <c r="M18" s="481">
        <v>8</v>
      </c>
      <c r="N18" s="481">
        <v>478</v>
      </c>
      <c r="O18" s="452"/>
      <c r="P18" s="452"/>
      <c r="Q18" s="452"/>
      <c r="R18" s="452"/>
      <c r="S18" s="452"/>
      <c r="T18" s="452"/>
      <c r="U18" s="452"/>
      <c r="V18" s="459"/>
    </row>
    <row r="19" spans="1:22" s="450" customFormat="1" ht="11.25" customHeight="1">
      <c r="A19" s="478" t="s">
        <v>797</v>
      </c>
      <c r="B19" s="479"/>
      <c r="C19" s="480">
        <v>26043</v>
      </c>
      <c r="D19" s="481">
        <v>15899</v>
      </c>
      <c r="E19" s="481">
        <v>14887</v>
      </c>
      <c r="F19" s="481">
        <v>11604</v>
      </c>
      <c r="G19" s="481">
        <v>2902</v>
      </c>
      <c r="H19" s="482">
        <v>7</v>
      </c>
      <c r="I19" s="482">
        <v>374</v>
      </c>
      <c r="J19" s="481">
        <v>1012</v>
      </c>
      <c r="K19" s="481">
        <v>8812</v>
      </c>
      <c r="L19" s="481">
        <v>6268</v>
      </c>
      <c r="M19" s="481">
        <v>6</v>
      </c>
      <c r="N19" s="481">
        <v>2538</v>
      </c>
      <c r="O19" s="452"/>
      <c r="P19" s="452"/>
      <c r="Q19" s="452"/>
      <c r="R19" s="452"/>
      <c r="S19" s="452"/>
      <c r="T19" s="452"/>
      <c r="U19" s="452"/>
      <c r="V19" s="459"/>
    </row>
    <row r="20" spans="1:22" s="450" customFormat="1" ht="11.25" customHeight="1">
      <c r="A20" s="478" t="s">
        <v>798</v>
      </c>
      <c r="B20" s="479"/>
      <c r="C20" s="480">
        <v>23526</v>
      </c>
      <c r="D20" s="481">
        <v>9316</v>
      </c>
      <c r="E20" s="481">
        <v>8696</v>
      </c>
      <c r="F20" s="481">
        <v>6353</v>
      </c>
      <c r="G20" s="481">
        <v>1921</v>
      </c>
      <c r="H20" s="482">
        <v>4</v>
      </c>
      <c r="I20" s="482">
        <v>418</v>
      </c>
      <c r="J20" s="481">
        <v>620</v>
      </c>
      <c r="K20" s="481">
        <v>12312</v>
      </c>
      <c r="L20" s="481">
        <v>6341</v>
      </c>
      <c r="M20" s="481">
        <v>5</v>
      </c>
      <c r="N20" s="481">
        <v>5966</v>
      </c>
      <c r="O20" s="452"/>
      <c r="P20" s="452"/>
      <c r="Q20" s="452"/>
      <c r="R20" s="452"/>
      <c r="S20" s="452"/>
      <c r="T20" s="452"/>
      <c r="U20" s="452"/>
      <c r="V20" s="459"/>
    </row>
    <row r="21" spans="1:22" s="450" customFormat="1" ht="11.25" customHeight="1">
      <c r="A21" s="478" t="s">
        <v>799</v>
      </c>
      <c r="B21" s="479"/>
      <c r="C21" s="480">
        <v>18334</v>
      </c>
      <c r="D21" s="481">
        <v>4204</v>
      </c>
      <c r="E21" s="481">
        <v>3965</v>
      </c>
      <c r="F21" s="481">
        <v>2674</v>
      </c>
      <c r="G21" s="481">
        <v>950</v>
      </c>
      <c r="H21" s="482">
        <v>3</v>
      </c>
      <c r="I21" s="482">
        <v>338</v>
      </c>
      <c r="J21" s="481">
        <v>239</v>
      </c>
      <c r="K21" s="481">
        <v>11948</v>
      </c>
      <c r="L21" s="481">
        <v>4699</v>
      </c>
      <c r="M21" s="481">
        <v>12</v>
      </c>
      <c r="N21" s="481">
        <v>7237</v>
      </c>
      <c r="O21" s="452"/>
      <c r="P21" s="452"/>
      <c r="Q21" s="452"/>
      <c r="R21" s="452"/>
      <c r="S21" s="452"/>
      <c r="T21" s="452"/>
      <c r="U21" s="452"/>
      <c r="V21" s="459"/>
    </row>
    <row r="22" spans="1:22" s="450" customFormat="1" ht="11.25" customHeight="1">
      <c r="A22" s="478" t="s">
        <v>800</v>
      </c>
      <c r="B22" s="479"/>
      <c r="C22" s="480">
        <v>11476</v>
      </c>
      <c r="D22" s="481">
        <v>1422</v>
      </c>
      <c r="E22" s="481">
        <v>1364</v>
      </c>
      <c r="F22" s="481">
        <v>838</v>
      </c>
      <c r="G22" s="481">
        <v>329</v>
      </c>
      <c r="H22" s="482">
        <v>1</v>
      </c>
      <c r="I22" s="482">
        <v>196</v>
      </c>
      <c r="J22" s="481">
        <v>58</v>
      </c>
      <c r="K22" s="481">
        <v>8526</v>
      </c>
      <c r="L22" s="481">
        <v>2940</v>
      </c>
      <c r="M22" s="481">
        <v>10</v>
      </c>
      <c r="N22" s="481">
        <v>5576</v>
      </c>
      <c r="O22" s="452"/>
      <c r="P22" s="452"/>
      <c r="Q22" s="452"/>
      <c r="R22" s="452"/>
      <c r="S22" s="452"/>
      <c r="T22" s="452"/>
      <c r="U22" s="452"/>
      <c r="V22" s="459"/>
    </row>
    <row r="23" spans="1:22" s="450" customFormat="1" ht="11.25" customHeight="1">
      <c r="A23" s="478" t="s">
        <v>801</v>
      </c>
      <c r="B23" s="479"/>
      <c r="C23" s="480">
        <v>6235</v>
      </c>
      <c r="D23" s="481">
        <v>473</v>
      </c>
      <c r="E23" s="481">
        <v>465</v>
      </c>
      <c r="F23" s="481">
        <v>261</v>
      </c>
      <c r="G23" s="481">
        <v>134</v>
      </c>
      <c r="H23" s="482" t="s">
        <v>6</v>
      </c>
      <c r="I23" s="482">
        <v>70</v>
      </c>
      <c r="J23" s="481">
        <v>8</v>
      </c>
      <c r="K23" s="481">
        <v>4990</v>
      </c>
      <c r="L23" s="481">
        <v>1401</v>
      </c>
      <c r="M23" s="481">
        <v>7</v>
      </c>
      <c r="N23" s="481">
        <v>3582</v>
      </c>
      <c r="O23" s="452"/>
      <c r="P23" s="452"/>
      <c r="Q23" s="452"/>
      <c r="R23" s="452"/>
      <c r="S23" s="452"/>
      <c r="T23" s="452"/>
      <c r="U23" s="452"/>
      <c r="V23" s="459"/>
    </row>
    <row r="24" spans="1:22" s="450" customFormat="1" ht="11.25" customHeight="1">
      <c r="A24" s="478" t="s">
        <v>802</v>
      </c>
      <c r="B24" s="479"/>
      <c r="C24" s="480">
        <v>4943</v>
      </c>
      <c r="D24" s="481">
        <v>202</v>
      </c>
      <c r="E24" s="481">
        <v>201</v>
      </c>
      <c r="F24" s="481">
        <v>77</v>
      </c>
      <c r="G24" s="481">
        <v>76</v>
      </c>
      <c r="H24" s="482" t="s">
        <v>6</v>
      </c>
      <c r="I24" s="482">
        <v>48</v>
      </c>
      <c r="J24" s="481">
        <v>1</v>
      </c>
      <c r="K24" s="481">
        <v>4254</v>
      </c>
      <c r="L24" s="481">
        <v>733</v>
      </c>
      <c r="M24" s="481">
        <v>1</v>
      </c>
      <c r="N24" s="481">
        <v>3520</v>
      </c>
      <c r="O24" s="452"/>
      <c r="P24" s="452"/>
      <c r="Q24" s="452"/>
      <c r="R24" s="452"/>
      <c r="S24" s="452"/>
      <c r="T24" s="452"/>
      <c r="U24" s="452"/>
      <c r="V24" s="459"/>
    </row>
    <row r="25" spans="1:22" s="450" customFormat="1" ht="12" customHeight="1">
      <c r="A25" s="478" t="s">
        <v>803</v>
      </c>
      <c r="B25" s="479"/>
      <c r="C25" s="480"/>
      <c r="D25" s="481"/>
      <c r="E25" s="481"/>
      <c r="F25" s="481"/>
      <c r="G25" s="481"/>
      <c r="H25" s="482"/>
      <c r="I25" s="482"/>
      <c r="J25" s="481"/>
      <c r="K25" s="481"/>
      <c r="L25" s="481"/>
      <c r="M25" s="481"/>
      <c r="N25" s="481"/>
      <c r="O25" s="452"/>
      <c r="P25" s="452"/>
      <c r="Q25" s="452"/>
      <c r="R25" s="452"/>
      <c r="S25" s="452"/>
      <c r="T25" s="452"/>
      <c r="U25" s="452"/>
      <c r="V25" s="459"/>
    </row>
    <row r="26" spans="1:22" s="450" customFormat="1" ht="11.25" customHeight="1">
      <c r="A26" s="478" t="s">
        <v>804</v>
      </c>
      <c r="B26" s="479"/>
      <c r="C26" s="480">
        <v>64514</v>
      </c>
      <c r="D26" s="481">
        <v>15617</v>
      </c>
      <c r="E26" s="481">
        <v>14691</v>
      </c>
      <c r="F26" s="481">
        <v>10203</v>
      </c>
      <c r="G26" s="481">
        <v>3410</v>
      </c>
      <c r="H26" s="482">
        <v>8</v>
      </c>
      <c r="I26" s="482">
        <v>1070</v>
      </c>
      <c r="J26" s="481">
        <v>926</v>
      </c>
      <c r="K26" s="481">
        <v>42030</v>
      </c>
      <c r="L26" s="481">
        <v>16114</v>
      </c>
      <c r="M26" s="481">
        <v>35</v>
      </c>
      <c r="N26" s="481">
        <v>25881</v>
      </c>
      <c r="O26" s="452"/>
      <c r="P26" s="452"/>
      <c r="Q26" s="452"/>
      <c r="R26" s="452"/>
      <c r="S26" s="452"/>
      <c r="T26" s="452"/>
      <c r="U26" s="452"/>
      <c r="V26" s="459"/>
    </row>
    <row r="27" spans="1:22" s="450" customFormat="1" ht="11.25" customHeight="1">
      <c r="A27" s="478" t="s">
        <v>805</v>
      </c>
      <c r="B27" s="483"/>
      <c r="C27" s="480">
        <v>41860</v>
      </c>
      <c r="D27" s="481">
        <v>13520</v>
      </c>
      <c r="E27" s="481">
        <v>12661</v>
      </c>
      <c r="F27" s="481">
        <v>9027</v>
      </c>
      <c r="G27" s="481">
        <v>2871</v>
      </c>
      <c r="H27" s="482">
        <v>7</v>
      </c>
      <c r="I27" s="482">
        <v>756</v>
      </c>
      <c r="J27" s="481">
        <v>859</v>
      </c>
      <c r="K27" s="481">
        <v>24260</v>
      </c>
      <c r="L27" s="481">
        <v>11040</v>
      </c>
      <c r="M27" s="481">
        <v>17</v>
      </c>
      <c r="N27" s="481">
        <v>13203</v>
      </c>
      <c r="O27" s="452"/>
      <c r="P27" s="452"/>
      <c r="Q27" s="452"/>
      <c r="R27" s="452"/>
      <c r="S27" s="452"/>
      <c r="T27" s="452"/>
      <c r="U27" s="452"/>
      <c r="V27" s="459"/>
    </row>
    <row r="28" spans="1:22" s="450" customFormat="1" ht="11.25" customHeight="1">
      <c r="A28" s="478" t="s">
        <v>806</v>
      </c>
      <c r="B28" s="483"/>
      <c r="C28" s="480">
        <v>22654</v>
      </c>
      <c r="D28" s="481">
        <v>2097</v>
      </c>
      <c r="E28" s="481">
        <v>2030</v>
      </c>
      <c r="F28" s="481">
        <v>1176</v>
      </c>
      <c r="G28" s="481">
        <v>539</v>
      </c>
      <c r="H28" s="482">
        <v>1</v>
      </c>
      <c r="I28" s="482">
        <v>314</v>
      </c>
      <c r="J28" s="481">
        <v>67</v>
      </c>
      <c r="K28" s="481">
        <v>17770</v>
      </c>
      <c r="L28" s="481">
        <v>5074</v>
      </c>
      <c r="M28" s="481">
        <v>18</v>
      </c>
      <c r="N28" s="481">
        <v>12678</v>
      </c>
      <c r="O28" s="452"/>
      <c r="P28" s="452"/>
      <c r="Q28" s="452"/>
      <c r="R28" s="452"/>
      <c r="S28" s="452"/>
      <c r="T28" s="452"/>
      <c r="U28" s="452"/>
      <c r="V28" s="459"/>
    </row>
    <row r="29" spans="1:22" s="450" customFormat="1" ht="6" customHeight="1">
      <c r="A29" s="478"/>
      <c r="B29" s="484"/>
      <c r="C29" s="480"/>
      <c r="D29" s="481"/>
      <c r="E29" s="481"/>
      <c r="F29" s="481"/>
      <c r="G29" s="481"/>
      <c r="H29" s="482"/>
      <c r="I29" s="482"/>
      <c r="J29" s="481"/>
      <c r="K29" s="481"/>
      <c r="L29" s="481"/>
      <c r="M29" s="481"/>
      <c r="N29" s="481"/>
      <c r="O29" s="452"/>
      <c r="P29" s="452"/>
      <c r="Q29" s="452"/>
      <c r="R29" s="452"/>
      <c r="S29" s="452"/>
      <c r="T29" s="452"/>
      <c r="U29" s="452"/>
      <c r="V29" s="459"/>
    </row>
    <row r="30" spans="1:22" s="450" customFormat="1" ht="11.25" customHeight="1">
      <c r="A30" s="452" t="s">
        <v>807</v>
      </c>
      <c r="B30" s="479"/>
      <c r="C30" s="480">
        <v>138865</v>
      </c>
      <c r="D30" s="481">
        <v>99792</v>
      </c>
      <c r="E30" s="481">
        <v>93054</v>
      </c>
      <c r="F30" s="481">
        <v>87857</v>
      </c>
      <c r="G30" s="481">
        <v>1349</v>
      </c>
      <c r="H30" s="482">
        <v>2015</v>
      </c>
      <c r="I30" s="482">
        <v>1833</v>
      </c>
      <c r="J30" s="481">
        <v>6738</v>
      </c>
      <c r="K30" s="481">
        <v>29113</v>
      </c>
      <c r="L30" s="481">
        <v>3629</v>
      </c>
      <c r="M30" s="481">
        <v>8816</v>
      </c>
      <c r="N30" s="481">
        <v>16668</v>
      </c>
      <c r="O30" s="452"/>
      <c r="P30" s="452"/>
      <c r="Q30" s="452"/>
      <c r="R30" s="452"/>
      <c r="S30" s="452"/>
      <c r="T30" s="452"/>
      <c r="U30" s="452"/>
      <c r="V30" s="459"/>
    </row>
    <row r="31" spans="1:22" s="450" customFormat="1" ht="11.25" customHeight="1">
      <c r="A31" s="478" t="s">
        <v>808</v>
      </c>
      <c r="B31" s="479" t="s">
        <v>809</v>
      </c>
      <c r="C31" s="480">
        <v>7857</v>
      </c>
      <c r="D31" s="481">
        <v>1289</v>
      </c>
      <c r="E31" s="481">
        <v>1151</v>
      </c>
      <c r="F31" s="481">
        <v>475</v>
      </c>
      <c r="G31" s="481">
        <v>5</v>
      </c>
      <c r="H31" s="482">
        <v>655</v>
      </c>
      <c r="I31" s="482">
        <v>16</v>
      </c>
      <c r="J31" s="481">
        <v>138</v>
      </c>
      <c r="K31" s="481">
        <v>6316</v>
      </c>
      <c r="L31" s="481">
        <v>14</v>
      </c>
      <c r="M31" s="481">
        <v>6203</v>
      </c>
      <c r="N31" s="481">
        <v>99</v>
      </c>
      <c r="O31" s="452"/>
      <c r="P31" s="452"/>
      <c r="Q31" s="452"/>
      <c r="R31" s="452"/>
      <c r="S31" s="452"/>
      <c r="T31" s="452"/>
      <c r="U31" s="452"/>
      <c r="V31" s="459"/>
    </row>
    <row r="32" spans="1:22" s="450" customFormat="1" ht="11.25" customHeight="1">
      <c r="A32" s="478" t="s">
        <v>789</v>
      </c>
      <c r="B32" s="479"/>
      <c r="C32" s="480">
        <v>8823</v>
      </c>
      <c r="D32" s="481">
        <v>5787</v>
      </c>
      <c r="E32" s="481">
        <v>5196</v>
      </c>
      <c r="F32" s="481">
        <v>3870</v>
      </c>
      <c r="G32" s="481">
        <v>63</v>
      </c>
      <c r="H32" s="482">
        <v>1208</v>
      </c>
      <c r="I32" s="482">
        <v>55</v>
      </c>
      <c r="J32" s="481">
        <v>591</v>
      </c>
      <c r="K32" s="481">
        <v>2531</v>
      </c>
      <c r="L32" s="481">
        <v>47</v>
      </c>
      <c r="M32" s="481">
        <v>2340</v>
      </c>
      <c r="N32" s="481">
        <v>144</v>
      </c>
      <c r="O32" s="452"/>
      <c r="P32" s="452"/>
      <c r="Q32" s="452"/>
      <c r="R32" s="452"/>
      <c r="S32" s="452"/>
      <c r="T32" s="452"/>
      <c r="U32" s="452"/>
      <c r="V32" s="459"/>
    </row>
    <row r="33" spans="1:22" s="450" customFormat="1" ht="11.25" customHeight="1">
      <c r="A33" s="478" t="s">
        <v>790</v>
      </c>
      <c r="B33" s="479"/>
      <c r="C33" s="480">
        <v>9716</v>
      </c>
      <c r="D33" s="481">
        <v>8488</v>
      </c>
      <c r="E33" s="481">
        <v>7750</v>
      </c>
      <c r="F33" s="481">
        <v>7566</v>
      </c>
      <c r="G33" s="481">
        <v>52</v>
      </c>
      <c r="H33" s="482">
        <v>87</v>
      </c>
      <c r="I33" s="482">
        <v>45</v>
      </c>
      <c r="J33" s="481">
        <v>738</v>
      </c>
      <c r="K33" s="481">
        <v>357</v>
      </c>
      <c r="L33" s="481">
        <v>62</v>
      </c>
      <c r="M33" s="481">
        <v>172</v>
      </c>
      <c r="N33" s="481">
        <v>123</v>
      </c>
      <c r="O33" s="452"/>
      <c r="P33" s="452"/>
      <c r="Q33" s="452"/>
      <c r="R33" s="452"/>
      <c r="S33" s="452"/>
      <c r="T33" s="452"/>
      <c r="U33" s="452"/>
      <c r="V33" s="459"/>
    </row>
    <row r="34" spans="1:22" s="450" customFormat="1" ht="11.25" customHeight="1">
      <c r="A34" s="478" t="s">
        <v>791</v>
      </c>
      <c r="B34" s="479"/>
      <c r="C34" s="480">
        <v>11615</v>
      </c>
      <c r="D34" s="481">
        <v>10425</v>
      </c>
      <c r="E34" s="481">
        <v>9729</v>
      </c>
      <c r="F34" s="481">
        <v>9582</v>
      </c>
      <c r="G34" s="481">
        <v>37</v>
      </c>
      <c r="H34" s="482">
        <v>22</v>
      </c>
      <c r="I34" s="482">
        <v>88</v>
      </c>
      <c r="J34" s="481">
        <v>696</v>
      </c>
      <c r="K34" s="481">
        <v>261</v>
      </c>
      <c r="L34" s="481">
        <v>77</v>
      </c>
      <c r="M34" s="481">
        <v>44</v>
      </c>
      <c r="N34" s="481">
        <v>140</v>
      </c>
      <c r="O34" s="452"/>
      <c r="P34" s="452"/>
      <c r="Q34" s="452"/>
      <c r="R34" s="452"/>
      <c r="S34" s="452"/>
      <c r="T34" s="452"/>
      <c r="U34" s="452"/>
      <c r="V34" s="459"/>
    </row>
    <row r="35" spans="1:22" s="450" customFormat="1" ht="11.25" customHeight="1">
      <c r="A35" s="478" t="s">
        <v>792</v>
      </c>
      <c r="B35" s="479"/>
      <c r="C35" s="480">
        <v>15328</v>
      </c>
      <c r="D35" s="481">
        <v>13982</v>
      </c>
      <c r="E35" s="481">
        <v>13193</v>
      </c>
      <c r="F35" s="481">
        <v>13003</v>
      </c>
      <c r="G35" s="481">
        <v>70</v>
      </c>
      <c r="H35" s="482">
        <v>14</v>
      </c>
      <c r="I35" s="482">
        <v>106</v>
      </c>
      <c r="J35" s="481">
        <v>789</v>
      </c>
      <c r="K35" s="481">
        <v>317</v>
      </c>
      <c r="L35" s="481">
        <v>88</v>
      </c>
      <c r="M35" s="481">
        <v>21</v>
      </c>
      <c r="N35" s="481">
        <v>208</v>
      </c>
      <c r="O35" s="452"/>
      <c r="P35" s="452"/>
      <c r="Q35" s="452"/>
      <c r="R35" s="452"/>
      <c r="S35" s="452"/>
      <c r="T35" s="452"/>
      <c r="U35" s="452"/>
      <c r="V35" s="459"/>
    </row>
    <row r="36" spans="1:22" s="450" customFormat="1" ht="11.25" customHeight="1">
      <c r="A36" s="478" t="s">
        <v>793</v>
      </c>
      <c r="B36" s="479"/>
      <c r="C36" s="480">
        <v>13412</v>
      </c>
      <c r="D36" s="481">
        <v>12206</v>
      </c>
      <c r="E36" s="481">
        <v>11516</v>
      </c>
      <c r="F36" s="481">
        <v>11339</v>
      </c>
      <c r="G36" s="481">
        <v>54</v>
      </c>
      <c r="H36" s="482">
        <v>8</v>
      </c>
      <c r="I36" s="482">
        <v>115</v>
      </c>
      <c r="J36" s="481">
        <v>690</v>
      </c>
      <c r="K36" s="481">
        <v>239</v>
      </c>
      <c r="L36" s="481">
        <v>79</v>
      </c>
      <c r="M36" s="481">
        <v>8</v>
      </c>
      <c r="N36" s="481">
        <v>152</v>
      </c>
      <c r="O36" s="452"/>
      <c r="P36" s="452"/>
      <c r="Q36" s="452"/>
      <c r="R36" s="452"/>
      <c r="S36" s="452"/>
      <c r="T36" s="452"/>
      <c r="U36" s="452"/>
      <c r="V36" s="459"/>
    </row>
    <row r="37" spans="1:22" s="450" customFormat="1" ht="11.25" customHeight="1">
      <c r="A37" s="478" t="s">
        <v>794</v>
      </c>
      <c r="B37" s="479"/>
      <c r="C37" s="480">
        <v>10725</v>
      </c>
      <c r="D37" s="481">
        <v>9837</v>
      </c>
      <c r="E37" s="481">
        <v>9325</v>
      </c>
      <c r="F37" s="481">
        <v>9200</v>
      </c>
      <c r="G37" s="481">
        <v>35</v>
      </c>
      <c r="H37" s="482">
        <v>3</v>
      </c>
      <c r="I37" s="482">
        <v>87</v>
      </c>
      <c r="J37" s="481">
        <v>512</v>
      </c>
      <c r="K37" s="481">
        <v>226</v>
      </c>
      <c r="L37" s="481">
        <v>78</v>
      </c>
      <c r="M37" s="481">
        <v>7</v>
      </c>
      <c r="N37" s="481">
        <v>141</v>
      </c>
      <c r="O37" s="452"/>
      <c r="P37" s="452"/>
      <c r="Q37" s="452"/>
      <c r="R37" s="452"/>
      <c r="S37" s="452"/>
      <c r="T37" s="452"/>
      <c r="U37" s="452"/>
      <c r="V37" s="459"/>
    </row>
    <row r="38" spans="1:22" s="450" customFormat="1" ht="11.25" customHeight="1">
      <c r="A38" s="478" t="s">
        <v>795</v>
      </c>
      <c r="B38" s="479"/>
      <c r="C38" s="480">
        <v>8901</v>
      </c>
      <c r="D38" s="481">
        <v>8179</v>
      </c>
      <c r="E38" s="481">
        <v>7753</v>
      </c>
      <c r="F38" s="481">
        <v>7615</v>
      </c>
      <c r="G38" s="481">
        <v>36</v>
      </c>
      <c r="H38" s="482">
        <v>5</v>
      </c>
      <c r="I38" s="482">
        <v>97</v>
      </c>
      <c r="J38" s="481">
        <v>426</v>
      </c>
      <c r="K38" s="481">
        <v>195</v>
      </c>
      <c r="L38" s="481">
        <v>56</v>
      </c>
      <c r="M38" s="481">
        <v>6</v>
      </c>
      <c r="N38" s="481">
        <v>133</v>
      </c>
      <c r="O38" s="452"/>
      <c r="P38" s="452"/>
      <c r="Q38" s="452"/>
      <c r="R38" s="452"/>
      <c r="S38" s="452"/>
      <c r="T38" s="452"/>
      <c r="U38" s="452"/>
      <c r="V38" s="459"/>
    </row>
    <row r="39" spans="1:22" s="450" customFormat="1" ht="11.25" customHeight="1">
      <c r="A39" s="478" t="s">
        <v>796</v>
      </c>
      <c r="B39" s="479"/>
      <c r="C39" s="480">
        <v>10073</v>
      </c>
      <c r="D39" s="481">
        <v>9215</v>
      </c>
      <c r="E39" s="481">
        <v>8655</v>
      </c>
      <c r="F39" s="481">
        <v>8418</v>
      </c>
      <c r="G39" s="481">
        <v>73</v>
      </c>
      <c r="H39" s="482">
        <v>3</v>
      </c>
      <c r="I39" s="482">
        <v>161</v>
      </c>
      <c r="J39" s="481">
        <v>560</v>
      </c>
      <c r="K39" s="481">
        <v>405</v>
      </c>
      <c r="L39" s="481">
        <v>147</v>
      </c>
      <c r="M39" s="481">
        <v>2</v>
      </c>
      <c r="N39" s="481">
        <v>256</v>
      </c>
      <c r="O39" s="452"/>
      <c r="P39" s="452"/>
      <c r="Q39" s="452"/>
      <c r="R39" s="452"/>
      <c r="S39" s="452"/>
      <c r="T39" s="452"/>
      <c r="U39" s="452"/>
      <c r="V39" s="459"/>
    </row>
    <row r="40" spans="1:22" s="450" customFormat="1" ht="11.25" customHeight="1">
      <c r="A40" s="478" t="s">
        <v>797</v>
      </c>
      <c r="B40" s="479"/>
      <c r="C40" s="480">
        <v>12475</v>
      </c>
      <c r="D40" s="481">
        <v>9943</v>
      </c>
      <c r="E40" s="481">
        <v>9141</v>
      </c>
      <c r="F40" s="481">
        <v>8656</v>
      </c>
      <c r="G40" s="481">
        <v>199</v>
      </c>
      <c r="H40" s="482">
        <v>5</v>
      </c>
      <c r="I40" s="482">
        <v>281</v>
      </c>
      <c r="J40" s="481">
        <v>802</v>
      </c>
      <c r="K40" s="481">
        <v>1946</v>
      </c>
      <c r="L40" s="481">
        <v>411</v>
      </c>
      <c r="M40" s="481">
        <v>2</v>
      </c>
      <c r="N40" s="481">
        <v>1533</v>
      </c>
      <c r="O40" s="452"/>
      <c r="P40" s="452"/>
      <c r="Q40" s="452"/>
      <c r="R40" s="452"/>
      <c r="S40" s="452"/>
      <c r="T40" s="452"/>
      <c r="U40" s="452"/>
      <c r="V40" s="459"/>
    </row>
    <row r="41" spans="1:22" s="450" customFormat="1" ht="11.25" customHeight="1">
      <c r="A41" s="478" t="s">
        <v>798</v>
      </c>
      <c r="B41" s="479"/>
      <c r="C41" s="480">
        <v>11332</v>
      </c>
      <c r="D41" s="481">
        <v>6196</v>
      </c>
      <c r="E41" s="481">
        <v>5673</v>
      </c>
      <c r="F41" s="481">
        <v>5018</v>
      </c>
      <c r="G41" s="481">
        <v>331</v>
      </c>
      <c r="H41" s="482">
        <v>3</v>
      </c>
      <c r="I41" s="482">
        <v>321</v>
      </c>
      <c r="J41" s="481">
        <v>523</v>
      </c>
      <c r="K41" s="481">
        <v>4315</v>
      </c>
      <c r="L41" s="481">
        <v>783</v>
      </c>
      <c r="M41" s="481">
        <v>3</v>
      </c>
      <c r="N41" s="481">
        <v>3529</v>
      </c>
      <c r="O41" s="452"/>
      <c r="P41" s="452"/>
      <c r="Q41" s="452"/>
      <c r="R41" s="452"/>
      <c r="S41" s="452"/>
      <c r="T41" s="452"/>
      <c r="U41" s="452"/>
      <c r="V41" s="459"/>
    </row>
    <row r="42" spans="1:22" s="450" customFormat="1" ht="11.25" customHeight="1">
      <c r="A42" s="478" t="s">
        <v>799</v>
      </c>
      <c r="B42" s="479"/>
      <c r="C42" s="480">
        <v>9210</v>
      </c>
      <c r="D42" s="481">
        <v>2907</v>
      </c>
      <c r="E42" s="481">
        <v>2690</v>
      </c>
      <c r="F42" s="481">
        <v>2192</v>
      </c>
      <c r="G42" s="481">
        <v>243</v>
      </c>
      <c r="H42" s="482">
        <v>2</v>
      </c>
      <c r="I42" s="482">
        <v>253</v>
      </c>
      <c r="J42" s="481">
        <v>217</v>
      </c>
      <c r="K42" s="481">
        <v>5229</v>
      </c>
      <c r="L42" s="481">
        <v>861</v>
      </c>
      <c r="M42" s="481">
        <v>3</v>
      </c>
      <c r="N42" s="481">
        <v>4365</v>
      </c>
      <c r="O42" s="452"/>
      <c r="P42" s="452"/>
      <c r="Q42" s="452"/>
      <c r="R42" s="452"/>
      <c r="S42" s="452"/>
      <c r="T42" s="452"/>
      <c r="U42" s="452"/>
      <c r="V42" s="459"/>
    </row>
    <row r="43" spans="1:22" s="450" customFormat="1" ht="11.25" customHeight="1">
      <c r="A43" s="478" t="s">
        <v>800</v>
      </c>
      <c r="B43" s="479"/>
      <c r="C43" s="480">
        <v>5521</v>
      </c>
      <c r="D43" s="481">
        <v>953</v>
      </c>
      <c r="E43" s="481">
        <v>903</v>
      </c>
      <c r="F43" s="481">
        <v>676</v>
      </c>
      <c r="G43" s="481">
        <v>90</v>
      </c>
      <c r="H43" s="482" t="s">
        <v>6</v>
      </c>
      <c r="I43" s="482">
        <v>137</v>
      </c>
      <c r="J43" s="481">
        <v>50</v>
      </c>
      <c r="K43" s="481">
        <v>3785</v>
      </c>
      <c r="L43" s="481">
        <v>578</v>
      </c>
      <c r="M43" s="481">
        <v>4</v>
      </c>
      <c r="N43" s="481">
        <v>3203</v>
      </c>
      <c r="O43" s="452"/>
      <c r="P43" s="452"/>
      <c r="Q43" s="452"/>
      <c r="R43" s="452"/>
      <c r="S43" s="452"/>
      <c r="T43" s="452"/>
      <c r="U43" s="452"/>
      <c r="V43" s="459"/>
    </row>
    <row r="44" spans="1:22" s="450" customFormat="1" ht="11.25" customHeight="1">
      <c r="A44" s="478" t="s">
        <v>801</v>
      </c>
      <c r="B44" s="479"/>
      <c r="C44" s="480">
        <v>2569</v>
      </c>
      <c r="D44" s="481">
        <v>291</v>
      </c>
      <c r="E44" s="481">
        <v>285</v>
      </c>
      <c r="F44" s="481">
        <v>195</v>
      </c>
      <c r="G44" s="481">
        <v>46</v>
      </c>
      <c r="H44" s="482" t="s">
        <v>6</v>
      </c>
      <c r="I44" s="482">
        <v>44</v>
      </c>
      <c r="J44" s="481">
        <v>6</v>
      </c>
      <c r="K44" s="481">
        <v>1929</v>
      </c>
      <c r="L44" s="481">
        <v>259</v>
      </c>
      <c r="M44" s="481">
        <v>1</v>
      </c>
      <c r="N44" s="481">
        <v>1669</v>
      </c>
      <c r="O44" s="452"/>
      <c r="P44" s="452"/>
      <c r="Q44" s="452"/>
      <c r="R44" s="452"/>
      <c r="S44" s="452"/>
      <c r="T44" s="452"/>
      <c r="U44" s="452"/>
      <c r="V44" s="459"/>
    </row>
    <row r="45" spans="1:22" s="450" customFormat="1" ht="11.25" customHeight="1">
      <c r="A45" s="478" t="s">
        <v>802</v>
      </c>
      <c r="B45" s="479"/>
      <c r="C45" s="480">
        <v>1308</v>
      </c>
      <c r="D45" s="481">
        <v>94</v>
      </c>
      <c r="E45" s="481">
        <v>94</v>
      </c>
      <c r="F45" s="481">
        <v>52</v>
      </c>
      <c r="G45" s="481">
        <v>15</v>
      </c>
      <c r="H45" s="482" t="s">
        <v>6</v>
      </c>
      <c r="I45" s="482">
        <v>27</v>
      </c>
      <c r="J45" s="481" t="s">
        <v>6</v>
      </c>
      <c r="K45" s="481">
        <v>1062</v>
      </c>
      <c r="L45" s="481">
        <v>89</v>
      </c>
      <c r="M45" s="481" t="s">
        <v>6</v>
      </c>
      <c r="N45" s="481">
        <v>973</v>
      </c>
      <c r="O45" s="452"/>
      <c r="P45" s="452"/>
      <c r="Q45" s="452"/>
      <c r="R45" s="452"/>
      <c r="S45" s="452"/>
      <c r="T45" s="452"/>
      <c r="U45" s="452"/>
      <c r="V45" s="459"/>
    </row>
    <row r="46" spans="1:22" s="450" customFormat="1" ht="12" customHeight="1">
      <c r="A46" s="478" t="s">
        <v>803</v>
      </c>
      <c r="B46" s="479"/>
      <c r="C46" s="480"/>
      <c r="D46" s="481"/>
      <c r="E46" s="481"/>
      <c r="F46" s="481"/>
      <c r="G46" s="481"/>
      <c r="H46" s="482"/>
      <c r="I46" s="482"/>
      <c r="J46" s="481"/>
      <c r="K46" s="481"/>
      <c r="L46" s="481"/>
      <c r="M46" s="481"/>
      <c r="N46" s="481"/>
      <c r="O46" s="452"/>
      <c r="P46" s="452"/>
      <c r="Q46" s="452"/>
      <c r="R46" s="452"/>
      <c r="S46" s="452"/>
      <c r="T46" s="452"/>
      <c r="U46" s="452"/>
      <c r="V46" s="459"/>
    </row>
    <row r="47" spans="1:22" s="450" customFormat="1" ht="12" customHeight="1">
      <c r="A47" s="478" t="s">
        <v>804</v>
      </c>
      <c r="B47" s="479"/>
      <c r="C47" s="480">
        <v>29940</v>
      </c>
      <c r="D47" s="481">
        <v>10441</v>
      </c>
      <c r="E47" s="481">
        <v>9645</v>
      </c>
      <c r="F47" s="481">
        <v>8133</v>
      </c>
      <c r="G47" s="481">
        <v>725</v>
      </c>
      <c r="H47" s="482">
        <v>5</v>
      </c>
      <c r="I47" s="482">
        <v>782</v>
      </c>
      <c r="J47" s="481">
        <v>796</v>
      </c>
      <c r="K47" s="481">
        <v>16320</v>
      </c>
      <c r="L47" s="481">
        <v>2570</v>
      </c>
      <c r="M47" s="481">
        <v>11</v>
      </c>
      <c r="N47" s="481">
        <v>13739</v>
      </c>
      <c r="O47" s="452"/>
      <c r="P47" s="452"/>
      <c r="Q47" s="452"/>
      <c r="R47" s="452"/>
      <c r="S47" s="452"/>
      <c r="T47" s="452"/>
      <c r="U47" s="452"/>
      <c r="V47" s="459"/>
    </row>
    <row r="48" spans="1:22" s="450" customFormat="1" ht="11.25" customHeight="1">
      <c r="A48" s="478" t="s">
        <v>805</v>
      </c>
      <c r="B48" s="483"/>
      <c r="C48" s="480">
        <v>20542</v>
      </c>
      <c r="D48" s="481">
        <v>9103</v>
      </c>
      <c r="E48" s="481">
        <v>8363</v>
      </c>
      <c r="F48" s="481">
        <v>7210</v>
      </c>
      <c r="G48" s="481">
        <v>574</v>
      </c>
      <c r="H48" s="482">
        <v>5</v>
      </c>
      <c r="I48" s="482">
        <v>574</v>
      </c>
      <c r="J48" s="481">
        <v>740</v>
      </c>
      <c r="K48" s="481">
        <v>9544</v>
      </c>
      <c r="L48" s="481">
        <v>1644</v>
      </c>
      <c r="M48" s="481">
        <v>6</v>
      </c>
      <c r="N48" s="481">
        <v>7894</v>
      </c>
      <c r="O48" s="452"/>
      <c r="P48" s="452"/>
      <c r="Q48" s="452"/>
      <c r="R48" s="452"/>
      <c r="S48" s="452"/>
      <c r="T48" s="452"/>
      <c r="U48" s="452"/>
      <c r="V48" s="459"/>
    </row>
    <row r="49" spans="1:22" s="450" customFormat="1" ht="11.25" customHeight="1">
      <c r="A49" s="478" t="s">
        <v>806</v>
      </c>
      <c r="B49" s="483"/>
      <c r="C49" s="480">
        <v>9398</v>
      </c>
      <c r="D49" s="481">
        <v>1338</v>
      </c>
      <c r="E49" s="481">
        <v>1282</v>
      </c>
      <c r="F49" s="481">
        <v>923</v>
      </c>
      <c r="G49" s="481">
        <v>151</v>
      </c>
      <c r="H49" s="482" t="s">
        <v>6</v>
      </c>
      <c r="I49" s="482">
        <v>208</v>
      </c>
      <c r="J49" s="481">
        <v>56</v>
      </c>
      <c r="K49" s="481">
        <v>6776</v>
      </c>
      <c r="L49" s="481">
        <v>926</v>
      </c>
      <c r="M49" s="481">
        <v>5</v>
      </c>
      <c r="N49" s="481">
        <v>5845</v>
      </c>
      <c r="O49" s="452"/>
      <c r="P49" s="452"/>
      <c r="Q49" s="452"/>
      <c r="R49" s="452"/>
      <c r="S49" s="452"/>
      <c r="T49" s="452"/>
      <c r="U49" s="452"/>
      <c r="V49" s="459"/>
    </row>
    <row r="50" spans="1:22" s="450" customFormat="1" ht="6" customHeight="1">
      <c r="A50" s="478"/>
      <c r="B50" s="484"/>
      <c r="C50" s="480"/>
      <c r="D50" s="481"/>
      <c r="E50" s="481"/>
      <c r="F50" s="481"/>
      <c r="G50" s="481"/>
      <c r="H50" s="482"/>
      <c r="I50" s="482"/>
      <c r="J50" s="481"/>
      <c r="K50" s="481"/>
      <c r="L50" s="481"/>
      <c r="M50" s="481"/>
      <c r="N50" s="481"/>
      <c r="O50" s="452"/>
      <c r="P50" s="452"/>
      <c r="Q50" s="452"/>
      <c r="R50" s="452"/>
      <c r="S50" s="452"/>
      <c r="T50" s="452"/>
      <c r="U50" s="452"/>
      <c r="V50" s="459"/>
    </row>
    <row r="51" spans="1:22" s="450" customFormat="1" ht="11.25" customHeight="1">
      <c r="A51" s="478" t="s">
        <v>810</v>
      </c>
      <c r="B51" s="479"/>
      <c r="C51" s="480">
        <v>141580</v>
      </c>
      <c r="D51" s="481">
        <v>67735</v>
      </c>
      <c r="E51" s="481">
        <v>64336</v>
      </c>
      <c r="F51" s="481">
        <v>39448</v>
      </c>
      <c r="G51" s="481">
        <v>21490</v>
      </c>
      <c r="H51" s="482">
        <v>2018</v>
      </c>
      <c r="I51" s="482">
        <v>1380</v>
      </c>
      <c r="J51" s="481">
        <v>3399</v>
      </c>
      <c r="K51" s="481">
        <v>64291</v>
      </c>
      <c r="L51" s="481">
        <v>41990</v>
      </c>
      <c r="M51" s="481">
        <v>8213</v>
      </c>
      <c r="N51" s="481">
        <v>14088</v>
      </c>
      <c r="O51" s="452"/>
      <c r="P51" s="452"/>
      <c r="Q51" s="452"/>
      <c r="R51" s="452"/>
      <c r="S51" s="452"/>
      <c r="T51" s="452"/>
      <c r="U51" s="452"/>
      <c r="V51" s="459"/>
    </row>
    <row r="52" spans="1:22" s="450" customFormat="1" ht="11.25" customHeight="1">
      <c r="A52" s="478" t="s">
        <v>811</v>
      </c>
      <c r="B52" s="479" t="s">
        <v>812</v>
      </c>
      <c r="C52" s="480">
        <v>7875</v>
      </c>
      <c r="D52" s="481">
        <v>1385</v>
      </c>
      <c r="E52" s="481">
        <v>1265</v>
      </c>
      <c r="F52" s="481">
        <v>396</v>
      </c>
      <c r="G52" s="481">
        <v>61</v>
      </c>
      <c r="H52" s="482">
        <v>797</v>
      </c>
      <c r="I52" s="482">
        <v>11</v>
      </c>
      <c r="J52" s="481">
        <v>120</v>
      </c>
      <c r="K52" s="481">
        <v>6221</v>
      </c>
      <c r="L52" s="481">
        <v>112</v>
      </c>
      <c r="M52" s="481">
        <v>6049</v>
      </c>
      <c r="N52" s="481">
        <v>60</v>
      </c>
      <c r="O52" s="452"/>
      <c r="P52" s="452"/>
      <c r="Q52" s="452"/>
      <c r="R52" s="452"/>
      <c r="S52" s="452"/>
      <c r="T52" s="452"/>
      <c r="U52" s="452"/>
      <c r="V52" s="459"/>
    </row>
    <row r="53" spans="1:22" s="450" customFormat="1" ht="11.25" customHeight="1">
      <c r="A53" s="478" t="s">
        <v>789</v>
      </c>
      <c r="B53" s="479"/>
      <c r="C53" s="480">
        <v>8874</v>
      </c>
      <c r="D53" s="481">
        <v>5754</v>
      </c>
      <c r="E53" s="481">
        <v>5325</v>
      </c>
      <c r="F53" s="481">
        <v>3920</v>
      </c>
      <c r="G53" s="481">
        <v>251</v>
      </c>
      <c r="H53" s="482">
        <v>1083</v>
      </c>
      <c r="I53" s="482">
        <v>71</v>
      </c>
      <c r="J53" s="481">
        <v>429</v>
      </c>
      <c r="K53" s="481">
        <v>2594</v>
      </c>
      <c r="L53" s="481">
        <v>596</v>
      </c>
      <c r="M53" s="481">
        <v>1929</v>
      </c>
      <c r="N53" s="481">
        <v>69</v>
      </c>
      <c r="O53" s="452"/>
      <c r="P53" s="452"/>
      <c r="Q53" s="452"/>
      <c r="R53" s="452"/>
      <c r="S53" s="452"/>
      <c r="T53" s="452"/>
      <c r="U53" s="452"/>
      <c r="V53" s="459"/>
    </row>
    <row r="54" spans="1:22" s="450" customFormat="1" ht="11.25" customHeight="1">
      <c r="A54" s="478" t="s">
        <v>790</v>
      </c>
      <c r="B54" s="479"/>
      <c r="C54" s="480">
        <v>9608</v>
      </c>
      <c r="D54" s="481">
        <v>6988</v>
      </c>
      <c r="E54" s="481">
        <v>6494</v>
      </c>
      <c r="F54" s="481">
        <v>5577</v>
      </c>
      <c r="G54" s="481">
        <v>675</v>
      </c>
      <c r="H54" s="482">
        <v>48</v>
      </c>
      <c r="I54" s="482">
        <v>194</v>
      </c>
      <c r="J54" s="481">
        <v>494</v>
      </c>
      <c r="K54" s="481">
        <v>1977</v>
      </c>
      <c r="L54" s="481">
        <v>1785</v>
      </c>
      <c r="M54" s="481">
        <v>108</v>
      </c>
      <c r="N54" s="481">
        <v>84</v>
      </c>
      <c r="O54" s="452"/>
      <c r="P54" s="452"/>
      <c r="Q54" s="452"/>
      <c r="R54" s="452"/>
      <c r="S54" s="452"/>
      <c r="T54" s="452"/>
      <c r="U54" s="452"/>
      <c r="V54" s="459"/>
    </row>
    <row r="55" spans="1:22" s="450" customFormat="1" ht="11.25" customHeight="1">
      <c r="A55" s="478" t="s">
        <v>791</v>
      </c>
      <c r="B55" s="479"/>
      <c r="C55" s="480">
        <v>11148</v>
      </c>
      <c r="D55" s="481">
        <v>6832</v>
      </c>
      <c r="E55" s="481">
        <v>6411</v>
      </c>
      <c r="F55" s="481">
        <v>4862</v>
      </c>
      <c r="G55" s="481">
        <v>1252</v>
      </c>
      <c r="H55" s="482">
        <v>33</v>
      </c>
      <c r="I55" s="482">
        <v>264</v>
      </c>
      <c r="J55" s="481">
        <v>421</v>
      </c>
      <c r="K55" s="481">
        <v>3622</v>
      </c>
      <c r="L55" s="481">
        <v>3495</v>
      </c>
      <c r="M55" s="481">
        <v>44</v>
      </c>
      <c r="N55" s="481">
        <v>83</v>
      </c>
      <c r="O55" s="452"/>
      <c r="P55" s="452"/>
      <c r="Q55" s="452"/>
      <c r="R55" s="452"/>
      <c r="S55" s="452"/>
      <c r="T55" s="452"/>
      <c r="U55" s="452"/>
      <c r="V55" s="459"/>
    </row>
    <row r="56" spans="1:22" s="450" customFormat="1" ht="11.25" customHeight="1">
      <c r="A56" s="478" t="s">
        <v>792</v>
      </c>
      <c r="B56" s="479"/>
      <c r="C56" s="480">
        <v>14097</v>
      </c>
      <c r="D56" s="481">
        <v>8435</v>
      </c>
      <c r="E56" s="481">
        <v>7935</v>
      </c>
      <c r="F56" s="481">
        <v>5082</v>
      </c>
      <c r="G56" s="481">
        <v>2645</v>
      </c>
      <c r="H56" s="482">
        <v>21</v>
      </c>
      <c r="I56" s="482">
        <v>187</v>
      </c>
      <c r="J56" s="481">
        <v>500</v>
      </c>
      <c r="K56" s="481">
        <v>4823</v>
      </c>
      <c r="L56" s="481">
        <v>4659</v>
      </c>
      <c r="M56" s="481">
        <v>19</v>
      </c>
      <c r="N56" s="481">
        <v>145</v>
      </c>
      <c r="O56" s="452"/>
      <c r="P56" s="452"/>
      <c r="Q56" s="452"/>
      <c r="R56" s="452"/>
      <c r="S56" s="452"/>
      <c r="T56" s="452"/>
      <c r="U56" s="452"/>
      <c r="V56" s="459"/>
    </row>
    <row r="57" spans="1:22" s="450" customFormat="1" ht="11.25" customHeight="1">
      <c r="A57" s="478" t="s">
        <v>793</v>
      </c>
      <c r="B57" s="479"/>
      <c r="C57" s="480">
        <v>12493</v>
      </c>
      <c r="D57" s="481">
        <v>8205</v>
      </c>
      <c r="E57" s="481">
        <v>7801</v>
      </c>
      <c r="F57" s="481">
        <v>4397</v>
      </c>
      <c r="G57" s="481">
        <v>3290</v>
      </c>
      <c r="H57" s="482">
        <v>14</v>
      </c>
      <c r="I57" s="482">
        <v>100</v>
      </c>
      <c r="J57" s="481">
        <v>404</v>
      </c>
      <c r="K57" s="481">
        <v>3546</v>
      </c>
      <c r="L57" s="481">
        <v>3430</v>
      </c>
      <c r="M57" s="481">
        <v>13</v>
      </c>
      <c r="N57" s="481">
        <v>103</v>
      </c>
      <c r="O57" s="452"/>
      <c r="P57" s="452"/>
      <c r="Q57" s="452"/>
      <c r="R57" s="452"/>
      <c r="S57" s="452"/>
      <c r="T57" s="452"/>
      <c r="U57" s="452"/>
      <c r="V57" s="459"/>
    </row>
    <row r="58" spans="1:22" s="450" customFormat="1" ht="11.25" customHeight="1">
      <c r="A58" s="478" t="s">
        <v>794</v>
      </c>
      <c r="B58" s="479"/>
      <c r="C58" s="480">
        <v>9929</v>
      </c>
      <c r="D58" s="481">
        <v>6810</v>
      </c>
      <c r="E58" s="481">
        <v>6529</v>
      </c>
      <c r="F58" s="481">
        <v>3578</v>
      </c>
      <c r="G58" s="481">
        <v>2890</v>
      </c>
      <c r="H58" s="482">
        <v>8</v>
      </c>
      <c r="I58" s="482">
        <v>53</v>
      </c>
      <c r="J58" s="481">
        <v>281</v>
      </c>
      <c r="K58" s="481">
        <v>2573</v>
      </c>
      <c r="L58" s="481">
        <v>2466</v>
      </c>
      <c r="M58" s="481">
        <v>11</v>
      </c>
      <c r="N58" s="481">
        <v>96</v>
      </c>
      <c r="O58" s="452"/>
      <c r="P58" s="452"/>
      <c r="Q58" s="452"/>
      <c r="R58" s="452"/>
      <c r="S58" s="452"/>
      <c r="T58" s="452"/>
      <c r="U58" s="452"/>
      <c r="V58" s="459"/>
    </row>
    <row r="59" spans="1:22" s="450" customFormat="1" ht="11.25" customHeight="1">
      <c r="A59" s="478" t="s">
        <v>795</v>
      </c>
      <c r="B59" s="479"/>
      <c r="C59" s="480">
        <v>8740</v>
      </c>
      <c r="D59" s="481">
        <v>5899</v>
      </c>
      <c r="E59" s="481">
        <v>5687</v>
      </c>
      <c r="F59" s="481">
        <v>3165</v>
      </c>
      <c r="G59" s="481">
        <v>2459</v>
      </c>
      <c r="H59" s="482">
        <v>7</v>
      </c>
      <c r="I59" s="482">
        <v>56</v>
      </c>
      <c r="J59" s="481">
        <v>212</v>
      </c>
      <c r="K59" s="481">
        <v>2470</v>
      </c>
      <c r="L59" s="481">
        <v>2385</v>
      </c>
      <c r="M59" s="481">
        <v>6</v>
      </c>
      <c r="N59" s="481">
        <v>79</v>
      </c>
      <c r="O59" s="452"/>
      <c r="P59" s="452"/>
      <c r="Q59" s="452"/>
      <c r="R59" s="452"/>
      <c r="S59" s="452"/>
      <c r="T59" s="452"/>
      <c r="U59" s="452"/>
      <c r="V59" s="459"/>
    </row>
    <row r="60" spans="1:22" s="450" customFormat="1" ht="11.25" customHeight="1">
      <c r="A60" s="478" t="s">
        <v>796</v>
      </c>
      <c r="B60" s="479"/>
      <c r="C60" s="480">
        <v>10674</v>
      </c>
      <c r="D60" s="481">
        <v>6295</v>
      </c>
      <c r="E60" s="481">
        <v>6097</v>
      </c>
      <c r="F60" s="481">
        <v>3453</v>
      </c>
      <c r="G60" s="481">
        <v>2579</v>
      </c>
      <c r="H60" s="482">
        <v>2</v>
      </c>
      <c r="I60" s="482">
        <v>63</v>
      </c>
      <c r="J60" s="481">
        <v>198</v>
      </c>
      <c r="K60" s="481">
        <v>3889</v>
      </c>
      <c r="L60" s="481">
        <v>3661</v>
      </c>
      <c r="M60" s="481">
        <v>6</v>
      </c>
      <c r="N60" s="481">
        <v>222</v>
      </c>
      <c r="O60" s="452"/>
      <c r="P60" s="452"/>
      <c r="Q60" s="452"/>
      <c r="R60" s="452"/>
      <c r="S60" s="452"/>
      <c r="T60" s="452"/>
      <c r="U60" s="452"/>
      <c r="V60" s="459"/>
    </row>
    <row r="61" spans="1:22" s="450" customFormat="1" ht="11.25" customHeight="1">
      <c r="A61" s="478" t="s">
        <v>797</v>
      </c>
      <c r="B61" s="479"/>
      <c r="C61" s="480">
        <v>13568</v>
      </c>
      <c r="D61" s="481">
        <v>5956</v>
      </c>
      <c r="E61" s="481">
        <v>5746</v>
      </c>
      <c r="F61" s="481">
        <v>2948</v>
      </c>
      <c r="G61" s="481">
        <v>2703</v>
      </c>
      <c r="H61" s="482">
        <v>2</v>
      </c>
      <c r="I61" s="482">
        <v>93</v>
      </c>
      <c r="J61" s="481">
        <v>210</v>
      </c>
      <c r="K61" s="481">
        <v>6866</v>
      </c>
      <c r="L61" s="481">
        <v>5857</v>
      </c>
      <c r="M61" s="481">
        <v>4</v>
      </c>
      <c r="N61" s="481">
        <v>1005</v>
      </c>
      <c r="O61" s="452"/>
      <c r="P61" s="452"/>
      <c r="Q61" s="452"/>
      <c r="R61" s="452"/>
      <c r="S61" s="452"/>
      <c r="T61" s="452"/>
      <c r="U61" s="452"/>
      <c r="V61" s="459"/>
    </row>
    <row r="62" spans="1:22" s="450" customFormat="1" ht="11.25" customHeight="1">
      <c r="A62" s="478" t="s">
        <v>798</v>
      </c>
      <c r="B62" s="479"/>
      <c r="C62" s="480">
        <v>12194</v>
      </c>
      <c r="D62" s="481">
        <v>3120</v>
      </c>
      <c r="E62" s="481">
        <v>3023</v>
      </c>
      <c r="F62" s="481">
        <v>1335</v>
      </c>
      <c r="G62" s="481">
        <v>1590</v>
      </c>
      <c r="H62" s="482">
        <v>1</v>
      </c>
      <c r="I62" s="482">
        <v>97</v>
      </c>
      <c r="J62" s="481">
        <v>97</v>
      </c>
      <c r="K62" s="481">
        <v>7997</v>
      </c>
      <c r="L62" s="481">
        <v>5558</v>
      </c>
      <c r="M62" s="481">
        <v>2</v>
      </c>
      <c r="N62" s="481">
        <v>2437</v>
      </c>
      <c r="O62" s="452"/>
      <c r="P62" s="452"/>
      <c r="Q62" s="452"/>
      <c r="R62" s="452"/>
      <c r="S62" s="452"/>
      <c r="T62" s="452"/>
      <c r="U62" s="452"/>
      <c r="V62" s="459"/>
    </row>
    <row r="63" spans="1:22" s="450" customFormat="1" ht="11.25" customHeight="1">
      <c r="A63" s="478" t="s">
        <v>799</v>
      </c>
      <c r="B63" s="479"/>
      <c r="C63" s="480">
        <v>9124</v>
      </c>
      <c r="D63" s="481">
        <v>1297</v>
      </c>
      <c r="E63" s="481">
        <v>1275</v>
      </c>
      <c r="F63" s="481">
        <v>482</v>
      </c>
      <c r="G63" s="481">
        <v>707</v>
      </c>
      <c r="H63" s="482">
        <v>1</v>
      </c>
      <c r="I63" s="482">
        <v>85</v>
      </c>
      <c r="J63" s="481">
        <v>22</v>
      </c>
      <c r="K63" s="481">
        <v>6719</v>
      </c>
      <c r="L63" s="481">
        <v>3838</v>
      </c>
      <c r="M63" s="481">
        <v>9</v>
      </c>
      <c r="N63" s="481">
        <v>2872</v>
      </c>
      <c r="O63" s="452"/>
      <c r="P63" s="452"/>
      <c r="Q63" s="452"/>
      <c r="R63" s="452"/>
      <c r="S63" s="452"/>
      <c r="T63" s="452"/>
      <c r="U63" s="452"/>
      <c r="V63" s="459"/>
    </row>
    <row r="64" spans="1:22" s="450" customFormat="1" ht="11.25" customHeight="1">
      <c r="A64" s="478" t="s">
        <v>800</v>
      </c>
      <c r="B64" s="479"/>
      <c r="C64" s="480">
        <v>5955</v>
      </c>
      <c r="D64" s="481">
        <v>469</v>
      </c>
      <c r="E64" s="481">
        <v>461</v>
      </c>
      <c r="F64" s="481">
        <v>162</v>
      </c>
      <c r="G64" s="481">
        <v>239</v>
      </c>
      <c r="H64" s="482">
        <v>1</v>
      </c>
      <c r="I64" s="482">
        <v>59</v>
      </c>
      <c r="J64" s="481">
        <v>8</v>
      </c>
      <c r="K64" s="481">
        <v>4741</v>
      </c>
      <c r="L64" s="481">
        <v>2362</v>
      </c>
      <c r="M64" s="481">
        <v>6</v>
      </c>
      <c r="N64" s="481">
        <v>2373</v>
      </c>
      <c r="O64" s="452"/>
      <c r="P64" s="452"/>
      <c r="Q64" s="452"/>
      <c r="R64" s="452"/>
      <c r="S64" s="452"/>
      <c r="T64" s="452"/>
      <c r="U64" s="452"/>
      <c r="V64" s="459"/>
    </row>
    <row r="65" spans="1:22" s="450" customFormat="1" ht="11.25" customHeight="1">
      <c r="A65" s="478" t="s">
        <v>801</v>
      </c>
      <c r="B65" s="479"/>
      <c r="C65" s="480">
        <v>3666</v>
      </c>
      <c r="D65" s="481">
        <v>182</v>
      </c>
      <c r="E65" s="481">
        <v>180</v>
      </c>
      <c r="F65" s="481">
        <v>66</v>
      </c>
      <c r="G65" s="481">
        <v>88</v>
      </c>
      <c r="H65" s="482" t="s">
        <v>6</v>
      </c>
      <c r="I65" s="482">
        <v>26</v>
      </c>
      <c r="J65" s="481">
        <v>2</v>
      </c>
      <c r="K65" s="481">
        <v>3061</v>
      </c>
      <c r="L65" s="481">
        <v>1142</v>
      </c>
      <c r="M65" s="481">
        <v>6</v>
      </c>
      <c r="N65" s="481">
        <v>1913</v>
      </c>
      <c r="O65" s="452"/>
      <c r="P65" s="452"/>
      <c r="Q65" s="452"/>
      <c r="R65" s="452"/>
      <c r="S65" s="452"/>
      <c r="T65" s="452"/>
      <c r="U65" s="452"/>
      <c r="V65" s="459"/>
    </row>
    <row r="66" spans="1:22" s="450" customFormat="1" ht="11.25" customHeight="1">
      <c r="A66" s="478" t="s">
        <v>802</v>
      </c>
      <c r="B66" s="479"/>
      <c r="C66" s="480">
        <v>3635</v>
      </c>
      <c r="D66" s="481">
        <v>108</v>
      </c>
      <c r="E66" s="481">
        <v>107</v>
      </c>
      <c r="F66" s="481">
        <v>25</v>
      </c>
      <c r="G66" s="481">
        <v>61</v>
      </c>
      <c r="H66" s="482" t="s">
        <v>6</v>
      </c>
      <c r="I66" s="482">
        <v>21</v>
      </c>
      <c r="J66" s="481">
        <v>1</v>
      </c>
      <c r="K66" s="481">
        <v>3192</v>
      </c>
      <c r="L66" s="481">
        <v>644</v>
      </c>
      <c r="M66" s="481">
        <v>1</v>
      </c>
      <c r="N66" s="481">
        <v>2547</v>
      </c>
      <c r="O66" s="452"/>
      <c r="P66" s="452"/>
      <c r="Q66" s="452"/>
      <c r="R66" s="452"/>
      <c r="S66" s="452"/>
      <c r="T66" s="452"/>
      <c r="U66" s="452"/>
      <c r="V66" s="459"/>
    </row>
    <row r="67" spans="1:22" s="450" customFormat="1" ht="12" customHeight="1">
      <c r="A67" s="478" t="s">
        <v>803</v>
      </c>
      <c r="B67" s="479"/>
      <c r="C67" s="480"/>
      <c r="D67" s="481"/>
      <c r="E67" s="481"/>
      <c r="F67" s="481"/>
      <c r="G67" s="481"/>
      <c r="H67" s="482"/>
      <c r="I67" s="482"/>
      <c r="J67" s="481"/>
      <c r="K67" s="481"/>
      <c r="L67" s="481"/>
      <c r="M67" s="481"/>
      <c r="N67" s="481"/>
      <c r="O67" s="452"/>
      <c r="P67" s="452"/>
      <c r="Q67" s="452"/>
      <c r="R67" s="452"/>
      <c r="S67" s="452"/>
      <c r="T67" s="452"/>
      <c r="U67" s="452"/>
      <c r="V67" s="459"/>
    </row>
    <row r="68" spans="1:22" s="450" customFormat="1" ht="11.25" customHeight="1">
      <c r="A68" s="478" t="s">
        <v>804</v>
      </c>
      <c r="B68" s="479"/>
      <c r="C68" s="480">
        <v>34574</v>
      </c>
      <c r="D68" s="481">
        <v>5176</v>
      </c>
      <c r="E68" s="481">
        <v>5046</v>
      </c>
      <c r="F68" s="481">
        <v>2070</v>
      </c>
      <c r="G68" s="481">
        <v>2685</v>
      </c>
      <c r="H68" s="482">
        <v>3</v>
      </c>
      <c r="I68" s="482">
        <v>288</v>
      </c>
      <c r="J68" s="481">
        <v>130</v>
      </c>
      <c r="K68" s="481">
        <v>25710</v>
      </c>
      <c r="L68" s="481">
        <v>13544</v>
      </c>
      <c r="M68" s="481">
        <v>24</v>
      </c>
      <c r="N68" s="481">
        <v>12142</v>
      </c>
      <c r="O68" s="452"/>
      <c r="P68" s="452"/>
      <c r="Q68" s="452"/>
      <c r="R68" s="452"/>
      <c r="S68" s="452"/>
      <c r="T68" s="452"/>
      <c r="U68" s="452"/>
      <c r="V68" s="459"/>
    </row>
    <row r="69" spans="1:22" s="450" customFormat="1" ht="11.25" customHeight="1">
      <c r="A69" s="478" t="s">
        <v>805</v>
      </c>
      <c r="B69" s="483"/>
      <c r="C69" s="480">
        <v>21318</v>
      </c>
      <c r="D69" s="481">
        <v>4417</v>
      </c>
      <c r="E69" s="481">
        <v>4298</v>
      </c>
      <c r="F69" s="481">
        <v>1817</v>
      </c>
      <c r="G69" s="481">
        <v>2297</v>
      </c>
      <c r="H69" s="482">
        <v>2</v>
      </c>
      <c r="I69" s="482">
        <v>182</v>
      </c>
      <c r="J69" s="481">
        <v>119</v>
      </c>
      <c r="K69" s="481">
        <v>14716</v>
      </c>
      <c r="L69" s="481">
        <v>9396</v>
      </c>
      <c r="M69" s="481">
        <v>11</v>
      </c>
      <c r="N69" s="481">
        <v>5309</v>
      </c>
      <c r="O69" s="452"/>
      <c r="P69" s="452"/>
      <c r="Q69" s="452"/>
      <c r="R69" s="452"/>
      <c r="S69" s="452"/>
      <c r="T69" s="452"/>
      <c r="U69" s="452"/>
      <c r="V69" s="459"/>
    </row>
    <row r="70" spans="1:22" s="450" customFormat="1" ht="12" customHeight="1">
      <c r="A70" s="485" t="s">
        <v>806</v>
      </c>
      <c r="B70" s="486"/>
      <c r="C70" s="487">
        <v>13256</v>
      </c>
      <c r="D70" s="488">
        <v>759</v>
      </c>
      <c r="E70" s="488">
        <v>748</v>
      </c>
      <c r="F70" s="488">
        <v>253</v>
      </c>
      <c r="G70" s="488">
        <v>388</v>
      </c>
      <c r="H70" s="489">
        <v>1</v>
      </c>
      <c r="I70" s="489">
        <v>106</v>
      </c>
      <c r="J70" s="488">
        <v>11</v>
      </c>
      <c r="K70" s="488">
        <v>10994</v>
      </c>
      <c r="L70" s="488">
        <v>4148</v>
      </c>
      <c r="M70" s="488">
        <v>13</v>
      </c>
      <c r="N70" s="488">
        <v>6833</v>
      </c>
      <c r="O70" s="452"/>
      <c r="P70" s="452"/>
      <c r="Q70" s="452"/>
      <c r="R70" s="452"/>
      <c r="S70" s="452"/>
      <c r="T70" s="452"/>
      <c r="U70" s="452"/>
      <c r="V70" s="459"/>
    </row>
    <row r="71" spans="1:22" s="496" customFormat="1" ht="11.25" customHeight="1">
      <c r="A71" s="452" t="s">
        <v>813</v>
      </c>
      <c r="B71" s="490"/>
      <c r="C71" s="491"/>
      <c r="D71" s="492"/>
      <c r="E71" s="492"/>
      <c r="F71" s="492"/>
      <c r="G71" s="492"/>
      <c r="H71" s="493"/>
      <c r="I71" s="493"/>
      <c r="J71" s="492"/>
      <c r="K71" s="492"/>
      <c r="L71" s="492"/>
      <c r="M71" s="492"/>
      <c r="N71" s="494"/>
      <c r="O71" s="490"/>
      <c r="P71" s="490"/>
      <c r="Q71" s="490"/>
      <c r="R71" s="490"/>
      <c r="S71" s="490"/>
      <c r="T71" s="490"/>
      <c r="U71" s="490"/>
      <c r="V71" s="495"/>
    </row>
    <row r="72" spans="1:22" s="496" customFormat="1" ht="10.5" customHeight="1">
      <c r="A72" s="497" t="s">
        <v>814</v>
      </c>
      <c r="B72" s="452"/>
      <c r="C72" s="491"/>
      <c r="D72" s="498"/>
      <c r="E72" s="499"/>
      <c r="F72" s="495"/>
      <c r="G72" s="495"/>
      <c r="H72" s="495"/>
      <c r="I72" s="493"/>
      <c r="J72" s="492"/>
      <c r="K72" s="492"/>
      <c r="L72" s="492"/>
      <c r="M72" s="492"/>
      <c r="N72" s="492"/>
      <c r="O72" s="490"/>
      <c r="P72" s="490"/>
      <c r="Q72" s="490"/>
      <c r="R72" s="490"/>
      <c r="S72" s="490"/>
      <c r="T72" s="490"/>
      <c r="U72" s="490"/>
      <c r="V72" s="495"/>
    </row>
    <row r="73" spans="1:22" s="496" customFormat="1" ht="10.5" customHeight="1">
      <c r="A73" s="495"/>
      <c r="B73" s="356"/>
      <c r="C73" s="500"/>
      <c r="D73" s="501"/>
      <c r="E73" s="502"/>
      <c r="F73" s="495"/>
      <c r="G73" s="495"/>
      <c r="H73" s="495"/>
      <c r="I73" s="493"/>
      <c r="J73" s="492"/>
      <c r="K73" s="492"/>
      <c r="L73" s="492"/>
      <c r="M73" s="492"/>
      <c r="N73" s="492"/>
      <c r="O73" s="490"/>
      <c r="P73" s="490"/>
      <c r="Q73" s="490"/>
      <c r="R73" s="490"/>
      <c r="S73" s="490"/>
      <c r="T73" s="490"/>
      <c r="U73" s="490"/>
      <c r="V73" s="495"/>
    </row>
    <row r="74" spans="1:22" s="496" customFormat="1" ht="10.5" customHeight="1">
      <c r="A74" s="495"/>
      <c r="B74" s="452"/>
      <c r="C74" s="491"/>
      <c r="D74" s="495"/>
      <c r="E74" s="495"/>
      <c r="F74" s="498"/>
      <c r="G74" s="499"/>
      <c r="H74" s="495"/>
      <c r="I74" s="493"/>
      <c r="J74" s="492"/>
      <c r="K74" s="492"/>
      <c r="L74" s="492"/>
      <c r="M74" s="492"/>
      <c r="N74" s="492"/>
      <c r="O74" s="490"/>
      <c r="P74" s="490"/>
      <c r="Q74" s="490"/>
      <c r="R74" s="490"/>
      <c r="S74" s="490"/>
      <c r="T74" s="490"/>
      <c r="U74" s="490"/>
      <c r="V74" s="495"/>
    </row>
  </sheetData>
  <mergeCells count="7">
    <mergeCell ref="A9:B9"/>
    <mergeCell ref="A4:C4"/>
    <mergeCell ref="E5:H5"/>
    <mergeCell ref="K5:N5"/>
    <mergeCell ref="A6:B6"/>
    <mergeCell ref="E6:I6"/>
    <mergeCell ref="A7:B7"/>
  </mergeCells>
  <phoneticPr fontId="1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5" workbookViewId="0"/>
  </sheetViews>
  <sheetFormatPr defaultRowHeight="17.25" customHeight="1"/>
  <cols>
    <col min="1" max="1" width="23.125" style="362" customWidth="1"/>
    <col min="2" max="8" width="9.125" style="362" customWidth="1"/>
    <col min="9" max="16384" width="9" style="362"/>
  </cols>
  <sheetData>
    <row r="1" spans="1:8" ht="17.25" customHeight="1">
      <c r="A1" s="503" t="s">
        <v>1</v>
      </c>
    </row>
    <row r="3" spans="1:8" ht="15" customHeight="1">
      <c r="A3" s="84" t="s">
        <v>815</v>
      </c>
    </row>
    <row r="4" spans="1:8" ht="15" customHeight="1"/>
    <row r="5" spans="1:8" ht="15" customHeight="1">
      <c r="A5" s="575" t="s">
        <v>816</v>
      </c>
      <c r="B5" s="609">
        <v>38626</v>
      </c>
      <c r="C5" s="609"/>
      <c r="D5" s="609"/>
      <c r="E5" s="609"/>
      <c r="F5" s="609"/>
      <c r="G5" s="609"/>
      <c r="H5" s="610" t="s">
        <v>817</v>
      </c>
    </row>
    <row r="6" spans="1:8" ht="15" customHeight="1">
      <c r="A6" s="608"/>
      <c r="B6" s="91" t="s">
        <v>27</v>
      </c>
      <c r="C6" s="364" t="s">
        <v>818</v>
      </c>
      <c r="D6" s="364" t="s">
        <v>819</v>
      </c>
      <c r="E6" s="364" t="s">
        <v>820</v>
      </c>
      <c r="F6" s="364" t="s">
        <v>821</v>
      </c>
      <c r="G6" s="364" t="s">
        <v>822</v>
      </c>
      <c r="H6" s="572"/>
    </row>
    <row r="7" spans="1:8" ht="15" customHeight="1">
      <c r="A7" s="384" t="s">
        <v>823</v>
      </c>
      <c r="B7" s="504">
        <v>5611</v>
      </c>
      <c r="C7" s="367">
        <v>1847</v>
      </c>
      <c r="D7" s="367">
        <v>1567</v>
      </c>
      <c r="E7" s="367">
        <v>1129</v>
      </c>
      <c r="F7" s="367">
        <v>680</v>
      </c>
      <c r="G7" s="367">
        <v>388</v>
      </c>
      <c r="H7" s="367">
        <v>7862</v>
      </c>
    </row>
    <row r="8" spans="1:8" ht="15" customHeight="1">
      <c r="A8" s="505" t="s">
        <v>28</v>
      </c>
      <c r="B8" s="41">
        <v>2031</v>
      </c>
      <c r="C8" s="74">
        <v>802</v>
      </c>
      <c r="D8" s="74">
        <v>583</v>
      </c>
      <c r="E8" s="74">
        <v>357</v>
      </c>
      <c r="F8" s="74">
        <v>180</v>
      </c>
      <c r="G8" s="74">
        <v>109</v>
      </c>
      <c r="H8" s="74">
        <v>3231</v>
      </c>
    </row>
    <row r="9" spans="1:8" ht="15" customHeight="1">
      <c r="A9" s="506" t="s">
        <v>29</v>
      </c>
      <c r="B9" s="386">
        <v>3580</v>
      </c>
      <c r="C9" s="75">
        <v>1045</v>
      </c>
      <c r="D9" s="75">
        <v>984</v>
      </c>
      <c r="E9" s="75">
        <v>772</v>
      </c>
      <c r="F9" s="75">
        <v>500</v>
      </c>
      <c r="G9" s="75">
        <v>279</v>
      </c>
      <c r="H9" s="75">
        <v>4631</v>
      </c>
    </row>
    <row r="10" spans="1:8" ht="15" customHeight="1"/>
    <row r="11" spans="1:8" ht="15" customHeight="1">
      <c r="A11" s="575" t="s">
        <v>816</v>
      </c>
      <c r="B11" s="609">
        <v>40452</v>
      </c>
      <c r="C11" s="609"/>
      <c r="D11" s="609"/>
      <c r="E11" s="609"/>
      <c r="F11" s="609"/>
      <c r="G11" s="609"/>
      <c r="H11" s="611" t="s">
        <v>817</v>
      </c>
    </row>
    <row r="12" spans="1:8" ht="15" customHeight="1">
      <c r="A12" s="608"/>
      <c r="B12" s="91" t="s">
        <v>27</v>
      </c>
      <c r="C12" s="364" t="s">
        <v>818</v>
      </c>
      <c r="D12" s="364" t="s">
        <v>819</v>
      </c>
      <c r="E12" s="364" t="s">
        <v>820</v>
      </c>
      <c r="F12" s="364" t="s">
        <v>821</v>
      </c>
      <c r="G12" s="364" t="s">
        <v>822</v>
      </c>
      <c r="H12" s="612"/>
    </row>
    <row r="13" spans="1:8" ht="15" customHeight="1">
      <c r="A13" s="384" t="s">
        <v>823</v>
      </c>
      <c r="B13" s="504">
        <f>SUM(C13:G13)</f>
        <v>8681</v>
      </c>
      <c r="C13" s="367">
        <f t="shared" ref="C13:H13" si="0">SUM(C14:C15)</f>
        <v>2748</v>
      </c>
      <c r="D13" s="367">
        <f t="shared" si="0"/>
        <v>2387</v>
      </c>
      <c r="E13" s="367">
        <f t="shared" si="0"/>
        <v>1832</v>
      </c>
      <c r="F13" s="367">
        <f t="shared" si="0"/>
        <v>1091</v>
      </c>
      <c r="G13" s="367">
        <f t="shared" si="0"/>
        <v>623</v>
      </c>
      <c r="H13" s="367">
        <f t="shared" si="0"/>
        <v>11663</v>
      </c>
    </row>
    <row r="14" spans="1:8" ht="15" customHeight="1">
      <c r="A14" s="505" t="s">
        <v>28</v>
      </c>
      <c r="B14" s="41">
        <f>SUM(C14:G14)</f>
        <v>3153</v>
      </c>
      <c r="C14" s="74">
        <v>1236</v>
      </c>
      <c r="D14" s="74">
        <v>913</v>
      </c>
      <c r="E14" s="74">
        <v>574</v>
      </c>
      <c r="F14" s="74">
        <v>296</v>
      </c>
      <c r="G14" s="74">
        <v>134</v>
      </c>
      <c r="H14" s="74">
        <v>4829</v>
      </c>
    </row>
    <row r="15" spans="1:8" ht="15" customHeight="1">
      <c r="A15" s="506" t="s">
        <v>29</v>
      </c>
      <c r="B15" s="386">
        <f>SUM(C15:G15)</f>
        <v>5528</v>
      </c>
      <c r="C15" s="75">
        <v>1512</v>
      </c>
      <c r="D15" s="75">
        <v>1474</v>
      </c>
      <c r="E15" s="75">
        <v>1258</v>
      </c>
      <c r="F15" s="75">
        <v>795</v>
      </c>
      <c r="G15" s="75">
        <v>489</v>
      </c>
      <c r="H15" s="75">
        <v>6834</v>
      </c>
    </row>
    <row r="16" spans="1:8" ht="15" customHeight="1">
      <c r="A16" s="29" t="s">
        <v>824</v>
      </c>
      <c r="H16" s="400"/>
    </row>
    <row r="17" ht="15" customHeight="1"/>
  </sheetData>
  <mergeCells count="6">
    <mergeCell ref="A5:A6"/>
    <mergeCell ref="B5:G5"/>
    <mergeCell ref="H5:H6"/>
    <mergeCell ref="A11:A12"/>
    <mergeCell ref="B11:G11"/>
    <mergeCell ref="H11:H1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workbookViewId="0"/>
  </sheetViews>
  <sheetFormatPr defaultRowHeight="17.25" customHeight="1"/>
  <cols>
    <col min="1" max="1" width="23.125" style="362" customWidth="1"/>
    <col min="2" max="8" width="9.125" style="362" customWidth="1"/>
    <col min="9" max="16384" width="9" style="362"/>
  </cols>
  <sheetData>
    <row r="1" spans="1:8" ht="15" customHeight="1">
      <c r="A1" s="503" t="s">
        <v>1</v>
      </c>
    </row>
    <row r="2" spans="1:8" ht="15" customHeight="1"/>
    <row r="3" spans="1:8" ht="15" customHeight="1">
      <c r="A3" s="84" t="s">
        <v>825</v>
      </c>
    </row>
    <row r="4" spans="1:8" ht="15" customHeight="1">
      <c r="A4" s="507">
        <v>38626</v>
      </c>
      <c r="B4" s="508"/>
      <c r="C4" s="508"/>
      <c r="D4" s="508"/>
    </row>
    <row r="5" spans="1:8" ht="15" customHeight="1">
      <c r="A5" s="575" t="s">
        <v>826</v>
      </c>
      <c r="B5" s="541" t="s">
        <v>827</v>
      </c>
      <c r="C5" s="541"/>
      <c r="D5" s="541"/>
      <c r="E5" s="541"/>
      <c r="F5" s="541"/>
      <c r="G5" s="541"/>
      <c r="H5" s="572"/>
    </row>
    <row r="6" spans="1:8" ht="15" customHeight="1">
      <c r="A6" s="608"/>
      <c r="B6" s="91" t="s">
        <v>27</v>
      </c>
      <c r="C6" s="364" t="s">
        <v>828</v>
      </c>
      <c r="D6" s="364" t="s">
        <v>818</v>
      </c>
      <c r="E6" s="364" t="s">
        <v>819</v>
      </c>
      <c r="F6" s="364" t="s">
        <v>820</v>
      </c>
      <c r="G6" s="364" t="s">
        <v>821</v>
      </c>
      <c r="H6" s="509" t="s">
        <v>822</v>
      </c>
    </row>
    <row r="7" spans="1:8" ht="15" customHeight="1">
      <c r="A7" s="510" t="s">
        <v>829</v>
      </c>
      <c r="B7" s="511">
        <v>9048</v>
      </c>
      <c r="C7" s="512">
        <v>2496</v>
      </c>
      <c r="D7" s="512">
        <v>3385</v>
      </c>
      <c r="E7" s="512">
        <v>1959</v>
      </c>
      <c r="F7" s="512">
        <v>872</v>
      </c>
      <c r="G7" s="512">
        <v>273</v>
      </c>
      <c r="H7" s="372">
        <v>63</v>
      </c>
    </row>
    <row r="8" spans="1:8" ht="15" customHeight="1">
      <c r="A8" s="513" t="s">
        <v>830</v>
      </c>
      <c r="B8" s="45">
        <v>4029</v>
      </c>
      <c r="C8" s="372">
        <v>2062</v>
      </c>
      <c r="D8" s="372">
        <v>1711</v>
      </c>
      <c r="E8" s="372">
        <v>223</v>
      </c>
      <c r="F8" s="372">
        <v>32</v>
      </c>
      <c r="G8" s="372">
        <v>1</v>
      </c>
      <c r="H8" s="514" t="s">
        <v>831</v>
      </c>
    </row>
    <row r="9" spans="1:8" ht="15" customHeight="1">
      <c r="A9" s="513" t="s">
        <v>819</v>
      </c>
      <c r="B9" s="45">
        <v>2922</v>
      </c>
      <c r="C9" s="372">
        <v>394</v>
      </c>
      <c r="D9" s="372">
        <v>1442</v>
      </c>
      <c r="E9" s="372">
        <v>960</v>
      </c>
      <c r="F9" s="372">
        <v>116</v>
      </c>
      <c r="G9" s="372">
        <v>9</v>
      </c>
      <c r="H9" s="372">
        <v>1</v>
      </c>
    </row>
    <row r="10" spans="1:8" ht="15" customHeight="1">
      <c r="A10" s="513" t="s">
        <v>820</v>
      </c>
      <c r="B10" s="45">
        <v>1387</v>
      </c>
      <c r="C10" s="372">
        <v>32</v>
      </c>
      <c r="D10" s="372">
        <v>207</v>
      </c>
      <c r="E10" s="372">
        <v>665</v>
      </c>
      <c r="F10" s="372">
        <v>412</v>
      </c>
      <c r="G10" s="372">
        <v>63</v>
      </c>
      <c r="H10" s="372">
        <v>8</v>
      </c>
    </row>
    <row r="11" spans="1:8" ht="15" customHeight="1">
      <c r="A11" s="513" t="s">
        <v>821</v>
      </c>
      <c r="B11" s="45">
        <v>515</v>
      </c>
      <c r="C11" s="372">
        <v>6</v>
      </c>
      <c r="D11" s="372">
        <v>20</v>
      </c>
      <c r="E11" s="372">
        <v>101</v>
      </c>
      <c r="F11" s="372">
        <v>260</v>
      </c>
      <c r="G11" s="372">
        <v>118</v>
      </c>
      <c r="H11" s="372">
        <v>10</v>
      </c>
    </row>
    <row r="12" spans="1:8" ht="15" customHeight="1">
      <c r="A12" s="515" t="s">
        <v>822</v>
      </c>
      <c r="B12" s="46">
        <v>195</v>
      </c>
      <c r="C12" s="516">
        <v>2</v>
      </c>
      <c r="D12" s="516">
        <v>5</v>
      </c>
      <c r="E12" s="516">
        <v>10</v>
      </c>
      <c r="F12" s="516">
        <v>52</v>
      </c>
      <c r="G12" s="516">
        <v>82</v>
      </c>
      <c r="H12" s="516">
        <v>44</v>
      </c>
    </row>
    <row r="13" spans="1:8" ht="15" customHeight="1"/>
    <row r="14" spans="1:8" ht="15" customHeight="1">
      <c r="A14" s="507">
        <v>40452</v>
      </c>
      <c r="B14" s="508"/>
      <c r="C14" s="508"/>
      <c r="D14" s="508"/>
    </row>
    <row r="15" spans="1:8" ht="15" customHeight="1">
      <c r="A15" s="575" t="s">
        <v>826</v>
      </c>
      <c r="B15" s="541" t="s">
        <v>827</v>
      </c>
      <c r="C15" s="541"/>
      <c r="D15" s="541"/>
      <c r="E15" s="541"/>
      <c r="F15" s="541"/>
      <c r="G15" s="541"/>
      <c r="H15" s="572"/>
    </row>
    <row r="16" spans="1:8" ht="15" customHeight="1">
      <c r="A16" s="608"/>
      <c r="B16" s="91" t="s">
        <v>27</v>
      </c>
      <c r="C16" s="364" t="s">
        <v>828</v>
      </c>
      <c r="D16" s="364" t="s">
        <v>818</v>
      </c>
      <c r="E16" s="364" t="s">
        <v>819</v>
      </c>
      <c r="F16" s="364" t="s">
        <v>820</v>
      </c>
      <c r="G16" s="364" t="s">
        <v>821</v>
      </c>
      <c r="H16" s="509" t="s">
        <v>822</v>
      </c>
    </row>
    <row r="17" spans="1:8" ht="15" customHeight="1">
      <c r="A17" s="510" t="s">
        <v>829</v>
      </c>
      <c r="B17" s="367">
        <v>12487</v>
      </c>
      <c r="C17" s="367">
        <v>2475</v>
      </c>
      <c r="D17" s="367">
        <v>4474</v>
      </c>
      <c r="E17" s="367">
        <v>3313</v>
      </c>
      <c r="F17" s="367">
        <v>1555</v>
      </c>
      <c r="G17" s="367">
        <v>525</v>
      </c>
      <c r="H17" s="367">
        <v>145</v>
      </c>
    </row>
    <row r="18" spans="1:8" ht="15" customHeight="1">
      <c r="A18" s="513" t="s">
        <v>830</v>
      </c>
      <c r="B18" s="41">
        <v>4341</v>
      </c>
      <c r="C18" s="74">
        <v>2070</v>
      </c>
      <c r="D18" s="74">
        <v>1953</v>
      </c>
      <c r="E18" s="74">
        <v>278</v>
      </c>
      <c r="F18" s="74">
        <v>30</v>
      </c>
      <c r="G18" s="74">
        <v>9</v>
      </c>
      <c r="H18" s="74">
        <v>1</v>
      </c>
    </row>
    <row r="19" spans="1:8" ht="15" customHeight="1">
      <c r="A19" s="513" t="s">
        <v>819</v>
      </c>
      <c r="B19" s="41">
        <v>4288</v>
      </c>
      <c r="C19" s="74">
        <v>372</v>
      </c>
      <c r="D19" s="74">
        <v>2113</v>
      </c>
      <c r="E19" s="74">
        <v>1588</v>
      </c>
      <c r="F19" s="74">
        <v>190</v>
      </c>
      <c r="G19" s="74">
        <v>25</v>
      </c>
      <c r="H19" s="514" t="s">
        <v>831</v>
      </c>
    </row>
    <row r="20" spans="1:8" ht="15" customHeight="1">
      <c r="A20" s="513" t="s">
        <v>820</v>
      </c>
      <c r="B20" s="41">
        <v>2545</v>
      </c>
      <c r="C20" s="74">
        <v>28</v>
      </c>
      <c r="D20" s="74">
        <v>373</v>
      </c>
      <c r="E20" s="74">
        <v>1272</v>
      </c>
      <c r="F20" s="74">
        <v>789</v>
      </c>
      <c r="G20" s="74">
        <v>77</v>
      </c>
      <c r="H20" s="74">
        <v>6</v>
      </c>
    </row>
    <row r="21" spans="1:8" ht="15" customHeight="1">
      <c r="A21" s="513" t="s">
        <v>821</v>
      </c>
      <c r="B21" s="41">
        <v>965</v>
      </c>
      <c r="C21" s="74">
        <v>4</v>
      </c>
      <c r="D21" s="74">
        <v>28</v>
      </c>
      <c r="E21" s="74">
        <v>159</v>
      </c>
      <c r="F21" s="74">
        <v>487</v>
      </c>
      <c r="G21" s="74">
        <v>255</v>
      </c>
      <c r="H21" s="74">
        <v>32</v>
      </c>
    </row>
    <row r="22" spans="1:8" ht="15" customHeight="1">
      <c r="A22" s="515" t="s">
        <v>822</v>
      </c>
      <c r="B22" s="386">
        <v>348</v>
      </c>
      <c r="C22" s="516">
        <v>1</v>
      </c>
      <c r="D22" s="75">
        <v>7</v>
      </c>
      <c r="E22" s="75">
        <v>16</v>
      </c>
      <c r="F22" s="75">
        <v>59</v>
      </c>
      <c r="G22" s="75">
        <v>159</v>
      </c>
      <c r="H22" s="75">
        <v>106</v>
      </c>
    </row>
    <row r="23" spans="1:8" ht="17.25" customHeight="1">
      <c r="A23" s="29" t="s">
        <v>832</v>
      </c>
      <c r="H23" s="400"/>
    </row>
  </sheetData>
  <mergeCells count="4">
    <mergeCell ref="A5:A6"/>
    <mergeCell ref="B5:H5"/>
    <mergeCell ref="A15:A16"/>
    <mergeCell ref="B15:H1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5" workbookViewId="0"/>
  </sheetViews>
  <sheetFormatPr defaultRowHeight="15" customHeight="1"/>
  <cols>
    <col min="1" max="1" width="25.25" style="517" customWidth="1"/>
    <col min="2" max="6" width="12.125" style="517" customWidth="1"/>
    <col min="7" max="16384" width="9" style="517"/>
  </cols>
  <sheetData>
    <row r="1" spans="1:6" ht="15" customHeight="1">
      <c r="A1" s="359" t="s">
        <v>1</v>
      </c>
    </row>
    <row r="3" spans="1:6" ht="15" customHeight="1">
      <c r="A3" s="273" t="s">
        <v>833</v>
      </c>
    </row>
    <row r="4" spans="1:6" s="34" customFormat="1" ht="15" customHeight="1">
      <c r="A4" s="518">
        <v>40452</v>
      </c>
      <c r="D4" s="361"/>
      <c r="E4" s="362"/>
      <c r="F4" s="362"/>
    </row>
    <row r="5" spans="1:6" s="520" customFormat="1" ht="45.75" customHeight="1">
      <c r="A5" s="275" t="s">
        <v>834</v>
      </c>
      <c r="B5" s="364" t="s">
        <v>835</v>
      </c>
      <c r="C5" s="364" t="s">
        <v>836</v>
      </c>
      <c r="D5" s="509" t="s">
        <v>837</v>
      </c>
      <c r="E5" s="519"/>
      <c r="F5" s="519"/>
    </row>
    <row r="6" spans="1:6" s="34" customFormat="1" ht="15" customHeight="1">
      <c r="A6" s="521" t="s">
        <v>838</v>
      </c>
      <c r="B6" s="79">
        <v>125008</v>
      </c>
      <c r="C6" s="73">
        <v>317759</v>
      </c>
      <c r="D6" s="522">
        <v>2.541909</v>
      </c>
    </row>
    <row r="7" spans="1:6" s="34" customFormat="1" ht="15" customHeight="1">
      <c r="A7" s="523" t="s">
        <v>839</v>
      </c>
      <c r="B7" s="41">
        <v>71668</v>
      </c>
      <c r="C7" s="74">
        <v>207180</v>
      </c>
      <c r="D7" s="524">
        <v>2.8908299999999998</v>
      </c>
    </row>
    <row r="8" spans="1:6" s="34" customFormat="1" ht="15" customHeight="1">
      <c r="A8" s="523" t="s">
        <v>840</v>
      </c>
      <c r="B8" s="41">
        <v>1077</v>
      </c>
      <c r="C8" s="74">
        <v>2306</v>
      </c>
      <c r="D8" s="524">
        <v>2.141133</v>
      </c>
    </row>
    <row r="9" spans="1:6" s="34" customFormat="1" ht="15" customHeight="1">
      <c r="A9" s="523" t="s">
        <v>841</v>
      </c>
      <c r="B9" s="41">
        <v>52077</v>
      </c>
      <c r="C9" s="74">
        <v>107839</v>
      </c>
      <c r="D9" s="524">
        <v>2.0707610000000001</v>
      </c>
    </row>
    <row r="10" spans="1:6" s="34" customFormat="1" ht="15" customHeight="1">
      <c r="A10" s="525" t="s">
        <v>842</v>
      </c>
      <c r="B10" s="41">
        <v>16816</v>
      </c>
      <c r="C10" s="74">
        <v>27787</v>
      </c>
      <c r="D10" s="524">
        <v>1.652414</v>
      </c>
    </row>
    <row r="11" spans="1:6" s="34" customFormat="1" ht="15" customHeight="1">
      <c r="A11" s="525" t="s">
        <v>843</v>
      </c>
      <c r="B11" s="41">
        <v>18120</v>
      </c>
      <c r="C11" s="74">
        <v>36263</v>
      </c>
      <c r="D11" s="524">
        <v>2.0012690000000002</v>
      </c>
    </row>
    <row r="12" spans="1:6" s="34" customFormat="1" ht="15" customHeight="1">
      <c r="A12" s="525" t="s">
        <v>844</v>
      </c>
      <c r="B12" s="41">
        <v>15933</v>
      </c>
      <c r="C12" s="74">
        <v>40786</v>
      </c>
      <c r="D12" s="524">
        <v>2.559844</v>
      </c>
    </row>
    <row r="13" spans="1:6" s="34" customFormat="1" ht="15" customHeight="1">
      <c r="A13" s="525" t="s">
        <v>845</v>
      </c>
      <c r="B13" s="41">
        <v>978</v>
      </c>
      <c r="C13" s="74">
        <v>2495</v>
      </c>
      <c r="D13" s="524">
        <v>2.5511249999999999</v>
      </c>
    </row>
    <row r="14" spans="1:6" s="34" customFormat="1" ht="15" customHeight="1">
      <c r="A14" s="525" t="s">
        <v>846</v>
      </c>
      <c r="B14" s="41">
        <v>230</v>
      </c>
      <c r="C14" s="74">
        <v>508</v>
      </c>
      <c r="D14" s="524">
        <v>2.2086960000000002</v>
      </c>
    </row>
    <row r="15" spans="1:6" s="34" customFormat="1" ht="15" customHeight="1">
      <c r="A15" s="526" t="s">
        <v>465</v>
      </c>
      <c r="B15" s="386">
        <v>183</v>
      </c>
      <c r="C15" s="75">
        <v>429</v>
      </c>
      <c r="D15" s="527">
        <v>2.3442620000000001</v>
      </c>
    </row>
    <row r="16" spans="1:6" s="34" customFormat="1" ht="15" customHeight="1">
      <c r="A16" s="34" t="s">
        <v>847</v>
      </c>
      <c r="F16" s="290"/>
    </row>
    <row r="17" spans="1:2" ht="15" customHeight="1">
      <c r="A17" s="34" t="s">
        <v>848</v>
      </c>
      <c r="B17" s="528"/>
    </row>
    <row r="18" spans="1:2" ht="15" customHeight="1">
      <c r="A18" s="378" t="s">
        <v>849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zoomScaleNormal="100" workbookViewId="0"/>
  </sheetViews>
  <sheetFormatPr defaultColWidth="8.875" defaultRowHeight="14.25" customHeight="1"/>
  <cols>
    <col min="1" max="1" width="31" style="34" customWidth="1"/>
    <col min="2" max="4" width="14" style="34" customWidth="1"/>
    <col min="5" max="16384" width="8.875" style="34"/>
  </cols>
  <sheetData>
    <row r="1" spans="1:4" ht="14.25" customHeight="1">
      <c r="A1" s="359" t="s">
        <v>1</v>
      </c>
    </row>
    <row r="3" spans="1:4" ht="14.25" customHeight="1">
      <c r="A3" s="273" t="s">
        <v>850</v>
      </c>
    </row>
    <row r="4" spans="1:4" ht="14.25" customHeight="1">
      <c r="A4" s="529" t="s">
        <v>851</v>
      </c>
      <c r="B4" s="290"/>
      <c r="C4" s="290"/>
      <c r="D4" s="290" t="s">
        <v>351</v>
      </c>
    </row>
    <row r="5" spans="1:4" ht="14.25" customHeight="1">
      <c r="A5" s="530" t="s">
        <v>852</v>
      </c>
      <c r="B5" s="91" t="s">
        <v>853</v>
      </c>
      <c r="C5" s="91" t="s">
        <v>854</v>
      </c>
      <c r="D5" s="530" t="s">
        <v>648</v>
      </c>
    </row>
    <row r="6" spans="1:4" ht="14.25" customHeight="1">
      <c r="A6" s="531" t="s">
        <v>112</v>
      </c>
      <c r="B6" s="532">
        <v>156994</v>
      </c>
      <c r="C6" s="532">
        <f>C8+C12+C16+C24</f>
        <v>157698</v>
      </c>
      <c r="D6" s="532">
        <f>D8+D12+D16+D24</f>
        <v>157099</v>
      </c>
    </row>
    <row r="7" spans="1:4" ht="5.25" customHeight="1">
      <c r="A7" s="533"/>
      <c r="B7" s="532"/>
      <c r="C7" s="532"/>
      <c r="D7" s="532"/>
    </row>
    <row r="8" spans="1:4" ht="14.25" customHeight="1">
      <c r="A8" s="523" t="s">
        <v>855</v>
      </c>
      <c r="B8" s="534">
        <f>+B9+B10+B11</f>
        <v>2137</v>
      </c>
      <c r="C8" s="534">
        <v>1659</v>
      </c>
      <c r="D8" s="534">
        <v>1303</v>
      </c>
    </row>
    <row r="9" spans="1:4" ht="14.25" customHeight="1">
      <c r="A9" s="525" t="s">
        <v>856</v>
      </c>
      <c r="B9" s="534">
        <v>2114</v>
      </c>
      <c r="C9" s="534">
        <v>1655</v>
      </c>
      <c r="D9" s="534">
        <v>1300</v>
      </c>
    </row>
    <row r="10" spans="1:4" ht="14.25" customHeight="1">
      <c r="A10" s="525" t="s">
        <v>857</v>
      </c>
      <c r="B10" s="534">
        <v>4</v>
      </c>
      <c r="C10" s="535" t="s">
        <v>655</v>
      </c>
      <c r="D10" s="534">
        <v>3</v>
      </c>
    </row>
    <row r="11" spans="1:4" ht="14.25" customHeight="1">
      <c r="A11" s="525" t="s">
        <v>858</v>
      </c>
      <c r="B11" s="534">
        <v>19</v>
      </c>
      <c r="C11" s="534">
        <v>4</v>
      </c>
      <c r="D11" s="535" t="s">
        <v>655</v>
      </c>
    </row>
    <row r="12" spans="1:4" ht="14.25" customHeight="1">
      <c r="A12" s="523" t="s">
        <v>859</v>
      </c>
      <c r="B12" s="534">
        <f>+B13+B14+B15</f>
        <v>48202</v>
      </c>
      <c r="C12" s="534">
        <f>+C13+C14+C15</f>
        <v>43258</v>
      </c>
      <c r="D12" s="534">
        <f>+D13+D14+D15</f>
        <v>38251</v>
      </c>
    </row>
    <row r="13" spans="1:4" ht="14.25" customHeight="1">
      <c r="A13" s="525" t="s">
        <v>860</v>
      </c>
      <c r="B13" s="534">
        <v>24</v>
      </c>
      <c r="C13" s="534">
        <v>35</v>
      </c>
      <c r="D13" s="534">
        <v>12</v>
      </c>
    </row>
    <row r="14" spans="1:4" ht="14.25" customHeight="1">
      <c r="A14" s="525" t="s">
        <v>861</v>
      </c>
      <c r="B14" s="534">
        <v>15055</v>
      </c>
      <c r="C14" s="534">
        <v>14535</v>
      </c>
      <c r="D14" s="534">
        <v>13735</v>
      </c>
    </row>
    <row r="15" spans="1:4" ht="14.25" customHeight="1">
      <c r="A15" s="525" t="s">
        <v>862</v>
      </c>
      <c r="B15" s="534">
        <v>33123</v>
      </c>
      <c r="C15" s="534">
        <v>28688</v>
      </c>
      <c r="D15" s="534">
        <v>24504</v>
      </c>
    </row>
    <row r="16" spans="1:4" ht="14.25" customHeight="1">
      <c r="A16" s="523" t="s">
        <v>863</v>
      </c>
      <c r="B16" s="534">
        <f>+B17+B18+B19+B20+B21+B22+B23</f>
        <v>104543</v>
      </c>
      <c r="C16" s="534">
        <f>+C17+C18+C19+C20+C21+C22+C23</f>
        <v>108533</v>
      </c>
      <c r="D16" s="534">
        <f>+D17+D18+D19+D20+D21+D22+D23</f>
        <v>111909</v>
      </c>
    </row>
    <row r="17" spans="1:4" ht="14.25" customHeight="1">
      <c r="A17" s="525" t="s">
        <v>864</v>
      </c>
      <c r="B17" s="534">
        <v>737</v>
      </c>
      <c r="C17" s="534">
        <v>727</v>
      </c>
      <c r="D17" s="534">
        <v>471</v>
      </c>
    </row>
    <row r="18" spans="1:4" ht="14.25" customHeight="1">
      <c r="A18" s="525" t="s">
        <v>865</v>
      </c>
      <c r="B18" s="534">
        <v>11722</v>
      </c>
      <c r="C18" s="534">
        <v>12453</v>
      </c>
      <c r="D18" s="534">
        <v>17535</v>
      </c>
    </row>
    <row r="19" spans="1:4" ht="14.25" customHeight="1">
      <c r="A19" s="525" t="s">
        <v>866</v>
      </c>
      <c r="B19" s="534">
        <v>41613</v>
      </c>
      <c r="C19" s="534">
        <v>41433</v>
      </c>
      <c r="D19" s="534">
        <v>40410</v>
      </c>
    </row>
    <row r="20" spans="1:4" ht="14.25" customHeight="1">
      <c r="A20" s="525" t="s">
        <v>867</v>
      </c>
      <c r="B20" s="534">
        <v>7686</v>
      </c>
      <c r="C20" s="534">
        <v>6498</v>
      </c>
      <c r="D20" s="534">
        <v>5355</v>
      </c>
    </row>
    <row r="21" spans="1:4" ht="14.25" customHeight="1">
      <c r="A21" s="525" t="s">
        <v>868</v>
      </c>
      <c r="B21" s="534">
        <v>2468</v>
      </c>
      <c r="C21" s="534">
        <v>2890</v>
      </c>
      <c r="D21" s="534">
        <v>3046</v>
      </c>
    </row>
    <row r="22" spans="1:4" ht="14.25" customHeight="1">
      <c r="A22" s="525" t="s">
        <v>869</v>
      </c>
      <c r="B22" s="534">
        <v>36076</v>
      </c>
      <c r="C22" s="534">
        <v>40196</v>
      </c>
      <c r="D22" s="534">
        <v>40910</v>
      </c>
    </row>
    <row r="23" spans="1:4" ht="14.25" customHeight="1">
      <c r="A23" s="525" t="s">
        <v>870</v>
      </c>
      <c r="B23" s="534">
        <v>4241</v>
      </c>
      <c r="C23" s="534">
        <v>4336</v>
      </c>
      <c r="D23" s="534">
        <v>4182</v>
      </c>
    </row>
    <row r="24" spans="1:4" ht="14.25" customHeight="1">
      <c r="A24" s="526" t="s">
        <v>871</v>
      </c>
      <c r="B24" s="516">
        <v>2112</v>
      </c>
      <c r="C24" s="516">
        <v>4248</v>
      </c>
      <c r="D24" s="516">
        <v>5636</v>
      </c>
    </row>
    <row r="25" spans="1:4" ht="14.25" customHeight="1">
      <c r="A25" s="34" t="s">
        <v>872</v>
      </c>
      <c r="B25" s="33"/>
      <c r="C25" s="33"/>
      <c r="D25" s="33"/>
    </row>
    <row r="26" spans="1:4" ht="14.25" customHeight="1">
      <c r="A26" s="29" t="s">
        <v>873</v>
      </c>
      <c r="B26" s="33"/>
    </row>
    <row r="27" spans="1:4" ht="18.75" customHeight="1">
      <c r="B27" s="33"/>
      <c r="C27" s="33"/>
    </row>
    <row r="28" spans="1:4" ht="14.25" customHeight="1">
      <c r="A28" s="529" t="s">
        <v>874</v>
      </c>
      <c r="B28" s="290" t="s">
        <v>351</v>
      </c>
      <c r="C28" s="290"/>
    </row>
    <row r="29" spans="1:4" ht="14.25" customHeight="1">
      <c r="A29" s="530" t="s">
        <v>852</v>
      </c>
      <c r="B29" s="536" t="s">
        <v>875</v>
      </c>
    </row>
    <row r="30" spans="1:4" ht="14.25" customHeight="1">
      <c r="A30" s="531" t="s">
        <v>876</v>
      </c>
      <c r="B30" s="532">
        <v>157390</v>
      </c>
    </row>
    <row r="31" spans="1:4" ht="5.25" customHeight="1">
      <c r="A31" s="533"/>
      <c r="B31" s="532"/>
    </row>
    <row r="32" spans="1:4" ht="14.25" customHeight="1">
      <c r="A32" s="523" t="s">
        <v>877</v>
      </c>
      <c r="B32" s="534">
        <v>1169</v>
      </c>
    </row>
    <row r="33" spans="1:2" ht="14.25" customHeight="1">
      <c r="A33" s="525" t="s">
        <v>878</v>
      </c>
      <c r="B33" s="534">
        <v>1162</v>
      </c>
    </row>
    <row r="34" spans="1:2" ht="14.25" customHeight="1">
      <c r="A34" s="525" t="s">
        <v>879</v>
      </c>
      <c r="B34" s="534">
        <v>3</v>
      </c>
    </row>
    <row r="35" spans="1:2" ht="14.25" customHeight="1">
      <c r="A35" s="525" t="s">
        <v>880</v>
      </c>
      <c r="B35" s="534">
        <v>4</v>
      </c>
    </row>
    <row r="36" spans="1:2" ht="14.25" customHeight="1">
      <c r="A36" s="523" t="s">
        <v>881</v>
      </c>
      <c r="B36" s="534">
        <v>32822</v>
      </c>
    </row>
    <row r="37" spans="1:2" ht="14.25" customHeight="1">
      <c r="A37" s="525" t="s">
        <v>32</v>
      </c>
      <c r="B37" s="534">
        <v>14</v>
      </c>
    </row>
    <row r="38" spans="1:2" ht="14.25" customHeight="1">
      <c r="A38" s="525" t="s">
        <v>882</v>
      </c>
      <c r="B38" s="534">
        <v>12039</v>
      </c>
    </row>
    <row r="39" spans="1:2" ht="14.25" customHeight="1">
      <c r="A39" s="525" t="s">
        <v>883</v>
      </c>
      <c r="B39" s="534">
        <v>20769</v>
      </c>
    </row>
    <row r="40" spans="1:2" ht="14.25" customHeight="1">
      <c r="A40" s="523" t="s">
        <v>863</v>
      </c>
      <c r="B40" s="534">
        <v>107733</v>
      </c>
    </row>
    <row r="41" spans="1:2" ht="14.25" customHeight="1">
      <c r="A41" s="525" t="s">
        <v>864</v>
      </c>
      <c r="B41" s="534">
        <v>523</v>
      </c>
    </row>
    <row r="42" spans="1:2" ht="14.25" customHeight="1">
      <c r="A42" s="525" t="s">
        <v>884</v>
      </c>
      <c r="B42" s="534">
        <v>6107</v>
      </c>
    </row>
    <row r="43" spans="1:2" ht="14.25" customHeight="1">
      <c r="A43" s="525" t="s">
        <v>885</v>
      </c>
      <c r="B43" s="534">
        <v>11970</v>
      </c>
    </row>
    <row r="44" spans="1:2" ht="14.25" customHeight="1">
      <c r="A44" s="525" t="s">
        <v>33</v>
      </c>
      <c r="B44" s="534">
        <v>29276</v>
      </c>
    </row>
    <row r="45" spans="1:2" ht="14.25" customHeight="1">
      <c r="A45" s="525" t="s">
        <v>886</v>
      </c>
      <c r="B45" s="534">
        <v>5134</v>
      </c>
    </row>
    <row r="46" spans="1:2" ht="14.25" customHeight="1">
      <c r="A46" s="525" t="s">
        <v>887</v>
      </c>
      <c r="B46" s="534">
        <v>3868</v>
      </c>
    </row>
    <row r="47" spans="1:2" ht="14.25" customHeight="1">
      <c r="A47" s="537" t="s">
        <v>888</v>
      </c>
      <c r="B47" s="534">
        <v>5061</v>
      </c>
    </row>
    <row r="48" spans="1:2" ht="14.25" customHeight="1">
      <c r="A48" s="525" t="s">
        <v>889</v>
      </c>
      <c r="B48" s="534">
        <v>8663</v>
      </c>
    </row>
    <row r="49" spans="1:4" ht="14.25" customHeight="1">
      <c r="A49" s="525" t="s">
        <v>890</v>
      </c>
      <c r="B49" s="534">
        <v>5730</v>
      </c>
    </row>
    <row r="50" spans="1:4" ht="14.25" customHeight="1">
      <c r="A50" s="525" t="s">
        <v>891</v>
      </c>
      <c r="B50" s="534">
        <v>5712</v>
      </c>
    </row>
    <row r="51" spans="1:4" ht="14.25" customHeight="1">
      <c r="A51" s="525" t="s">
        <v>892</v>
      </c>
      <c r="B51" s="534">
        <v>11696</v>
      </c>
    </row>
    <row r="52" spans="1:4" ht="14.25" customHeight="1">
      <c r="A52" s="525" t="s">
        <v>893</v>
      </c>
      <c r="B52" s="534">
        <v>528</v>
      </c>
    </row>
    <row r="53" spans="1:4" ht="14.25" customHeight="1">
      <c r="A53" s="537" t="s">
        <v>894</v>
      </c>
      <c r="B53" s="534">
        <v>9489</v>
      </c>
    </row>
    <row r="54" spans="1:4" ht="14.25" customHeight="1">
      <c r="A54" s="537" t="s">
        <v>895</v>
      </c>
      <c r="B54" s="534">
        <v>3976</v>
      </c>
    </row>
    <row r="55" spans="1:4" ht="14.25" customHeight="1">
      <c r="A55" s="526" t="s">
        <v>871</v>
      </c>
      <c r="B55" s="516">
        <v>15666</v>
      </c>
    </row>
    <row r="56" spans="1:4" ht="14.25" customHeight="1">
      <c r="A56" s="34" t="s">
        <v>872</v>
      </c>
      <c r="B56" s="33"/>
      <c r="C56" s="33"/>
      <c r="D56" s="33"/>
    </row>
    <row r="57" spans="1:4" ht="14.25" customHeight="1">
      <c r="A57" s="29" t="s">
        <v>873</v>
      </c>
      <c r="B57" s="33"/>
    </row>
    <row r="58" spans="1:4" ht="14.25" customHeight="1">
      <c r="B58" s="33"/>
      <c r="C58" s="33"/>
    </row>
    <row r="59" spans="1:4" ht="14.25" customHeight="1">
      <c r="B59" s="65"/>
      <c r="C59" s="65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5" workbookViewId="0"/>
  </sheetViews>
  <sheetFormatPr defaultRowHeight="14.25" customHeight="1"/>
  <cols>
    <col min="1" max="8" width="10.875" style="126" customWidth="1"/>
    <col min="9" max="16384" width="9" style="126"/>
  </cols>
  <sheetData>
    <row r="1" spans="1:8" ht="14.25" customHeight="1">
      <c r="A1" s="3" t="s">
        <v>1</v>
      </c>
    </row>
    <row r="3" spans="1:8" s="129" customFormat="1" ht="14.25" customHeight="1">
      <c r="A3" s="127" t="s">
        <v>76</v>
      </c>
      <c r="B3" s="128"/>
    </row>
    <row r="4" spans="1:8" s="130" customFormat="1" ht="14.25" customHeight="1">
      <c r="A4" s="543">
        <v>41000</v>
      </c>
      <c r="B4" s="544"/>
      <c r="H4" s="131"/>
    </row>
    <row r="5" spans="1:8" s="137" customFormat="1" ht="14.25" customHeight="1">
      <c r="A5" s="545" t="s">
        <v>77</v>
      </c>
      <c r="B5" s="547" t="s">
        <v>51</v>
      </c>
      <c r="C5" s="132" t="s">
        <v>52</v>
      </c>
      <c r="D5" s="133"/>
      <c r="E5" s="134"/>
      <c r="F5" s="135" t="s">
        <v>78</v>
      </c>
      <c r="G5" s="135" t="s">
        <v>55</v>
      </c>
      <c r="H5" s="136" t="s">
        <v>56</v>
      </c>
    </row>
    <row r="6" spans="1:8" s="137" customFormat="1" ht="14.25" customHeight="1">
      <c r="A6" s="546"/>
      <c r="B6" s="548"/>
      <c r="C6" s="138" t="s">
        <v>2</v>
      </c>
      <c r="D6" s="138" t="s">
        <v>3</v>
      </c>
      <c r="E6" s="138" t="s">
        <v>4</v>
      </c>
      <c r="F6" s="139" t="s">
        <v>79</v>
      </c>
      <c r="G6" s="139" t="s">
        <v>80</v>
      </c>
      <c r="H6" s="140" t="s">
        <v>62</v>
      </c>
    </row>
    <row r="7" spans="1:8" s="137" customFormat="1" ht="14.25" customHeight="1">
      <c r="A7" s="141" t="s">
        <v>19</v>
      </c>
      <c r="B7" s="142">
        <f>SUM(B9:B21)</f>
        <v>139425</v>
      </c>
      <c r="C7" s="142">
        <f>SUM(C9:C21)</f>
        <v>329712</v>
      </c>
      <c r="D7" s="142">
        <f>SUM(D9:D21)</f>
        <v>164806</v>
      </c>
      <c r="E7" s="142">
        <f>SUM(E9:E21)</f>
        <v>164906</v>
      </c>
      <c r="F7" s="143">
        <v>60.31</v>
      </c>
      <c r="G7" s="142">
        <f>C7/F7</f>
        <v>5466.9540706350517</v>
      </c>
      <c r="H7" s="143">
        <f>C7/B7</f>
        <v>2.3647982786444324</v>
      </c>
    </row>
    <row r="8" spans="1:8" s="137" customFormat="1" ht="3" customHeight="1">
      <c r="A8" s="144"/>
      <c r="B8" s="145"/>
      <c r="C8" s="146"/>
      <c r="D8" s="146"/>
      <c r="E8" s="146"/>
      <c r="F8" s="147"/>
      <c r="G8" s="147"/>
      <c r="H8" s="147"/>
    </row>
    <row r="9" spans="1:8" s="153" customFormat="1" ht="14.25" customHeight="1">
      <c r="A9" s="148" t="s">
        <v>81</v>
      </c>
      <c r="B9" s="149">
        <v>15982</v>
      </c>
      <c r="C9" s="150">
        <f t="shared" ref="C9:C21" si="0">D9+E9</f>
        <v>39888</v>
      </c>
      <c r="D9" s="150">
        <v>19761</v>
      </c>
      <c r="E9" s="150">
        <v>20127</v>
      </c>
      <c r="F9" s="151">
        <v>5.65</v>
      </c>
      <c r="G9" s="150">
        <f t="shared" ref="G9:G21" si="1">C9/F9</f>
        <v>7059.8230088495575</v>
      </c>
      <c r="H9" s="152">
        <f t="shared" ref="H9:H21" si="2">C9/B9</f>
        <v>2.4958077837567263</v>
      </c>
    </row>
    <row r="10" spans="1:8" s="153" customFormat="1" ht="14.25" customHeight="1">
      <c r="A10" s="148" t="s">
        <v>82</v>
      </c>
      <c r="B10" s="149">
        <v>6198</v>
      </c>
      <c r="C10" s="150">
        <f t="shared" si="0"/>
        <v>15253</v>
      </c>
      <c r="D10" s="150">
        <v>7595</v>
      </c>
      <c r="E10" s="150">
        <v>7658</v>
      </c>
      <c r="F10" s="151">
        <v>5.19</v>
      </c>
      <c r="G10" s="150">
        <f t="shared" si="1"/>
        <v>2938.9210019267821</v>
      </c>
      <c r="H10" s="152">
        <f t="shared" si="2"/>
        <v>2.4609551468215551</v>
      </c>
    </row>
    <row r="11" spans="1:8" s="153" customFormat="1" ht="14.25" customHeight="1">
      <c r="A11" s="148" t="s">
        <v>83</v>
      </c>
      <c r="B11" s="149">
        <v>13144</v>
      </c>
      <c r="C11" s="150">
        <f t="shared" si="0"/>
        <v>32865</v>
      </c>
      <c r="D11" s="150">
        <v>16417</v>
      </c>
      <c r="E11" s="150">
        <v>16448</v>
      </c>
      <c r="F11" s="151">
        <v>8.8800000000000008</v>
      </c>
      <c r="G11" s="150">
        <f t="shared" si="1"/>
        <v>3701.0135135135133</v>
      </c>
      <c r="H11" s="152">
        <f t="shared" si="2"/>
        <v>2.5003804017041995</v>
      </c>
    </row>
    <row r="12" spans="1:8" s="153" customFormat="1" ht="14.25" customHeight="1">
      <c r="A12" s="148" t="s">
        <v>84</v>
      </c>
      <c r="B12" s="149">
        <v>21511</v>
      </c>
      <c r="C12" s="150">
        <f t="shared" si="0"/>
        <v>51017</v>
      </c>
      <c r="D12" s="150">
        <v>25305</v>
      </c>
      <c r="E12" s="150">
        <v>25712</v>
      </c>
      <c r="F12" s="151">
        <v>6.53</v>
      </c>
      <c r="G12" s="150">
        <f t="shared" si="1"/>
        <v>7812.7105666156203</v>
      </c>
      <c r="H12" s="152">
        <f t="shared" si="2"/>
        <v>2.3716703082144019</v>
      </c>
    </row>
    <row r="13" spans="1:8" s="153" customFormat="1" ht="14.25" customHeight="1">
      <c r="A13" s="148" t="s">
        <v>85</v>
      </c>
      <c r="B13" s="149">
        <v>5054</v>
      </c>
      <c r="C13" s="150">
        <f t="shared" si="0"/>
        <v>12412</v>
      </c>
      <c r="D13" s="150">
        <v>6239</v>
      </c>
      <c r="E13" s="150">
        <v>6173</v>
      </c>
      <c r="F13" s="151">
        <v>7.14</v>
      </c>
      <c r="G13" s="150">
        <f t="shared" si="1"/>
        <v>1738.3753501400561</v>
      </c>
      <c r="H13" s="152">
        <f t="shared" si="2"/>
        <v>2.4558765334388601</v>
      </c>
    </row>
    <row r="14" spans="1:8" s="153" customFormat="1" ht="14.25" customHeight="1">
      <c r="A14" s="148" t="s">
        <v>86</v>
      </c>
      <c r="B14" s="149">
        <v>13096</v>
      </c>
      <c r="C14" s="150">
        <f t="shared" si="0"/>
        <v>31964</v>
      </c>
      <c r="D14" s="150">
        <v>16147</v>
      </c>
      <c r="E14" s="150">
        <v>15817</v>
      </c>
      <c r="F14" s="151">
        <v>7.07</v>
      </c>
      <c r="G14" s="150">
        <f t="shared" si="1"/>
        <v>4521.0749646393206</v>
      </c>
      <c r="H14" s="152">
        <f t="shared" si="2"/>
        <v>2.4407452657299937</v>
      </c>
    </row>
    <row r="15" spans="1:8" s="153" customFormat="1" ht="14.25" customHeight="1">
      <c r="A15" s="148" t="s">
        <v>87</v>
      </c>
      <c r="B15" s="149">
        <v>19665</v>
      </c>
      <c r="C15" s="150">
        <f t="shared" si="0"/>
        <v>44139</v>
      </c>
      <c r="D15" s="150">
        <v>22189</v>
      </c>
      <c r="E15" s="150">
        <v>21950</v>
      </c>
      <c r="F15" s="151">
        <v>3.6</v>
      </c>
      <c r="G15" s="150">
        <f t="shared" si="1"/>
        <v>12260.833333333334</v>
      </c>
      <c r="H15" s="152">
        <f t="shared" si="2"/>
        <v>2.2445461479786424</v>
      </c>
    </row>
    <row r="16" spans="1:8" s="153" customFormat="1" ht="14.25" customHeight="1">
      <c r="A16" s="148" t="s">
        <v>88</v>
      </c>
      <c r="B16" s="149">
        <v>3267</v>
      </c>
      <c r="C16" s="150">
        <f t="shared" si="0"/>
        <v>8216</v>
      </c>
      <c r="D16" s="150">
        <v>4087</v>
      </c>
      <c r="E16" s="150">
        <v>4129</v>
      </c>
      <c r="F16" s="154">
        <v>2.17</v>
      </c>
      <c r="G16" s="150">
        <f t="shared" si="1"/>
        <v>3786.1751152073734</v>
      </c>
      <c r="H16" s="152">
        <f t="shared" si="2"/>
        <v>2.5148454239363329</v>
      </c>
    </row>
    <row r="17" spans="1:8" s="153" customFormat="1" ht="14.25" customHeight="1">
      <c r="A17" s="148" t="s">
        <v>20</v>
      </c>
      <c r="B17" s="149">
        <v>8564</v>
      </c>
      <c r="C17" s="150">
        <f t="shared" si="0"/>
        <v>21451</v>
      </c>
      <c r="D17" s="150">
        <v>10726</v>
      </c>
      <c r="E17" s="150">
        <v>10725</v>
      </c>
      <c r="F17" s="151">
        <v>7.5</v>
      </c>
      <c r="G17" s="150">
        <f t="shared" si="1"/>
        <v>2860.1333333333332</v>
      </c>
      <c r="H17" s="152">
        <f t="shared" si="2"/>
        <v>2.50478748248482</v>
      </c>
    </row>
    <row r="18" spans="1:8" s="153" customFormat="1" ht="14.25" customHeight="1">
      <c r="A18" s="148" t="s">
        <v>89</v>
      </c>
      <c r="B18" s="149">
        <v>9133</v>
      </c>
      <c r="C18" s="150">
        <f t="shared" si="0"/>
        <v>22133</v>
      </c>
      <c r="D18" s="150">
        <v>10890</v>
      </c>
      <c r="E18" s="150">
        <v>11243</v>
      </c>
      <c r="F18" s="151">
        <v>1.93</v>
      </c>
      <c r="G18" s="150">
        <f t="shared" si="1"/>
        <v>11467.875647668394</v>
      </c>
      <c r="H18" s="152">
        <f t="shared" si="2"/>
        <v>2.4234096134895435</v>
      </c>
    </row>
    <row r="19" spans="1:8" s="153" customFormat="1" ht="14.25" customHeight="1">
      <c r="A19" s="148" t="s">
        <v>21</v>
      </c>
      <c r="B19" s="149">
        <v>4294</v>
      </c>
      <c r="C19" s="150">
        <f t="shared" si="0"/>
        <v>8379</v>
      </c>
      <c r="D19" s="150">
        <v>4385</v>
      </c>
      <c r="E19" s="150">
        <v>3994</v>
      </c>
      <c r="F19" s="151">
        <v>0.84</v>
      </c>
      <c r="G19" s="150">
        <f t="shared" si="1"/>
        <v>9975</v>
      </c>
      <c r="H19" s="152">
        <f t="shared" si="2"/>
        <v>1.9513274336283186</v>
      </c>
    </row>
    <row r="20" spans="1:8" s="153" customFormat="1" ht="14.25" customHeight="1">
      <c r="A20" s="148" t="s">
        <v>90</v>
      </c>
      <c r="B20" s="149">
        <v>6899</v>
      </c>
      <c r="C20" s="150">
        <f t="shared" si="0"/>
        <v>14745</v>
      </c>
      <c r="D20" s="150">
        <v>7450</v>
      </c>
      <c r="E20" s="150">
        <v>7295</v>
      </c>
      <c r="F20" s="151">
        <v>1.71</v>
      </c>
      <c r="G20" s="150">
        <f t="shared" si="1"/>
        <v>8622.8070175438606</v>
      </c>
      <c r="H20" s="152">
        <f t="shared" si="2"/>
        <v>2.1372662704739818</v>
      </c>
    </row>
    <row r="21" spans="1:8" s="153" customFormat="1" ht="14.25" customHeight="1">
      <c r="A21" s="155" t="s">
        <v>22</v>
      </c>
      <c r="B21" s="156">
        <v>12618</v>
      </c>
      <c r="C21" s="157">
        <f t="shared" si="0"/>
        <v>27250</v>
      </c>
      <c r="D21" s="157">
        <v>13615</v>
      </c>
      <c r="E21" s="157">
        <v>13635</v>
      </c>
      <c r="F21" s="158">
        <v>2.1</v>
      </c>
      <c r="G21" s="157">
        <f t="shared" si="1"/>
        <v>12976.190476190475</v>
      </c>
      <c r="H21" s="159">
        <f t="shared" si="2"/>
        <v>2.1596132509113963</v>
      </c>
    </row>
    <row r="22" spans="1:8" s="153" customFormat="1" ht="14.25" customHeight="1">
      <c r="B22" s="160"/>
      <c r="H22" s="161" t="s">
        <v>91</v>
      </c>
    </row>
    <row r="23" spans="1:8" s="153" customFormat="1" ht="14.25" customHeight="1"/>
    <row r="24" spans="1:8" s="153" customFormat="1" ht="14.25" customHeight="1"/>
    <row r="25" spans="1:8" s="153" customFormat="1" ht="14.25" customHeight="1"/>
    <row r="26" spans="1:8" s="153" customFormat="1" ht="14.25" customHeight="1"/>
    <row r="27" spans="1:8" s="153" customFormat="1" ht="14.25" customHeight="1"/>
    <row r="28" spans="1:8" s="153" customFormat="1" ht="14.25" customHeight="1"/>
    <row r="29" spans="1:8" s="153" customFormat="1" ht="14.25" customHeight="1"/>
    <row r="30" spans="1:8" s="153" customFormat="1" ht="14.25" customHeight="1"/>
    <row r="31" spans="1:8" s="153" customFormat="1" ht="14.25" customHeight="1"/>
    <row r="32" spans="1:8" s="153" customFormat="1" ht="14.25" customHeight="1"/>
    <row r="33" s="153" customFormat="1" ht="14.25" customHeight="1"/>
    <row r="34" s="153" customFormat="1" ht="14.25" customHeight="1"/>
    <row r="35" s="153" customFormat="1" ht="14.25" customHeight="1"/>
    <row r="36" s="153" customFormat="1" ht="14.25" customHeight="1"/>
    <row r="37" s="153" customFormat="1" ht="14.25" customHeight="1"/>
    <row r="38" s="153" customFormat="1" ht="14.25" customHeight="1"/>
    <row r="39" s="153" customFormat="1" ht="14.25" customHeight="1"/>
  </sheetData>
  <mergeCells count="3">
    <mergeCell ref="A4:B4"/>
    <mergeCell ref="A5:A6"/>
    <mergeCell ref="B5:B6"/>
  </mergeCells>
  <phoneticPr fontId="1"/>
  <hyperlinks>
    <hyperlink ref="A1" location="目次!R1C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0" workbookViewId="0"/>
  </sheetViews>
  <sheetFormatPr defaultColWidth="12.875" defaultRowHeight="15" customHeight="1"/>
  <cols>
    <col min="1" max="6" width="14.375" style="162" customWidth="1"/>
    <col min="7" max="16384" width="12.875" style="162"/>
  </cols>
  <sheetData>
    <row r="1" spans="1:6" ht="15" customHeight="1">
      <c r="A1" s="6" t="s">
        <v>1</v>
      </c>
    </row>
    <row r="3" spans="1:6" ht="14.25" customHeight="1">
      <c r="A3" s="7" t="s">
        <v>92</v>
      </c>
    </row>
    <row r="4" spans="1:6" s="10" customFormat="1" ht="14.25" customHeight="1">
      <c r="A4" s="163" t="s">
        <v>93</v>
      </c>
      <c r="B4" s="8"/>
      <c r="C4" s="9"/>
      <c r="D4" s="9"/>
      <c r="E4" s="9"/>
      <c r="F4" s="9" t="s">
        <v>94</v>
      </c>
    </row>
    <row r="5" spans="1:6" s="8" customFormat="1" ht="14.25" customHeight="1">
      <c r="A5" s="54" t="s">
        <v>95</v>
      </c>
      <c r="B5" s="62" t="s">
        <v>96</v>
      </c>
      <c r="C5" s="62" t="s">
        <v>97</v>
      </c>
      <c r="D5" s="62" t="s">
        <v>98</v>
      </c>
      <c r="E5" s="62" t="s">
        <v>99</v>
      </c>
      <c r="F5" s="11" t="s">
        <v>100</v>
      </c>
    </row>
    <row r="6" spans="1:6" s="10" customFormat="1" ht="14.25" customHeight="1">
      <c r="A6" s="63" t="s">
        <v>101</v>
      </c>
      <c r="B6" s="164">
        <v>320802</v>
      </c>
      <c r="C6" s="164">
        <v>323886</v>
      </c>
      <c r="D6" s="164">
        <v>326881</v>
      </c>
      <c r="E6" s="164">
        <v>328749</v>
      </c>
      <c r="F6" s="164">
        <v>329712</v>
      </c>
    </row>
    <row r="7" spans="1:6" s="10" customFormat="1" ht="5.25" customHeight="1">
      <c r="A7" s="64"/>
      <c r="B7" s="12"/>
      <c r="C7" s="12"/>
      <c r="D7" s="12"/>
      <c r="E7" s="12"/>
      <c r="F7" s="12"/>
    </row>
    <row r="8" spans="1:6" s="10" customFormat="1" ht="14.25" customHeight="1">
      <c r="A8" s="64" t="s">
        <v>102</v>
      </c>
      <c r="B8" s="13">
        <v>39673</v>
      </c>
      <c r="C8" s="13">
        <v>39843</v>
      </c>
      <c r="D8" s="13">
        <v>39914</v>
      </c>
      <c r="E8" s="13">
        <v>40016</v>
      </c>
      <c r="F8" s="13">
        <v>39888</v>
      </c>
    </row>
    <row r="9" spans="1:6" s="10" customFormat="1" ht="14.25" customHeight="1">
      <c r="A9" s="64" t="s">
        <v>103</v>
      </c>
      <c r="B9" s="13">
        <v>15432</v>
      </c>
      <c r="C9" s="13">
        <v>15312</v>
      </c>
      <c r="D9" s="13">
        <v>15493</v>
      </c>
      <c r="E9" s="13">
        <v>15348</v>
      </c>
      <c r="F9" s="13">
        <v>15253</v>
      </c>
    </row>
    <row r="10" spans="1:6" s="10" customFormat="1" ht="14.25" customHeight="1">
      <c r="A10" s="64" t="s">
        <v>35</v>
      </c>
      <c r="B10" s="13">
        <v>32009</v>
      </c>
      <c r="C10" s="13">
        <v>32320</v>
      </c>
      <c r="D10" s="13">
        <v>32610</v>
      </c>
      <c r="E10" s="13">
        <v>32701</v>
      </c>
      <c r="F10" s="13">
        <v>32865</v>
      </c>
    </row>
    <row r="11" spans="1:6" s="10" customFormat="1" ht="14.25" customHeight="1">
      <c r="A11" s="64" t="s">
        <v>104</v>
      </c>
      <c r="B11" s="13">
        <v>49922</v>
      </c>
      <c r="C11" s="13">
        <v>50468</v>
      </c>
      <c r="D11" s="13">
        <v>50859</v>
      </c>
      <c r="E11" s="13">
        <v>50898</v>
      </c>
      <c r="F11" s="13">
        <v>51017</v>
      </c>
    </row>
    <row r="12" spans="1:6" s="10" customFormat="1" ht="14.25" customHeight="1">
      <c r="A12" s="64" t="s">
        <v>105</v>
      </c>
      <c r="B12" s="13">
        <v>12580</v>
      </c>
      <c r="C12" s="13">
        <v>12569</v>
      </c>
      <c r="D12" s="13">
        <v>12561</v>
      </c>
      <c r="E12" s="13">
        <v>12520</v>
      </c>
      <c r="F12" s="13">
        <v>12412</v>
      </c>
    </row>
    <row r="13" spans="1:6" s="10" customFormat="1" ht="14.25" customHeight="1">
      <c r="A13" s="64" t="s">
        <v>106</v>
      </c>
      <c r="B13" s="13">
        <v>31435</v>
      </c>
      <c r="C13" s="13">
        <v>31718</v>
      </c>
      <c r="D13" s="13">
        <v>31804</v>
      </c>
      <c r="E13" s="13">
        <v>31858</v>
      </c>
      <c r="F13" s="13">
        <v>31964</v>
      </c>
    </row>
    <row r="14" spans="1:6" s="10" customFormat="1" ht="14.25" customHeight="1">
      <c r="A14" s="64" t="s">
        <v>107</v>
      </c>
      <c r="B14" s="13">
        <v>43168</v>
      </c>
      <c r="C14" s="13">
        <v>43523</v>
      </c>
      <c r="D14" s="13">
        <v>44125</v>
      </c>
      <c r="E14" s="13">
        <v>44188</v>
      </c>
      <c r="F14" s="13">
        <v>44139</v>
      </c>
    </row>
    <row r="15" spans="1:6" s="10" customFormat="1" ht="14.25" customHeight="1">
      <c r="A15" s="64" t="s">
        <v>108</v>
      </c>
      <c r="B15" s="13">
        <v>8042</v>
      </c>
      <c r="C15" s="13">
        <v>8124</v>
      </c>
      <c r="D15" s="13">
        <v>8130</v>
      </c>
      <c r="E15" s="13">
        <v>8154</v>
      </c>
      <c r="F15" s="13">
        <v>8216</v>
      </c>
    </row>
    <row r="16" spans="1:6" s="10" customFormat="1" ht="14.25" customHeight="1">
      <c r="A16" s="64" t="s">
        <v>20</v>
      </c>
      <c r="B16" s="13">
        <v>17820</v>
      </c>
      <c r="C16" s="13">
        <v>18606</v>
      </c>
      <c r="D16" s="13">
        <v>19388</v>
      </c>
      <c r="E16" s="13">
        <v>20773</v>
      </c>
      <c r="F16" s="13">
        <v>21451</v>
      </c>
    </row>
    <row r="17" spans="1:6" s="10" customFormat="1" ht="14.25" customHeight="1">
      <c r="A17" s="64" t="s">
        <v>36</v>
      </c>
      <c r="B17" s="13">
        <v>22138</v>
      </c>
      <c r="C17" s="13">
        <v>22172</v>
      </c>
      <c r="D17" s="13">
        <v>22215</v>
      </c>
      <c r="E17" s="13">
        <v>22197</v>
      </c>
      <c r="F17" s="13">
        <v>22133</v>
      </c>
    </row>
    <row r="18" spans="1:6" s="10" customFormat="1" ht="14.25" customHeight="1">
      <c r="A18" s="64" t="s">
        <v>21</v>
      </c>
      <c r="B18" s="13">
        <v>8323</v>
      </c>
      <c r="C18" s="13">
        <v>8420</v>
      </c>
      <c r="D18" s="13">
        <v>8513</v>
      </c>
      <c r="E18" s="13">
        <v>8426</v>
      </c>
      <c r="F18" s="13">
        <v>8379</v>
      </c>
    </row>
    <row r="19" spans="1:6" s="10" customFormat="1" ht="14.25" customHeight="1">
      <c r="A19" s="64" t="s">
        <v>23</v>
      </c>
      <c r="B19" s="13">
        <v>14188</v>
      </c>
      <c r="C19" s="13">
        <v>14421</v>
      </c>
      <c r="D19" s="13">
        <v>14571</v>
      </c>
      <c r="E19" s="13">
        <v>14673</v>
      </c>
      <c r="F19" s="13">
        <v>14745</v>
      </c>
    </row>
    <row r="20" spans="1:6" s="10" customFormat="1" ht="14.25" customHeight="1">
      <c r="A20" s="52" t="s">
        <v>22</v>
      </c>
      <c r="B20" s="14">
        <v>26072</v>
      </c>
      <c r="C20" s="14">
        <v>26390</v>
      </c>
      <c r="D20" s="15">
        <v>26698</v>
      </c>
      <c r="E20" s="15">
        <v>26997</v>
      </c>
      <c r="F20" s="15">
        <v>27250</v>
      </c>
    </row>
    <row r="21" spans="1:6" s="10" customFormat="1" ht="15" customHeight="1">
      <c r="C21" s="165"/>
      <c r="D21" s="165"/>
      <c r="E21" s="165"/>
      <c r="F21" s="16" t="s">
        <v>109</v>
      </c>
    </row>
    <row r="22" spans="1:6" s="10" customFormat="1" ht="15" customHeight="1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0" zoomScaleNormal="100" workbookViewId="0"/>
  </sheetViews>
  <sheetFormatPr defaultRowHeight="14.25" customHeight="1"/>
  <cols>
    <col min="1" max="1" width="9.75" style="168" customWidth="1"/>
    <col min="2" max="2" width="11.875" style="167" customWidth="1"/>
    <col min="3" max="4" width="10.5" style="167" customWidth="1"/>
    <col min="5" max="5" width="10.875" style="168" customWidth="1"/>
    <col min="6" max="6" width="12" style="167" customWidth="1"/>
    <col min="7" max="8" width="10.625" style="167" customWidth="1"/>
    <col min="9" max="16384" width="9" style="167"/>
  </cols>
  <sheetData>
    <row r="1" spans="1:8" ht="14.25" customHeight="1">
      <c r="A1" s="166" t="s">
        <v>1</v>
      </c>
    </row>
    <row r="3" spans="1:8" ht="14.25" customHeight="1">
      <c r="A3" s="169" t="s">
        <v>110</v>
      </c>
      <c r="B3" s="170"/>
      <c r="C3" s="170"/>
      <c r="D3" s="170"/>
    </row>
    <row r="4" spans="1:8" ht="14.25" customHeight="1">
      <c r="A4" s="549">
        <v>41275</v>
      </c>
      <c r="B4" s="550"/>
      <c r="C4" s="550"/>
    </row>
    <row r="5" spans="1:8" ht="14.25" customHeight="1">
      <c r="A5" s="171" t="s">
        <v>111</v>
      </c>
      <c r="B5" s="172" t="s">
        <v>5</v>
      </c>
      <c r="C5" s="173" t="s">
        <v>3</v>
      </c>
      <c r="D5" s="174" t="s">
        <v>4</v>
      </c>
      <c r="E5" s="171" t="s">
        <v>111</v>
      </c>
      <c r="F5" s="173" t="s">
        <v>5</v>
      </c>
      <c r="G5" s="173" t="s">
        <v>3</v>
      </c>
      <c r="H5" s="175" t="s">
        <v>4</v>
      </c>
    </row>
    <row r="6" spans="1:8" ht="14.25" customHeight="1">
      <c r="A6" s="63" t="s">
        <v>112</v>
      </c>
      <c r="B6" s="176">
        <f>SUM(B8:B17)+SUM(F7:F17)</f>
        <v>330194</v>
      </c>
      <c r="C6" s="177">
        <f>SUM(C8:C17)+SUM(G7:G17)</f>
        <v>164853</v>
      </c>
      <c r="D6" s="178">
        <f>SUM(D8:D17)+SUM(H7:H17)</f>
        <v>165341</v>
      </c>
      <c r="E6" s="64"/>
      <c r="F6" s="179"/>
      <c r="G6" s="180"/>
      <c r="H6" s="180"/>
    </row>
    <row r="7" spans="1:8" ht="14.25" customHeight="1">
      <c r="A7" s="181"/>
      <c r="B7" s="182"/>
      <c r="C7" s="183"/>
      <c r="D7" s="184"/>
      <c r="E7" s="64" t="s">
        <v>113</v>
      </c>
      <c r="F7" s="185">
        <f t="shared" ref="F7:F16" si="0">SUM(G7:H7)</f>
        <v>18187</v>
      </c>
      <c r="G7" s="183">
        <v>9302</v>
      </c>
      <c r="H7" s="183">
        <v>8885</v>
      </c>
    </row>
    <row r="8" spans="1:8" ht="14.25" customHeight="1">
      <c r="A8" s="64" t="s">
        <v>114</v>
      </c>
      <c r="B8" s="182">
        <f>SUM(C8:D8)</f>
        <v>14488</v>
      </c>
      <c r="C8" s="183">
        <v>7396</v>
      </c>
      <c r="D8" s="184">
        <v>7092</v>
      </c>
      <c r="E8" s="64" t="s">
        <v>115</v>
      </c>
      <c r="F8" s="185">
        <f t="shared" si="0"/>
        <v>18069</v>
      </c>
      <c r="G8" s="183">
        <v>8982</v>
      </c>
      <c r="H8" s="183">
        <v>9087</v>
      </c>
    </row>
    <row r="9" spans="1:8" ht="14.25" customHeight="1">
      <c r="A9" s="64" t="s">
        <v>116</v>
      </c>
      <c r="B9" s="182">
        <f t="shared" ref="B9:B17" si="1">SUM(C9:D9)</f>
        <v>14972</v>
      </c>
      <c r="C9" s="183">
        <v>7658</v>
      </c>
      <c r="D9" s="184">
        <v>7314</v>
      </c>
      <c r="E9" s="64" t="s">
        <v>117</v>
      </c>
      <c r="F9" s="185">
        <f t="shared" si="0"/>
        <v>24611</v>
      </c>
      <c r="G9" s="183">
        <v>11928</v>
      </c>
      <c r="H9" s="183">
        <v>12683</v>
      </c>
    </row>
    <row r="10" spans="1:8" ht="14.25" customHeight="1">
      <c r="A10" s="64" t="s">
        <v>118</v>
      </c>
      <c r="B10" s="182">
        <f t="shared" si="1"/>
        <v>16008</v>
      </c>
      <c r="C10" s="183">
        <v>8237</v>
      </c>
      <c r="D10" s="184">
        <v>7771</v>
      </c>
      <c r="E10" s="64" t="s">
        <v>119</v>
      </c>
      <c r="F10" s="185">
        <f t="shared" si="0"/>
        <v>23144</v>
      </c>
      <c r="G10" s="183">
        <v>10942</v>
      </c>
      <c r="H10" s="183">
        <v>12202</v>
      </c>
    </row>
    <row r="11" spans="1:8" ht="14.25" customHeight="1">
      <c r="A11" s="64" t="s">
        <v>120</v>
      </c>
      <c r="B11" s="182">
        <f t="shared" si="1"/>
        <v>15854</v>
      </c>
      <c r="C11" s="183">
        <v>8021</v>
      </c>
      <c r="D11" s="184">
        <v>7833</v>
      </c>
      <c r="E11" s="64" t="s">
        <v>121</v>
      </c>
      <c r="F11" s="185">
        <f t="shared" si="0"/>
        <v>20442</v>
      </c>
      <c r="G11" s="183">
        <v>9814</v>
      </c>
      <c r="H11" s="183">
        <v>10628</v>
      </c>
    </row>
    <row r="12" spans="1:8" ht="14.25" customHeight="1">
      <c r="A12" s="64" t="s">
        <v>122</v>
      </c>
      <c r="B12" s="182">
        <f t="shared" si="1"/>
        <v>16571</v>
      </c>
      <c r="C12" s="183">
        <v>8372</v>
      </c>
      <c r="D12" s="184">
        <v>8199</v>
      </c>
      <c r="E12" s="64" t="s">
        <v>123</v>
      </c>
      <c r="F12" s="185">
        <f t="shared" si="0"/>
        <v>13825</v>
      </c>
      <c r="G12" s="183">
        <v>6836</v>
      </c>
      <c r="H12" s="183">
        <v>6989</v>
      </c>
    </row>
    <row r="13" spans="1:8" ht="14.25" customHeight="1">
      <c r="A13" s="64" t="s">
        <v>124</v>
      </c>
      <c r="B13" s="182">
        <f t="shared" si="1"/>
        <v>18949</v>
      </c>
      <c r="C13" s="183">
        <v>9600</v>
      </c>
      <c r="D13" s="184">
        <v>9349</v>
      </c>
      <c r="E13" s="64" t="s">
        <v>125</v>
      </c>
      <c r="F13" s="185">
        <f t="shared" si="0"/>
        <v>7255</v>
      </c>
      <c r="G13" s="183">
        <v>3152</v>
      </c>
      <c r="H13" s="183">
        <v>4103</v>
      </c>
    </row>
    <row r="14" spans="1:8" ht="14.25" customHeight="1">
      <c r="A14" s="64" t="s">
        <v>126</v>
      </c>
      <c r="B14" s="182">
        <f t="shared" si="1"/>
        <v>22062</v>
      </c>
      <c r="C14" s="183">
        <v>11218</v>
      </c>
      <c r="D14" s="184">
        <v>10844</v>
      </c>
      <c r="E14" s="64" t="s">
        <v>127</v>
      </c>
      <c r="F14" s="185">
        <f t="shared" si="0"/>
        <v>3560</v>
      </c>
      <c r="G14" s="183">
        <v>1145</v>
      </c>
      <c r="H14" s="183">
        <v>2415</v>
      </c>
    </row>
    <row r="15" spans="1:8" ht="14.25" customHeight="1">
      <c r="A15" s="64" t="s">
        <v>128</v>
      </c>
      <c r="B15" s="182">
        <f t="shared" si="1"/>
        <v>27592</v>
      </c>
      <c r="C15" s="183">
        <v>14316</v>
      </c>
      <c r="D15" s="184">
        <v>13276</v>
      </c>
      <c r="E15" s="64" t="s">
        <v>129</v>
      </c>
      <c r="F15" s="185">
        <f t="shared" si="0"/>
        <v>1444</v>
      </c>
      <c r="G15" s="183">
        <v>309</v>
      </c>
      <c r="H15" s="183">
        <v>1135</v>
      </c>
    </row>
    <row r="16" spans="1:8" ht="14.25" customHeight="1">
      <c r="A16" s="64" t="s">
        <v>130</v>
      </c>
      <c r="B16" s="182">
        <f t="shared" si="1"/>
        <v>29548</v>
      </c>
      <c r="C16" s="183">
        <v>15424</v>
      </c>
      <c r="D16" s="184">
        <v>14124</v>
      </c>
      <c r="E16" s="64" t="s">
        <v>131</v>
      </c>
      <c r="F16" s="185">
        <f t="shared" si="0"/>
        <v>414</v>
      </c>
      <c r="G16" s="183">
        <v>78</v>
      </c>
      <c r="H16" s="183">
        <v>336</v>
      </c>
    </row>
    <row r="17" spans="1:8" ht="14.25" customHeight="1">
      <c r="A17" s="52" t="s">
        <v>132</v>
      </c>
      <c r="B17" s="186">
        <f t="shared" si="1"/>
        <v>23127</v>
      </c>
      <c r="C17" s="187">
        <v>12118</v>
      </c>
      <c r="D17" s="188">
        <v>11009</v>
      </c>
      <c r="E17" s="52" t="s">
        <v>133</v>
      </c>
      <c r="F17" s="189">
        <f>SUM(G17:H17)</f>
        <v>72</v>
      </c>
      <c r="G17" s="187">
        <v>5</v>
      </c>
      <c r="H17" s="187">
        <v>67</v>
      </c>
    </row>
    <row r="18" spans="1:8" ht="14.25" customHeight="1">
      <c r="A18" s="190"/>
      <c r="B18" s="191"/>
      <c r="C18" s="192"/>
      <c r="D18" s="192"/>
      <c r="H18" s="193" t="s">
        <v>134</v>
      </c>
    </row>
  </sheetData>
  <mergeCells count="1">
    <mergeCell ref="A4:C4"/>
  </mergeCells>
  <phoneticPr fontId="1"/>
  <hyperlinks>
    <hyperlink ref="A1" location="目次!R1C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" zoomScaleNormal="100" workbookViewId="0"/>
  </sheetViews>
  <sheetFormatPr defaultRowHeight="12"/>
  <cols>
    <col min="1" max="1" width="8.625" style="196" customWidth="1"/>
    <col min="2" max="2" width="11.875" style="195" customWidth="1"/>
    <col min="3" max="4" width="11.25" style="195" customWidth="1"/>
    <col min="5" max="5" width="9.75" style="196" customWidth="1"/>
    <col min="6" max="6" width="12" style="195" customWidth="1"/>
    <col min="7" max="8" width="11.125" style="195" customWidth="1"/>
    <col min="9" max="16384" width="9" style="195"/>
  </cols>
  <sheetData>
    <row r="1" spans="1:8" ht="13.5">
      <c r="A1" s="194" t="s">
        <v>1</v>
      </c>
    </row>
    <row r="3" spans="1:8" ht="15" customHeight="1">
      <c r="A3" s="17" t="s">
        <v>135</v>
      </c>
      <c r="B3" s="4"/>
      <c r="C3" s="4"/>
      <c r="D3" s="4"/>
    </row>
    <row r="4" spans="1:8" ht="15" customHeight="1">
      <c r="A4" s="549">
        <v>41275</v>
      </c>
      <c r="B4" s="549"/>
      <c r="C4" s="197"/>
    </row>
    <row r="5" spans="1:8" s="196" customFormat="1" ht="12.75" customHeight="1">
      <c r="A5" s="198" t="s">
        <v>111</v>
      </c>
      <c r="B5" s="199" t="s">
        <v>5</v>
      </c>
      <c r="C5" s="199" t="s">
        <v>3</v>
      </c>
      <c r="D5" s="200" t="s">
        <v>4</v>
      </c>
      <c r="E5" s="201" t="s">
        <v>111</v>
      </c>
      <c r="F5" s="199" t="s">
        <v>5</v>
      </c>
      <c r="G5" s="199" t="s">
        <v>3</v>
      </c>
      <c r="H5" s="200" t="s">
        <v>4</v>
      </c>
    </row>
    <row r="6" spans="1:8" ht="14.25" customHeight="1">
      <c r="A6" s="63" t="s">
        <v>136</v>
      </c>
      <c r="B6" s="202">
        <f>SUM(B8:B57,F8:F58)</f>
        <v>330194</v>
      </c>
      <c r="C6" s="177">
        <f>SUM(C8:C57,G8:G58)</f>
        <v>164853</v>
      </c>
      <c r="D6" s="178">
        <f>SUM(D8:D57,H8:H58)</f>
        <v>165341</v>
      </c>
      <c r="E6" s="203"/>
      <c r="F6" s="204"/>
      <c r="G6" s="18"/>
      <c r="H6" s="18"/>
    </row>
    <row r="7" spans="1:8" ht="6" customHeight="1">
      <c r="A7" s="181"/>
      <c r="B7" s="205"/>
      <c r="C7" s="183"/>
      <c r="D7" s="183"/>
      <c r="E7" s="203"/>
      <c r="F7" s="19"/>
      <c r="G7" s="20"/>
      <c r="H7" s="20"/>
    </row>
    <row r="8" spans="1:8" ht="13.5" customHeight="1">
      <c r="A8" s="64">
        <v>0</v>
      </c>
      <c r="B8" s="206">
        <f>SUM(C8:D8)</f>
        <v>2786</v>
      </c>
      <c r="C8" s="207">
        <v>1400</v>
      </c>
      <c r="D8" s="208">
        <v>1386</v>
      </c>
      <c r="E8" s="203">
        <v>50</v>
      </c>
      <c r="F8" s="206">
        <f>SUM(G8:H8)</f>
        <v>3897</v>
      </c>
      <c r="G8" s="207">
        <v>2045</v>
      </c>
      <c r="H8" s="207">
        <v>1852</v>
      </c>
    </row>
    <row r="9" spans="1:8" ht="13.5" customHeight="1">
      <c r="A9" s="64">
        <v>1</v>
      </c>
      <c r="B9" s="206">
        <f t="shared" ref="B9:B57" si="0">SUM(C9:D9)</f>
        <v>2832</v>
      </c>
      <c r="C9" s="207">
        <v>1441</v>
      </c>
      <c r="D9" s="208">
        <v>1391</v>
      </c>
      <c r="E9" s="203">
        <v>51</v>
      </c>
      <c r="F9" s="206">
        <f>SUM(G9:H9)</f>
        <v>3609</v>
      </c>
      <c r="G9" s="207">
        <v>1809</v>
      </c>
      <c r="H9" s="207">
        <v>1800</v>
      </c>
    </row>
    <row r="10" spans="1:8" ht="13.5" customHeight="1">
      <c r="A10" s="64">
        <v>2</v>
      </c>
      <c r="B10" s="206">
        <f t="shared" si="0"/>
        <v>2972</v>
      </c>
      <c r="C10" s="207">
        <v>1547</v>
      </c>
      <c r="D10" s="208">
        <v>1425</v>
      </c>
      <c r="E10" s="203">
        <v>52</v>
      </c>
      <c r="F10" s="206">
        <f>SUM(G10:H10)</f>
        <v>3592</v>
      </c>
      <c r="G10" s="207">
        <v>1856</v>
      </c>
      <c r="H10" s="207">
        <v>1736</v>
      </c>
    </row>
    <row r="11" spans="1:8" ht="13.5" customHeight="1">
      <c r="A11" s="64">
        <v>3</v>
      </c>
      <c r="B11" s="206">
        <f t="shared" si="0"/>
        <v>2939</v>
      </c>
      <c r="C11" s="207">
        <v>1472</v>
      </c>
      <c r="D11" s="208">
        <v>1467</v>
      </c>
      <c r="E11" s="203">
        <v>53</v>
      </c>
      <c r="F11" s="206">
        <f>SUM(G11:H11)</f>
        <v>3553</v>
      </c>
      <c r="G11" s="207">
        <v>1837</v>
      </c>
      <c r="H11" s="207">
        <v>1716</v>
      </c>
    </row>
    <row r="12" spans="1:8" ht="13.5" customHeight="1">
      <c r="A12" s="64">
        <v>4</v>
      </c>
      <c r="B12" s="206">
        <f t="shared" si="0"/>
        <v>2959</v>
      </c>
      <c r="C12" s="207">
        <v>1536</v>
      </c>
      <c r="D12" s="208">
        <v>1423</v>
      </c>
      <c r="E12" s="203">
        <v>54</v>
      </c>
      <c r="F12" s="206">
        <f t="shared" ref="F12:F58" si="1">SUM(G12:H12)</f>
        <v>3536</v>
      </c>
      <c r="G12" s="207">
        <v>1755</v>
      </c>
      <c r="H12" s="207">
        <v>1781</v>
      </c>
    </row>
    <row r="13" spans="1:8" ht="13.5" customHeight="1">
      <c r="A13" s="64">
        <v>5</v>
      </c>
      <c r="B13" s="206">
        <f t="shared" si="0"/>
        <v>3055</v>
      </c>
      <c r="C13" s="207">
        <v>1559</v>
      </c>
      <c r="D13" s="208">
        <v>1496</v>
      </c>
      <c r="E13" s="203">
        <v>55</v>
      </c>
      <c r="F13" s="206">
        <f t="shared" si="1"/>
        <v>3301</v>
      </c>
      <c r="G13" s="207">
        <v>1693</v>
      </c>
      <c r="H13" s="207">
        <v>1608</v>
      </c>
    </row>
    <row r="14" spans="1:8" ht="13.5" customHeight="1">
      <c r="A14" s="64">
        <v>6</v>
      </c>
      <c r="B14" s="206">
        <f t="shared" si="0"/>
        <v>2955</v>
      </c>
      <c r="C14" s="207">
        <v>1500</v>
      </c>
      <c r="D14" s="208">
        <v>1455</v>
      </c>
      <c r="E14" s="203">
        <v>56</v>
      </c>
      <c r="F14" s="206">
        <f t="shared" si="1"/>
        <v>3406</v>
      </c>
      <c r="G14" s="207">
        <v>1688</v>
      </c>
      <c r="H14" s="207">
        <v>1718</v>
      </c>
    </row>
    <row r="15" spans="1:8" ht="13.5" customHeight="1">
      <c r="A15" s="64">
        <v>7</v>
      </c>
      <c r="B15" s="206">
        <f t="shared" si="0"/>
        <v>2816</v>
      </c>
      <c r="C15" s="207">
        <v>1478</v>
      </c>
      <c r="D15" s="208">
        <v>1338</v>
      </c>
      <c r="E15" s="203">
        <v>57</v>
      </c>
      <c r="F15" s="206">
        <f t="shared" si="1"/>
        <v>3735</v>
      </c>
      <c r="G15" s="207">
        <v>1859</v>
      </c>
      <c r="H15" s="207">
        <v>1876</v>
      </c>
    </row>
    <row r="16" spans="1:8" ht="13.5" customHeight="1">
      <c r="A16" s="64">
        <v>8</v>
      </c>
      <c r="B16" s="206">
        <f t="shared" si="0"/>
        <v>3007</v>
      </c>
      <c r="C16" s="207">
        <v>1544</v>
      </c>
      <c r="D16" s="208">
        <v>1463</v>
      </c>
      <c r="E16" s="203">
        <v>58</v>
      </c>
      <c r="F16" s="206">
        <f t="shared" si="1"/>
        <v>3762</v>
      </c>
      <c r="G16" s="207">
        <v>1848</v>
      </c>
      <c r="H16" s="207">
        <v>1914</v>
      </c>
    </row>
    <row r="17" spans="1:8" ht="13.5" customHeight="1">
      <c r="A17" s="64">
        <v>9</v>
      </c>
      <c r="B17" s="206">
        <f t="shared" si="0"/>
        <v>3139</v>
      </c>
      <c r="C17" s="207">
        <v>1577</v>
      </c>
      <c r="D17" s="208">
        <v>1562</v>
      </c>
      <c r="E17" s="203">
        <v>59</v>
      </c>
      <c r="F17" s="206">
        <f t="shared" si="1"/>
        <v>3865</v>
      </c>
      <c r="G17" s="207">
        <v>1894</v>
      </c>
      <c r="H17" s="207">
        <v>1971</v>
      </c>
    </row>
    <row r="18" spans="1:8" ht="13.5" customHeight="1">
      <c r="A18" s="64">
        <v>10</v>
      </c>
      <c r="B18" s="206">
        <f t="shared" si="0"/>
        <v>3069</v>
      </c>
      <c r="C18" s="207">
        <v>1580</v>
      </c>
      <c r="D18" s="208">
        <v>1489</v>
      </c>
      <c r="E18" s="203">
        <v>60</v>
      </c>
      <c r="F18" s="206">
        <f t="shared" si="1"/>
        <v>4289</v>
      </c>
      <c r="G18" s="207">
        <v>2051</v>
      </c>
      <c r="H18" s="207">
        <v>2238</v>
      </c>
    </row>
    <row r="19" spans="1:8" ht="13.5" customHeight="1">
      <c r="A19" s="64">
        <v>11</v>
      </c>
      <c r="B19" s="206">
        <f t="shared" si="0"/>
        <v>3113</v>
      </c>
      <c r="C19" s="207">
        <v>1632</v>
      </c>
      <c r="D19" s="208">
        <v>1481</v>
      </c>
      <c r="E19" s="203">
        <v>61</v>
      </c>
      <c r="F19" s="206">
        <f t="shared" si="1"/>
        <v>4423</v>
      </c>
      <c r="G19" s="207">
        <v>2172</v>
      </c>
      <c r="H19" s="207">
        <v>2251</v>
      </c>
    </row>
    <row r="20" spans="1:8" ht="13.5" customHeight="1">
      <c r="A20" s="64">
        <v>12</v>
      </c>
      <c r="B20" s="206">
        <f t="shared" si="0"/>
        <v>3161</v>
      </c>
      <c r="C20" s="207">
        <v>1613</v>
      </c>
      <c r="D20" s="208">
        <v>1548</v>
      </c>
      <c r="E20" s="203">
        <v>62</v>
      </c>
      <c r="F20" s="206">
        <f t="shared" si="1"/>
        <v>4904</v>
      </c>
      <c r="G20" s="207">
        <v>2387</v>
      </c>
      <c r="H20" s="207">
        <v>2517</v>
      </c>
    </row>
    <row r="21" spans="1:8" ht="13.5" customHeight="1">
      <c r="A21" s="64">
        <v>13</v>
      </c>
      <c r="B21" s="206">
        <f t="shared" si="0"/>
        <v>3315</v>
      </c>
      <c r="C21" s="207">
        <v>1713</v>
      </c>
      <c r="D21" s="208">
        <v>1602</v>
      </c>
      <c r="E21" s="203">
        <v>63</v>
      </c>
      <c r="F21" s="206">
        <f t="shared" si="1"/>
        <v>5516</v>
      </c>
      <c r="G21" s="207">
        <v>2662</v>
      </c>
      <c r="H21" s="207">
        <v>2854</v>
      </c>
    </row>
    <row r="22" spans="1:8" ht="13.5" customHeight="1">
      <c r="A22" s="64">
        <v>14</v>
      </c>
      <c r="B22" s="206">
        <f t="shared" si="0"/>
        <v>3350</v>
      </c>
      <c r="C22" s="207">
        <v>1699</v>
      </c>
      <c r="D22" s="208">
        <v>1651</v>
      </c>
      <c r="E22" s="203">
        <v>64</v>
      </c>
      <c r="F22" s="206">
        <f t="shared" si="1"/>
        <v>5479</v>
      </c>
      <c r="G22" s="207">
        <v>2656</v>
      </c>
      <c r="H22" s="207">
        <v>2823</v>
      </c>
    </row>
    <row r="23" spans="1:8" ht="13.5" customHeight="1">
      <c r="A23" s="64">
        <v>15</v>
      </c>
      <c r="B23" s="206">
        <f t="shared" si="0"/>
        <v>3163</v>
      </c>
      <c r="C23" s="207">
        <v>1600</v>
      </c>
      <c r="D23" s="208">
        <v>1563</v>
      </c>
      <c r="E23" s="203">
        <v>65</v>
      </c>
      <c r="F23" s="206">
        <f t="shared" si="1"/>
        <v>5849</v>
      </c>
      <c r="G23" s="207">
        <v>2773</v>
      </c>
      <c r="H23" s="207">
        <v>3076</v>
      </c>
    </row>
    <row r="24" spans="1:8" ht="13.5" customHeight="1">
      <c r="A24" s="64">
        <v>16</v>
      </c>
      <c r="B24" s="206">
        <f t="shared" si="0"/>
        <v>3254</v>
      </c>
      <c r="C24" s="207">
        <v>1637</v>
      </c>
      <c r="D24" s="208">
        <v>1617</v>
      </c>
      <c r="E24" s="203">
        <v>66</v>
      </c>
      <c r="F24" s="206">
        <f t="shared" si="1"/>
        <v>4167</v>
      </c>
      <c r="G24" s="207">
        <v>1958</v>
      </c>
      <c r="H24" s="207">
        <v>2209</v>
      </c>
    </row>
    <row r="25" spans="1:8" ht="13.5" customHeight="1">
      <c r="A25" s="64">
        <v>17</v>
      </c>
      <c r="B25" s="206">
        <f t="shared" si="0"/>
        <v>3134</v>
      </c>
      <c r="C25" s="207">
        <v>1595</v>
      </c>
      <c r="D25" s="208">
        <v>1539</v>
      </c>
      <c r="E25" s="203">
        <v>67</v>
      </c>
      <c r="F25" s="206">
        <f t="shared" si="1"/>
        <v>3586</v>
      </c>
      <c r="G25" s="207">
        <v>1715</v>
      </c>
      <c r="H25" s="207">
        <v>1871</v>
      </c>
    </row>
    <row r="26" spans="1:8" ht="13.5" customHeight="1">
      <c r="A26" s="64">
        <v>18</v>
      </c>
      <c r="B26" s="206">
        <f t="shared" si="0"/>
        <v>3247</v>
      </c>
      <c r="C26" s="207">
        <v>1610</v>
      </c>
      <c r="D26" s="208">
        <v>1637</v>
      </c>
      <c r="E26" s="203">
        <v>68</v>
      </c>
      <c r="F26" s="206">
        <f t="shared" si="1"/>
        <v>4594</v>
      </c>
      <c r="G26" s="207">
        <v>2228</v>
      </c>
      <c r="H26" s="207">
        <v>2366</v>
      </c>
    </row>
    <row r="27" spans="1:8" ht="13.5" customHeight="1">
      <c r="A27" s="64">
        <v>19</v>
      </c>
      <c r="B27" s="206">
        <f t="shared" si="0"/>
        <v>3056</v>
      </c>
      <c r="C27" s="207">
        <v>1579</v>
      </c>
      <c r="D27" s="208">
        <v>1477</v>
      </c>
      <c r="E27" s="203">
        <v>69</v>
      </c>
      <c r="F27" s="206">
        <f t="shared" si="1"/>
        <v>4948</v>
      </c>
      <c r="G27" s="207">
        <v>2268</v>
      </c>
      <c r="H27" s="207">
        <v>2680</v>
      </c>
    </row>
    <row r="28" spans="1:8" ht="13.5" customHeight="1">
      <c r="A28" s="64">
        <v>20</v>
      </c>
      <c r="B28" s="206">
        <f t="shared" si="0"/>
        <v>3107</v>
      </c>
      <c r="C28" s="207">
        <v>1556</v>
      </c>
      <c r="D28" s="208">
        <v>1551</v>
      </c>
      <c r="E28" s="203">
        <v>70</v>
      </c>
      <c r="F28" s="206">
        <f t="shared" si="1"/>
        <v>4623</v>
      </c>
      <c r="G28" s="207">
        <v>2193</v>
      </c>
      <c r="H28" s="207">
        <v>2430</v>
      </c>
    </row>
    <row r="29" spans="1:8" ht="13.5" customHeight="1">
      <c r="A29" s="64">
        <v>21</v>
      </c>
      <c r="B29" s="206">
        <f t="shared" si="0"/>
        <v>3225</v>
      </c>
      <c r="C29" s="207">
        <v>1617</v>
      </c>
      <c r="D29" s="208">
        <v>1608</v>
      </c>
      <c r="E29" s="203">
        <v>71</v>
      </c>
      <c r="F29" s="206">
        <f t="shared" si="1"/>
        <v>4678</v>
      </c>
      <c r="G29" s="207">
        <v>2206</v>
      </c>
      <c r="H29" s="207">
        <v>2472</v>
      </c>
    </row>
    <row r="30" spans="1:8" ht="13.5" customHeight="1">
      <c r="A30" s="64">
        <v>22</v>
      </c>
      <c r="B30" s="206">
        <f t="shared" si="0"/>
        <v>3230</v>
      </c>
      <c r="C30" s="207">
        <v>1610</v>
      </c>
      <c r="D30" s="208">
        <v>1620</v>
      </c>
      <c r="E30" s="203">
        <v>72</v>
      </c>
      <c r="F30" s="206">
        <f t="shared" si="1"/>
        <v>4276</v>
      </c>
      <c r="G30" s="207">
        <v>2050</v>
      </c>
      <c r="H30" s="207">
        <v>2226</v>
      </c>
    </row>
    <row r="31" spans="1:8" ht="13.5" customHeight="1">
      <c r="A31" s="64">
        <v>23</v>
      </c>
      <c r="B31" s="206">
        <f t="shared" si="0"/>
        <v>3442</v>
      </c>
      <c r="C31" s="207">
        <v>1765</v>
      </c>
      <c r="D31" s="208">
        <v>1677</v>
      </c>
      <c r="E31" s="203">
        <v>73</v>
      </c>
      <c r="F31" s="206">
        <f t="shared" si="1"/>
        <v>3534</v>
      </c>
      <c r="G31" s="207">
        <v>1722</v>
      </c>
      <c r="H31" s="207">
        <v>1812</v>
      </c>
    </row>
    <row r="32" spans="1:8" ht="13.5" customHeight="1">
      <c r="A32" s="64">
        <v>24</v>
      </c>
      <c r="B32" s="206">
        <f t="shared" si="0"/>
        <v>3567</v>
      </c>
      <c r="C32" s="207">
        <v>1824</v>
      </c>
      <c r="D32" s="208">
        <v>1743</v>
      </c>
      <c r="E32" s="203">
        <v>74</v>
      </c>
      <c r="F32" s="206">
        <f t="shared" si="1"/>
        <v>3331</v>
      </c>
      <c r="G32" s="207">
        <v>1643</v>
      </c>
      <c r="H32" s="207">
        <v>1688</v>
      </c>
    </row>
    <row r="33" spans="1:8" ht="13.5" customHeight="1">
      <c r="A33" s="64">
        <v>25</v>
      </c>
      <c r="B33" s="206">
        <f t="shared" si="0"/>
        <v>3585</v>
      </c>
      <c r="C33" s="207">
        <v>1830</v>
      </c>
      <c r="D33" s="208">
        <v>1755</v>
      </c>
      <c r="E33" s="203">
        <v>75</v>
      </c>
      <c r="F33" s="206">
        <f t="shared" si="1"/>
        <v>3489</v>
      </c>
      <c r="G33" s="207">
        <v>1775</v>
      </c>
      <c r="H33" s="207">
        <v>1714</v>
      </c>
    </row>
    <row r="34" spans="1:8" ht="13.5" customHeight="1">
      <c r="A34" s="64">
        <v>26</v>
      </c>
      <c r="B34" s="206">
        <f t="shared" si="0"/>
        <v>3646</v>
      </c>
      <c r="C34" s="207">
        <v>1852</v>
      </c>
      <c r="D34" s="208">
        <v>1794</v>
      </c>
      <c r="E34" s="203">
        <v>76</v>
      </c>
      <c r="F34" s="206">
        <f t="shared" si="1"/>
        <v>3044</v>
      </c>
      <c r="G34" s="207">
        <v>1502</v>
      </c>
      <c r="H34" s="207">
        <v>1542</v>
      </c>
    </row>
    <row r="35" spans="1:8" ht="13.5" customHeight="1">
      <c r="A35" s="64">
        <v>27</v>
      </c>
      <c r="B35" s="206">
        <f t="shared" si="0"/>
        <v>3714</v>
      </c>
      <c r="C35" s="207">
        <v>1868</v>
      </c>
      <c r="D35" s="208">
        <v>1846</v>
      </c>
      <c r="E35" s="203">
        <v>77</v>
      </c>
      <c r="F35" s="206">
        <f t="shared" si="1"/>
        <v>2987</v>
      </c>
      <c r="G35" s="207">
        <v>1445</v>
      </c>
      <c r="H35" s="207">
        <v>1542</v>
      </c>
    </row>
    <row r="36" spans="1:8" ht="13.5" customHeight="1">
      <c r="A36" s="64">
        <v>28</v>
      </c>
      <c r="B36" s="206">
        <f t="shared" si="0"/>
        <v>3922</v>
      </c>
      <c r="C36" s="207">
        <v>1969</v>
      </c>
      <c r="D36" s="208">
        <v>1953</v>
      </c>
      <c r="E36" s="203">
        <v>78</v>
      </c>
      <c r="F36" s="206">
        <f t="shared" si="1"/>
        <v>2285</v>
      </c>
      <c r="G36" s="207">
        <v>1143</v>
      </c>
      <c r="H36" s="207">
        <v>1142</v>
      </c>
    </row>
    <row r="37" spans="1:8" ht="13.5" customHeight="1">
      <c r="A37" s="64">
        <v>29</v>
      </c>
      <c r="B37" s="206">
        <f t="shared" si="0"/>
        <v>4082</v>
      </c>
      <c r="C37" s="207">
        <v>2081</v>
      </c>
      <c r="D37" s="208">
        <v>2001</v>
      </c>
      <c r="E37" s="203">
        <v>79</v>
      </c>
      <c r="F37" s="206">
        <f t="shared" si="1"/>
        <v>2020</v>
      </c>
      <c r="G37" s="207">
        <v>971</v>
      </c>
      <c r="H37" s="207">
        <v>1049</v>
      </c>
    </row>
    <row r="38" spans="1:8" ht="13.5" customHeight="1">
      <c r="A38" s="64">
        <v>30</v>
      </c>
      <c r="B38" s="206">
        <f t="shared" si="0"/>
        <v>4265</v>
      </c>
      <c r="C38" s="207">
        <v>2135</v>
      </c>
      <c r="D38" s="208">
        <v>2130</v>
      </c>
      <c r="E38" s="203">
        <v>80</v>
      </c>
      <c r="F38" s="206">
        <f t="shared" si="1"/>
        <v>1945</v>
      </c>
      <c r="G38" s="207">
        <v>915</v>
      </c>
      <c r="H38" s="207">
        <v>1030</v>
      </c>
    </row>
    <row r="39" spans="1:8" ht="13.5" customHeight="1">
      <c r="A39" s="64">
        <v>31</v>
      </c>
      <c r="B39" s="206">
        <f t="shared" si="0"/>
        <v>4245</v>
      </c>
      <c r="C39" s="207">
        <v>2092</v>
      </c>
      <c r="D39" s="208">
        <v>2153</v>
      </c>
      <c r="E39" s="203">
        <v>81</v>
      </c>
      <c r="F39" s="206">
        <f t="shared" si="1"/>
        <v>1655</v>
      </c>
      <c r="G39" s="207">
        <v>715</v>
      </c>
      <c r="H39" s="207">
        <v>940</v>
      </c>
    </row>
    <row r="40" spans="1:8" ht="13.5" customHeight="1">
      <c r="A40" s="64">
        <v>32</v>
      </c>
      <c r="B40" s="206">
        <f t="shared" si="0"/>
        <v>4229</v>
      </c>
      <c r="C40" s="207">
        <v>2172</v>
      </c>
      <c r="D40" s="208">
        <v>2057</v>
      </c>
      <c r="E40" s="203">
        <v>82</v>
      </c>
      <c r="F40" s="206">
        <f t="shared" si="1"/>
        <v>1381</v>
      </c>
      <c r="G40" s="207">
        <v>573</v>
      </c>
      <c r="H40" s="207">
        <v>808</v>
      </c>
    </row>
    <row r="41" spans="1:8" ht="13.5" customHeight="1">
      <c r="A41" s="64">
        <v>33</v>
      </c>
      <c r="B41" s="206">
        <f t="shared" si="0"/>
        <v>4599</v>
      </c>
      <c r="C41" s="207">
        <v>2385</v>
      </c>
      <c r="D41" s="208">
        <v>2214</v>
      </c>
      <c r="E41" s="203">
        <v>83</v>
      </c>
      <c r="F41" s="206">
        <f t="shared" si="1"/>
        <v>1212</v>
      </c>
      <c r="G41" s="207">
        <v>511</v>
      </c>
      <c r="H41" s="207">
        <v>701</v>
      </c>
    </row>
    <row r="42" spans="1:8" ht="13.5" customHeight="1">
      <c r="A42" s="64">
        <v>34</v>
      </c>
      <c r="B42" s="206">
        <f t="shared" si="0"/>
        <v>4724</v>
      </c>
      <c r="C42" s="207">
        <v>2434</v>
      </c>
      <c r="D42" s="208">
        <v>2290</v>
      </c>
      <c r="E42" s="203">
        <v>84</v>
      </c>
      <c r="F42" s="206">
        <f t="shared" si="1"/>
        <v>1062</v>
      </c>
      <c r="G42" s="207">
        <v>438</v>
      </c>
      <c r="H42" s="207">
        <v>624</v>
      </c>
    </row>
    <row r="43" spans="1:8" ht="13.5" customHeight="1">
      <c r="A43" s="64">
        <v>35</v>
      </c>
      <c r="B43" s="206">
        <f t="shared" si="0"/>
        <v>4889</v>
      </c>
      <c r="C43" s="207">
        <v>2553</v>
      </c>
      <c r="D43" s="208">
        <v>2336</v>
      </c>
      <c r="E43" s="203">
        <v>85</v>
      </c>
      <c r="F43" s="206">
        <f t="shared" si="1"/>
        <v>910</v>
      </c>
      <c r="G43" s="207">
        <v>357</v>
      </c>
      <c r="H43" s="207">
        <v>553</v>
      </c>
    </row>
    <row r="44" spans="1:8" ht="13.5" customHeight="1">
      <c r="A44" s="64">
        <v>36</v>
      </c>
      <c r="B44" s="206">
        <f t="shared" si="0"/>
        <v>5265</v>
      </c>
      <c r="C44" s="207">
        <v>2678</v>
      </c>
      <c r="D44" s="208">
        <v>2587</v>
      </c>
      <c r="E44" s="203">
        <v>86</v>
      </c>
      <c r="F44" s="206">
        <f t="shared" si="1"/>
        <v>866</v>
      </c>
      <c r="G44" s="207">
        <v>287</v>
      </c>
      <c r="H44" s="207">
        <v>579</v>
      </c>
    </row>
    <row r="45" spans="1:8" ht="13.5" customHeight="1">
      <c r="A45" s="64">
        <v>37</v>
      </c>
      <c r="B45" s="206">
        <f t="shared" si="0"/>
        <v>5362</v>
      </c>
      <c r="C45" s="207">
        <v>2810</v>
      </c>
      <c r="D45" s="208">
        <v>2552</v>
      </c>
      <c r="E45" s="203">
        <v>87</v>
      </c>
      <c r="F45" s="206">
        <f t="shared" si="1"/>
        <v>744</v>
      </c>
      <c r="G45" s="207">
        <v>229</v>
      </c>
      <c r="H45" s="207">
        <v>515</v>
      </c>
    </row>
    <row r="46" spans="1:8" ht="13.5" customHeight="1">
      <c r="A46" s="64">
        <v>38</v>
      </c>
      <c r="B46" s="206">
        <f t="shared" si="0"/>
        <v>5788</v>
      </c>
      <c r="C46" s="207">
        <v>2997</v>
      </c>
      <c r="D46" s="208">
        <v>2791</v>
      </c>
      <c r="E46" s="203">
        <v>88</v>
      </c>
      <c r="F46" s="206">
        <f t="shared" si="1"/>
        <v>557</v>
      </c>
      <c r="G46" s="207">
        <v>158</v>
      </c>
      <c r="H46" s="207">
        <v>399</v>
      </c>
    </row>
    <row r="47" spans="1:8" ht="13.5" customHeight="1">
      <c r="A47" s="64">
        <v>39</v>
      </c>
      <c r="B47" s="206">
        <f t="shared" si="0"/>
        <v>6288</v>
      </c>
      <c r="C47" s="207">
        <v>3278</v>
      </c>
      <c r="D47" s="208">
        <v>3010</v>
      </c>
      <c r="E47" s="203">
        <v>89</v>
      </c>
      <c r="F47" s="206">
        <f t="shared" si="1"/>
        <v>483</v>
      </c>
      <c r="G47" s="207">
        <v>114</v>
      </c>
      <c r="H47" s="207">
        <v>369</v>
      </c>
    </row>
    <row r="48" spans="1:8" ht="13.5" customHeight="1">
      <c r="A48" s="64">
        <v>40</v>
      </c>
      <c r="B48" s="206">
        <f t="shared" si="0"/>
        <v>6246</v>
      </c>
      <c r="C48" s="207">
        <v>3326</v>
      </c>
      <c r="D48" s="208">
        <v>2920</v>
      </c>
      <c r="E48" s="203">
        <v>90</v>
      </c>
      <c r="F48" s="206">
        <f t="shared" si="1"/>
        <v>403</v>
      </c>
      <c r="G48" s="207">
        <v>103</v>
      </c>
      <c r="H48" s="207">
        <v>300</v>
      </c>
    </row>
    <row r="49" spans="1:8" ht="13.5" customHeight="1">
      <c r="A49" s="64">
        <v>41</v>
      </c>
      <c r="B49" s="206">
        <f t="shared" si="0"/>
        <v>6243</v>
      </c>
      <c r="C49" s="207">
        <v>3234</v>
      </c>
      <c r="D49" s="208">
        <v>3009</v>
      </c>
      <c r="E49" s="203">
        <v>91</v>
      </c>
      <c r="F49" s="206">
        <f t="shared" si="1"/>
        <v>347</v>
      </c>
      <c r="G49" s="207">
        <v>69</v>
      </c>
      <c r="H49" s="207">
        <v>278</v>
      </c>
    </row>
    <row r="50" spans="1:8" ht="13.5" customHeight="1">
      <c r="A50" s="64">
        <v>42</v>
      </c>
      <c r="B50" s="206">
        <f t="shared" si="0"/>
        <v>5840</v>
      </c>
      <c r="C50" s="207">
        <v>3053</v>
      </c>
      <c r="D50" s="208">
        <v>2787</v>
      </c>
      <c r="E50" s="203">
        <v>92</v>
      </c>
      <c r="F50" s="206">
        <f t="shared" si="1"/>
        <v>291</v>
      </c>
      <c r="G50" s="207">
        <v>59</v>
      </c>
      <c r="H50" s="207">
        <v>232</v>
      </c>
    </row>
    <row r="51" spans="1:8" ht="13.5" customHeight="1">
      <c r="A51" s="64">
        <v>43</v>
      </c>
      <c r="B51" s="206">
        <f t="shared" si="0"/>
        <v>5762</v>
      </c>
      <c r="C51" s="207">
        <v>2946</v>
      </c>
      <c r="D51" s="208">
        <v>2816</v>
      </c>
      <c r="E51" s="203">
        <v>93</v>
      </c>
      <c r="F51" s="206">
        <f t="shared" si="1"/>
        <v>223</v>
      </c>
      <c r="G51" s="207">
        <v>41</v>
      </c>
      <c r="H51" s="207">
        <v>182</v>
      </c>
    </row>
    <row r="52" spans="1:8" ht="13.5" customHeight="1">
      <c r="A52" s="64">
        <v>44</v>
      </c>
      <c r="B52" s="206">
        <f t="shared" si="0"/>
        <v>5457</v>
      </c>
      <c r="C52" s="207">
        <v>2865</v>
      </c>
      <c r="D52" s="208">
        <v>2592</v>
      </c>
      <c r="E52" s="203">
        <v>94</v>
      </c>
      <c r="F52" s="206">
        <f t="shared" si="1"/>
        <v>180</v>
      </c>
      <c r="G52" s="207">
        <v>37</v>
      </c>
      <c r="H52" s="207">
        <v>143</v>
      </c>
    </row>
    <row r="53" spans="1:8" ht="13.5" customHeight="1">
      <c r="A53" s="64">
        <v>45</v>
      </c>
      <c r="B53" s="206">
        <f t="shared" si="0"/>
        <v>5455</v>
      </c>
      <c r="C53" s="207">
        <v>2856</v>
      </c>
      <c r="D53" s="208">
        <v>2599</v>
      </c>
      <c r="E53" s="203">
        <v>95</v>
      </c>
      <c r="F53" s="206">
        <f t="shared" si="1"/>
        <v>122</v>
      </c>
      <c r="G53" s="207">
        <v>31</v>
      </c>
      <c r="H53" s="207">
        <v>91</v>
      </c>
    </row>
    <row r="54" spans="1:8" ht="13.5" customHeight="1">
      <c r="A54" s="64">
        <v>46</v>
      </c>
      <c r="B54" s="206">
        <f t="shared" si="0"/>
        <v>3937</v>
      </c>
      <c r="C54" s="207">
        <v>2046</v>
      </c>
      <c r="D54" s="208">
        <v>1891</v>
      </c>
      <c r="E54" s="203">
        <v>96</v>
      </c>
      <c r="F54" s="206">
        <f t="shared" si="1"/>
        <v>109</v>
      </c>
      <c r="G54" s="207">
        <v>19</v>
      </c>
      <c r="H54" s="207">
        <v>90</v>
      </c>
    </row>
    <row r="55" spans="1:8" ht="13.5" customHeight="1">
      <c r="A55" s="64">
        <v>47</v>
      </c>
      <c r="B55" s="206">
        <f t="shared" si="0"/>
        <v>4972</v>
      </c>
      <c r="C55" s="207">
        <v>2609</v>
      </c>
      <c r="D55" s="208">
        <v>2363</v>
      </c>
      <c r="E55" s="203">
        <v>97</v>
      </c>
      <c r="F55" s="206">
        <f t="shared" si="1"/>
        <v>89</v>
      </c>
      <c r="G55" s="207">
        <v>13</v>
      </c>
      <c r="H55" s="207">
        <v>76</v>
      </c>
    </row>
    <row r="56" spans="1:8" ht="13.5" customHeight="1">
      <c r="A56" s="64">
        <v>48</v>
      </c>
      <c r="B56" s="206">
        <f t="shared" si="0"/>
        <v>4553</v>
      </c>
      <c r="C56" s="207">
        <v>2389</v>
      </c>
      <c r="D56" s="208">
        <v>2164</v>
      </c>
      <c r="E56" s="203">
        <v>98</v>
      </c>
      <c r="F56" s="206">
        <f t="shared" si="1"/>
        <v>62</v>
      </c>
      <c r="G56" s="207">
        <v>10</v>
      </c>
      <c r="H56" s="207">
        <v>52</v>
      </c>
    </row>
    <row r="57" spans="1:8" ht="13.5" customHeight="1">
      <c r="A57" s="64">
        <v>49</v>
      </c>
      <c r="B57" s="206">
        <f t="shared" si="0"/>
        <v>4210</v>
      </c>
      <c r="C57" s="207">
        <v>2218</v>
      </c>
      <c r="D57" s="208">
        <v>1992</v>
      </c>
      <c r="E57" s="203">
        <v>99</v>
      </c>
      <c r="F57" s="206">
        <f t="shared" si="1"/>
        <v>32</v>
      </c>
      <c r="G57" s="207">
        <v>5</v>
      </c>
      <c r="H57" s="207">
        <v>27</v>
      </c>
    </row>
    <row r="58" spans="1:8" ht="13.5" customHeight="1">
      <c r="A58" s="52"/>
      <c r="B58" s="21"/>
      <c r="C58" s="15"/>
      <c r="D58" s="15"/>
      <c r="E58" s="209" t="s">
        <v>137</v>
      </c>
      <c r="F58" s="210">
        <f t="shared" si="1"/>
        <v>72</v>
      </c>
      <c r="G58" s="211">
        <v>5</v>
      </c>
      <c r="H58" s="211">
        <v>67</v>
      </c>
    </row>
    <row r="59" spans="1:8" ht="13.5" customHeight="1">
      <c r="H59" s="193" t="s">
        <v>134</v>
      </c>
    </row>
  </sheetData>
  <mergeCells count="1">
    <mergeCell ref="A4:B4"/>
  </mergeCells>
  <phoneticPr fontId="1"/>
  <hyperlinks>
    <hyperlink ref="A1" location="目次!R1C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zoomScaleNormal="100" workbookViewId="0"/>
  </sheetViews>
  <sheetFormatPr defaultRowHeight="12.75" customHeight="1"/>
  <cols>
    <col min="1" max="1" width="12.875" style="20" customWidth="1"/>
    <col min="2" max="2" width="7.75" style="20" bestFit="1" customWidth="1"/>
    <col min="3" max="3" width="7.5" style="20" customWidth="1"/>
    <col min="4" max="4" width="7.25" style="20" customWidth="1"/>
    <col min="5" max="5" width="7.375" style="20" customWidth="1"/>
    <col min="6" max="6" width="13.25" style="20" customWidth="1"/>
    <col min="7" max="7" width="8.375" style="20" customWidth="1"/>
    <col min="8" max="8" width="7.375" style="20" customWidth="1"/>
    <col min="9" max="9" width="7.25" style="20" customWidth="1"/>
    <col min="10" max="10" width="7.875" style="20" customWidth="1"/>
    <col min="11" max="16384" width="9" style="20"/>
  </cols>
  <sheetData>
    <row r="1" spans="1:10" ht="12.75" customHeight="1">
      <c r="A1" s="212" t="s">
        <v>1</v>
      </c>
    </row>
    <row r="3" spans="1:10" ht="12.75" customHeight="1">
      <c r="A3" s="17" t="s">
        <v>138</v>
      </c>
      <c r="D3" s="551"/>
      <c r="E3" s="551"/>
      <c r="F3" s="551"/>
      <c r="G3" s="551"/>
      <c r="H3" s="552"/>
      <c r="I3" s="552"/>
      <c r="J3" s="552"/>
    </row>
    <row r="4" spans="1:10" ht="12.75" customHeight="1">
      <c r="A4" s="553">
        <v>41275</v>
      </c>
      <c r="B4" s="553"/>
    </row>
    <row r="5" spans="1:10" ht="13.5" customHeight="1">
      <c r="A5" s="213" t="s">
        <v>139</v>
      </c>
      <c r="B5" s="213" t="s">
        <v>51</v>
      </c>
      <c r="C5" s="22" t="s">
        <v>3</v>
      </c>
      <c r="D5" s="22" t="s">
        <v>4</v>
      </c>
      <c r="E5" s="214" t="s">
        <v>5</v>
      </c>
      <c r="F5" s="215" t="s">
        <v>139</v>
      </c>
      <c r="G5" s="213" t="s">
        <v>51</v>
      </c>
      <c r="H5" s="22" t="s">
        <v>3</v>
      </c>
      <c r="I5" s="22" t="s">
        <v>4</v>
      </c>
      <c r="J5" s="216" t="s">
        <v>5</v>
      </c>
    </row>
    <row r="6" spans="1:10" ht="12.75" customHeight="1">
      <c r="A6" s="217" t="s">
        <v>140</v>
      </c>
      <c r="B6" s="218">
        <v>15865</v>
      </c>
      <c r="C6" s="218">
        <v>19729</v>
      </c>
      <c r="D6" s="218">
        <v>20133</v>
      </c>
      <c r="E6" s="219">
        <v>39862</v>
      </c>
      <c r="F6" s="220" t="s">
        <v>141</v>
      </c>
      <c r="G6" s="221">
        <v>21363</v>
      </c>
      <c r="H6" s="221">
        <v>25135</v>
      </c>
      <c r="I6" s="221">
        <v>25701</v>
      </c>
      <c r="J6" s="221">
        <v>50836</v>
      </c>
    </row>
    <row r="7" spans="1:10" ht="12.75" customHeight="1">
      <c r="A7" s="222" t="s">
        <v>142</v>
      </c>
      <c r="B7" s="223">
        <v>2568</v>
      </c>
      <c r="C7" s="224">
        <v>3328</v>
      </c>
      <c r="D7" s="224">
        <v>3323</v>
      </c>
      <c r="E7" s="225">
        <v>6651</v>
      </c>
      <c r="F7" s="226" t="s">
        <v>143</v>
      </c>
      <c r="G7" s="227">
        <v>1864</v>
      </c>
      <c r="H7" s="228">
        <v>2268</v>
      </c>
      <c r="I7" s="228">
        <v>2285</v>
      </c>
      <c r="J7" s="229">
        <v>4553</v>
      </c>
    </row>
    <row r="8" spans="1:10" ht="12.75" customHeight="1">
      <c r="A8" s="222" t="s">
        <v>144</v>
      </c>
      <c r="B8" s="223">
        <v>3772</v>
      </c>
      <c r="C8" s="224">
        <v>4610</v>
      </c>
      <c r="D8" s="224">
        <v>4750</v>
      </c>
      <c r="E8" s="225">
        <v>9360</v>
      </c>
      <c r="F8" s="226" t="s">
        <v>145</v>
      </c>
      <c r="G8" s="227">
        <v>622</v>
      </c>
      <c r="H8" s="228">
        <v>730</v>
      </c>
      <c r="I8" s="228">
        <v>752</v>
      </c>
      <c r="J8" s="230">
        <v>1482</v>
      </c>
    </row>
    <row r="9" spans="1:10" ht="12.75" customHeight="1">
      <c r="A9" s="222" t="s">
        <v>146</v>
      </c>
      <c r="B9" s="223">
        <v>1662</v>
      </c>
      <c r="C9" s="224">
        <v>1996</v>
      </c>
      <c r="D9" s="224">
        <v>2109</v>
      </c>
      <c r="E9" s="225">
        <v>4105</v>
      </c>
      <c r="F9" s="226" t="s">
        <v>147</v>
      </c>
      <c r="G9" s="227">
        <v>870</v>
      </c>
      <c r="H9" s="228">
        <v>1112</v>
      </c>
      <c r="I9" s="228">
        <v>1109</v>
      </c>
      <c r="J9" s="230">
        <v>2221</v>
      </c>
    </row>
    <row r="10" spans="1:10" ht="12.75" customHeight="1">
      <c r="A10" s="222" t="s">
        <v>148</v>
      </c>
      <c r="B10" s="223">
        <v>2460</v>
      </c>
      <c r="C10" s="224">
        <v>3144</v>
      </c>
      <c r="D10" s="224">
        <v>3112</v>
      </c>
      <c r="E10" s="225">
        <v>6256</v>
      </c>
      <c r="F10" s="226" t="s">
        <v>149</v>
      </c>
      <c r="G10" s="227">
        <v>463</v>
      </c>
      <c r="H10" s="228">
        <v>652</v>
      </c>
      <c r="I10" s="228">
        <v>589</v>
      </c>
      <c r="J10" s="230">
        <v>1241</v>
      </c>
    </row>
    <row r="11" spans="1:10" ht="12.75" customHeight="1">
      <c r="A11" s="222" t="s">
        <v>150</v>
      </c>
      <c r="B11" s="223">
        <v>2978</v>
      </c>
      <c r="C11" s="224">
        <v>3730</v>
      </c>
      <c r="D11" s="224">
        <v>3747</v>
      </c>
      <c r="E11" s="225">
        <v>7477</v>
      </c>
      <c r="F11" s="226" t="s">
        <v>151</v>
      </c>
      <c r="G11" s="227">
        <v>239</v>
      </c>
      <c r="H11" s="228">
        <v>300</v>
      </c>
      <c r="I11" s="228">
        <v>324</v>
      </c>
      <c r="J11" s="230">
        <v>624</v>
      </c>
    </row>
    <row r="12" spans="1:10" ht="12.75" customHeight="1">
      <c r="A12" s="222" t="s">
        <v>152</v>
      </c>
      <c r="B12" s="223">
        <v>611</v>
      </c>
      <c r="C12" s="224">
        <v>837</v>
      </c>
      <c r="D12" s="224">
        <v>908</v>
      </c>
      <c r="E12" s="225">
        <v>1745</v>
      </c>
      <c r="F12" s="226" t="s">
        <v>153</v>
      </c>
      <c r="G12" s="227">
        <v>5854</v>
      </c>
      <c r="H12" s="228">
        <v>6632</v>
      </c>
      <c r="I12" s="228">
        <v>6694</v>
      </c>
      <c r="J12" s="230">
        <v>13326</v>
      </c>
    </row>
    <row r="13" spans="1:10" ht="12.75" customHeight="1">
      <c r="A13" s="222" t="s">
        <v>154</v>
      </c>
      <c r="B13" s="223">
        <v>551</v>
      </c>
      <c r="C13" s="224">
        <v>558</v>
      </c>
      <c r="D13" s="224">
        <v>575</v>
      </c>
      <c r="E13" s="225">
        <v>1133</v>
      </c>
      <c r="F13" s="226" t="s">
        <v>155</v>
      </c>
      <c r="G13" s="227">
        <v>1851</v>
      </c>
      <c r="H13" s="228">
        <v>2293</v>
      </c>
      <c r="I13" s="228">
        <v>2254</v>
      </c>
      <c r="J13" s="230">
        <v>4547</v>
      </c>
    </row>
    <row r="14" spans="1:10" ht="12.75" customHeight="1">
      <c r="A14" s="222" t="s">
        <v>156</v>
      </c>
      <c r="B14" s="223">
        <v>648</v>
      </c>
      <c r="C14" s="224">
        <v>751</v>
      </c>
      <c r="D14" s="224">
        <v>770</v>
      </c>
      <c r="E14" s="225">
        <v>1521</v>
      </c>
      <c r="F14" s="226" t="s">
        <v>157</v>
      </c>
      <c r="G14" s="227">
        <v>2481</v>
      </c>
      <c r="H14" s="228">
        <v>2823</v>
      </c>
      <c r="I14" s="228">
        <v>3024</v>
      </c>
      <c r="J14" s="230">
        <v>5847</v>
      </c>
    </row>
    <row r="15" spans="1:10" ht="12.75" customHeight="1">
      <c r="A15" s="222" t="s">
        <v>158</v>
      </c>
      <c r="B15" s="223">
        <v>382</v>
      </c>
      <c r="C15" s="224">
        <v>506</v>
      </c>
      <c r="D15" s="224">
        <v>561</v>
      </c>
      <c r="E15" s="225">
        <v>1067</v>
      </c>
      <c r="F15" s="226" t="s">
        <v>159</v>
      </c>
      <c r="G15" s="227">
        <v>1570</v>
      </c>
      <c r="H15" s="228">
        <v>1741</v>
      </c>
      <c r="I15" s="228">
        <v>1844</v>
      </c>
      <c r="J15" s="230">
        <v>3585</v>
      </c>
    </row>
    <row r="16" spans="1:10" ht="12.75" customHeight="1">
      <c r="A16" s="222" t="s">
        <v>160</v>
      </c>
      <c r="B16" s="223">
        <v>233</v>
      </c>
      <c r="C16" s="224">
        <v>269</v>
      </c>
      <c r="D16" s="224">
        <v>278</v>
      </c>
      <c r="E16" s="225">
        <v>547</v>
      </c>
      <c r="F16" s="226" t="s">
        <v>161</v>
      </c>
      <c r="G16" s="227">
        <v>940</v>
      </c>
      <c r="H16" s="228">
        <v>1054</v>
      </c>
      <c r="I16" s="228">
        <v>1057</v>
      </c>
      <c r="J16" s="230">
        <v>2111</v>
      </c>
    </row>
    <row r="17" spans="1:10" ht="12.75" customHeight="1">
      <c r="A17" s="222"/>
      <c r="B17" s="229"/>
      <c r="C17" s="229"/>
      <c r="D17" s="229"/>
      <c r="E17" s="225"/>
      <c r="F17" s="226" t="s">
        <v>162</v>
      </c>
      <c r="G17" s="227">
        <v>1579</v>
      </c>
      <c r="H17" s="228">
        <v>1890</v>
      </c>
      <c r="I17" s="228">
        <v>1970</v>
      </c>
      <c r="J17" s="230">
        <v>3860</v>
      </c>
    </row>
    <row r="18" spans="1:10" ht="12.75" customHeight="1">
      <c r="A18" s="217" t="s">
        <v>163</v>
      </c>
      <c r="B18" s="218">
        <v>6133</v>
      </c>
      <c r="C18" s="218">
        <v>7501</v>
      </c>
      <c r="D18" s="218">
        <v>7580</v>
      </c>
      <c r="E18" s="218">
        <v>15081</v>
      </c>
      <c r="F18" s="226" t="s">
        <v>164</v>
      </c>
      <c r="G18" s="227">
        <v>932</v>
      </c>
      <c r="H18" s="228">
        <v>1217</v>
      </c>
      <c r="I18" s="228">
        <v>1256</v>
      </c>
      <c r="J18" s="230">
        <v>2473</v>
      </c>
    </row>
    <row r="19" spans="1:10" ht="12.75" customHeight="1">
      <c r="A19" s="222" t="s">
        <v>165</v>
      </c>
      <c r="B19" s="223">
        <v>2138</v>
      </c>
      <c r="C19" s="224">
        <v>2608</v>
      </c>
      <c r="D19" s="224">
        <v>2630</v>
      </c>
      <c r="E19" s="225">
        <v>5238</v>
      </c>
      <c r="F19" s="226" t="s">
        <v>166</v>
      </c>
      <c r="G19" s="227">
        <v>1195</v>
      </c>
      <c r="H19" s="228">
        <v>1355</v>
      </c>
      <c r="I19" s="228">
        <v>1435</v>
      </c>
      <c r="J19" s="230">
        <v>2790</v>
      </c>
    </row>
    <row r="20" spans="1:10" ht="12.75" customHeight="1">
      <c r="A20" s="222" t="s">
        <v>167</v>
      </c>
      <c r="B20" s="223">
        <v>252</v>
      </c>
      <c r="C20" s="224">
        <v>258</v>
      </c>
      <c r="D20" s="224">
        <v>306</v>
      </c>
      <c r="E20" s="225">
        <v>564</v>
      </c>
      <c r="F20" s="226" t="s">
        <v>168</v>
      </c>
      <c r="G20" s="227">
        <v>903</v>
      </c>
      <c r="H20" s="228">
        <v>1068</v>
      </c>
      <c r="I20" s="228">
        <v>1108</v>
      </c>
      <c r="J20" s="230">
        <v>2176</v>
      </c>
    </row>
    <row r="21" spans="1:10" ht="12.75" customHeight="1">
      <c r="A21" s="222" t="s">
        <v>169</v>
      </c>
      <c r="B21" s="223">
        <v>406</v>
      </c>
      <c r="C21" s="224">
        <v>524</v>
      </c>
      <c r="D21" s="224">
        <v>496</v>
      </c>
      <c r="E21" s="225">
        <v>1020</v>
      </c>
      <c r="F21" s="226"/>
      <c r="G21" s="230"/>
      <c r="H21" s="230"/>
      <c r="I21" s="230"/>
      <c r="J21" s="230"/>
    </row>
    <row r="22" spans="1:10" ht="12.75" customHeight="1">
      <c r="A22" s="222" t="s">
        <v>170</v>
      </c>
      <c r="B22" s="223">
        <v>286</v>
      </c>
      <c r="C22" s="224">
        <v>392</v>
      </c>
      <c r="D22" s="224">
        <v>376</v>
      </c>
      <c r="E22" s="225">
        <v>768</v>
      </c>
      <c r="F22" s="220" t="s">
        <v>171</v>
      </c>
      <c r="G22" s="221">
        <v>5041</v>
      </c>
      <c r="H22" s="221">
        <v>6196</v>
      </c>
      <c r="I22" s="221">
        <v>6174</v>
      </c>
      <c r="J22" s="221">
        <v>12370</v>
      </c>
    </row>
    <row r="23" spans="1:10" ht="12.75" customHeight="1">
      <c r="A23" s="222" t="s">
        <v>172</v>
      </c>
      <c r="B23" s="223">
        <v>474</v>
      </c>
      <c r="C23" s="224">
        <v>597</v>
      </c>
      <c r="D23" s="224">
        <v>594</v>
      </c>
      <c r="E23" s="225">
        <v>1191</v>
      </c>
      <c r="F23" s="226" t="s">
        <v>173</v>
      </c>
      <c r="G23" s="227">
        <v>144</v>
      </c>
      <c r="H23" s="228">
        <v>184</v>
      </c>
      <c r="I23" s="228">
        <v>180</v>
      </c>
      <c r="J23" s="230">
        <v>364</v>
      </c>
    </row>
    <row r="24" spans="1:10" ht="12.75" customHeight="1">
      <c r="A24" s="222" t="s">
        <v>174</v>
      </c>
      <c r="B24" s="223">
        <v>75</v>
      </c>
      <c r="C24" s="224">
        <v>114</v>
      </c>
      <c r="D24" s="224">
        <v>109</v>
      </c>
      <c r="E24" s="225">
        <v>223</v>
      </c>
      <c r="F24" s="226" t="s">
        <v>175</v>
      </c>
      <c r="G24" s="227">
        <v>154</v>
      </c>
      <c r="H24" s="228">
        <v>206</v>
      </c>
      <c r="I24" s="228">
        <v>224</v>
      </c>
      <c r="J24" s="230">
        <v>430</v>
      </c>
    </row>
    <row r="25" spans="1:10" ht="12.75" customHeight="1">
      <c r="A25" s="222" t="s">
        <v>176</v>
      </c>
      <c r="B25" s="223">
        <v>933</v>
      </c>
      <c r="C25" s="224">
        <v>1136</v>
      </c>
      <c r="D25" s="224">
        <v>1152</v>
      </c>
      <c r="E25" s="225">
        <v>2288</v>
      </c>
      <c r="F25" s="226" t="s">
        <v>177</v>
      </c>
      <c r="G25" s="227">
        <v>296</v>
      </c>
      <c r="H25" s="228">
        <v>392</v>
      </c>
      <c r="I25" s="228">
        <v>339</v>
      </c>
      <c r="J25" s="230">
        <v>731</v>
      </c>
    </row>
    <row r="26" spans="1:10" ht="12.75" customHeight="1">
      <c r="A26" s="222" t="s">
        <v>178</v>
      </c>
      <c r="B26" s="223">
        <v>450</v>
      </c>
      <c r="C26" s="224">
        <v>539</v>
      </c>
      <c r="D26" s="224">
        <v>580</v>
      </c>
      <c r="E26" s="225">
        <v>1119</v>
      </c>
      <c r="F26" s="226" t="s">
        <v>179</v>
      </c>
      <c r="G26" s="227">
        <v>3751</v>
      </c>
      <c r="H26" s="228">
        <v>4500</v>
      </c>
      <c r="I26" s="228">
        <v>4609</v>
      </c>
      <c r="J26" s="230">
        <v>9109</v>
      </c>
    </row>
    <row r="27" spans="1:10" ht="12.75" customHeight="1">
      <c r="A27" s="222" t="s">
        <v>180</v>
      </c>
      <c r="B27" s="223">
        <v>381</v>
      </c>
      <c r="C27" s="224">
        <v>446</v>
      </c>
      <c r="D27" s="224">
        <v>454</v>
      </c>
      <c r="E27" s="225">
        <v>900</v>
      </c>
      <c r="F27" s="226" t="s">
        <v>181</v>
      </c>
      <c r="G27" s="227">
        <v>448</v>
      </c>
      <c r="H27" s="228">
        <v>560</v>
      </c>
      <c r="I27" s="228">
        <v>524</v>
      </c>
      <c r="J27" s="230">
        <v>1084</v>
      </c>
    </row>
    <row r="28" spans="1:10" ht="12.75" customHeight="1">
      <c r="A28" s="222" t="s">
        <v>182</v>
      </c>
      <c r="B28" s="223">
        <v>400</v>
      </c>
      <c r="C28" s="224">
        <v>491</v>
      </c>
      <c r="D28" s="224">
        <v>478</v>
      </c>
      <c r="E28" s="225">
        <v>969</v>
      </c>
      <c r="F28" s="226" t="s">
        <v>183</v>
      </c>
      <c r="G28" s="227">
        <v>161</v>
      </c>
      <c r="H28" s="228">
        <v>250</v>
      </c>
      <c r="I28" s="228">
        <v>202</v>
      </c>
      <c r="J28" s="230">
        <v>452</v>
      </c>
    </row>
    <row r="29" spans="1:10" ht="12.75" customHeight="1">
      <c r="A29" s="222" t="s">
        <v>184</v>
      </c>
      <c r="B29" s="223">
        <v>338</v>
      </c>
      <c r="C29" s="224">
        <v>396</v>
      </c>
      <c r="D29" s="224">
        <v>405</v>
      </c>
      <c r="E29" s="225">
        <v>801</v>
      </c>
      <c r="F29" s="226" t="s">
        <v>185</v>
      </c>
      <c r="G29" s="227">
        <v>87</v>
      </c>
      <c r="H29" s="228">
        <v>104</v>
      </c>
      <c r="I29" s="228">
        <v>96</v>
      </c>
      <c r="J29" s="230">
        <v>200</v>
      </c>
    </row>
    <row r="30" spans="1:10" ht="12.75" customHeight="1">
      <c r="A30" s="222"/>
      <c r="B30" s="229"/>
      <c r="C30" s="229"/>
      <c r="D30" s="229"/>
      <c r="E30" s="225"/>
      <c r="F30" s="226"/>
      <c r="G30" s="230"/>
      <c r="H30" s="230"/>
      <c r="I30" s="230"/>
      <c r="J30" s="230"/>
    </row>
    <row r="31" spans="1:10" ht="12.75" customHeight="1">
      <c r="A31" s="217" t="s">
        <v>186</v>
      </c>
      <c r="B31" s="218">
        <v>13057</v>
      </c>
      <c r="C31" s="218">
        <v>16438</v>
      </c>
      <c r="D31" s="218">
        <v>16415</v>
      </c>
      <c r="E31" s="218">
        <v>32853</v>
      </c>
      <c r="F31" s="220" t="s">
        <v>187</v>
      </c>
      <c r="G31" s="221">
        <v>13070</v>
      </c>
      <c r="H31" s="221">
        <v>16155</v>
      </c>
      <c r="I31" s="221">
        <v>15851</v>
      </c>
      <c r="J31" s="221">
        <v>32006</v>
      </c>
    </row>
    <row r="32" spans="1:10" ht="12.75" customHeight="1">
      <c r="A32" s="222" t="s">
        <v>188</v>
      </c>
      <c r="B32" s="223">
        <v>274</v>
      </c>
      <c r="C32" s="224">
        <v>296</v>
      </c>
      <c r="D32" s="224">
        <v>303</v>
      </c>
      <c r="E32" s="225">
        <v>599</v>
      </c>
      <c r="F32" s="226" t="s">
        <v>189</v>
      </c>
      <c r="G32" s="227">
        <v>821</v>
      </c>
      <c r="H32" s="228">
        <v>983</v>
      </c>
      <c r="I32" s="228">
        <v>979</v>
      </c>
      <c r="J32" s="230">
        <v>1962</v>
      </c>
    </row>
    <row r="33" spans="1:10" ht="12.75" customHeight="1">
      <c r="A33" s="222" t="s">
        <v>190</v>
      </c>
      <c r="B33" s="223">
        <v>807</v>
      </c>
      <c r="C33" s="224">
        <v>1014</v>
      </c>
      <c r="D33" s="224">
        <v>1059</v>
      </c>
      <c r="E33" s="225">
        <v>2073</v>
      </c>
      <c r="F33" s="226" t="s">
        <v>191</v>
      </c>
      <c r="G33" s="227">
        <v>682</v>
      </c>
      <c r="H33" s="228">
        <v>806</v>
      </c>
      <c r="I33" s="228">
        <v>780</v>
      </c>
      <c r="J33" s="230">
        <v>1586</v>
      </c>
    </row>
    <row r="34" spans="1:10" ht="12.75" customHeight="1">
      <c r="A34" s="222" t="s">
        <v>192</v>
      </c>
      <c r="B34" s="223">
        <v>480</v>
      </c>
      <c r="C34" s="224">
        <v>642</v>
      </c>
      <c r="D34" s="224">
        <v>654</v>
      </c>
      <c r="E34" s="225">
        <v>1296</v>
      </c>
      <c r="F34" s="226" t="s">
        <v>193</v>
      </c>
      <c r="G34" s="227">
        <v>1196</v>
      </c>
      <c r="H34" s="228">
        <v>1365</v>
      </c>
      <c r="I34" s="228">
        <v>1333</v>
      </c>
      <c r="J34" s="230">
        <v>2698</v>
      </c>
    </row>
    <row r="35" spans="1:10" ht="12.75" customHeight="1">
      <c r="A35" s="222" t="s">
        <v>194</v>
      </c>
      <c r="B35" s="223">
        <v>31</v>
      </c>
      <c r="C35" s="224">
        <v>48</v>
      </c>
      <c r="D35" s="224">
        <v>42</v>
      </c>
      <c r="E35" s="225">
        <v>90</v>
      </c>
      <c r="F35" s="226" t="s">
        <v>195</v>
      </c>
      <c r="G35" s="227">
        <v>453</v>
      </c>
      <c r="H35" s="228">
        <v>520</v>
      </c>
      <c r="I35" s="228">
        <v>500</v>
      </c>
      <c r="J35" s="230">
        <v>1020</v>
      </c>
    </row>
    <row r="36" spans="1:10" ht="12.75" customHeight="1">
      <c r="A36" s="222" t="s">
        <v>196</v>
      </c>
      <c r="B36" s="223">
        <v>1083</v>
      </c>
      <c r="C36" s="224">
        <v>1221</v>
      </c>
      <c r="D36" s="224">
        <v>1175</v>
      </c>
      <c r="E36" s="225">
        <v>2396</v>
      </c>
      <c r="F36" s="226" t="s">
        <v>197</v>
      </c>
      <c r="G36" s="227">
        <v>1323</v>
      </c>
      <c r="H36" s="228">
        <v>1560</v>
      </c>
      <c r="I36" s="228">
        <v>1584</v>
      </c>
      <c r="J36" s="230">
        <v>3144</v>
      </c>
    </row>
    <row r="37" spans="1:10" ht="12.75" customHeight="1">
      <c r="A37" s="222" t="s">
        <v>198</v>
      </c>
      <c r="B37" s="223">
        <v>1020</v>
      </c>
      <c r="C37" s="224">
        <v>1117</v>
      </c>
      <c r="D37" s="224">
        <v>1065</v>
      </c>
      <c r="E37" s="225">
        <v>2182</v>
      </c>
      <c r="F37" s="226" t="s">
        <v>199</v>
      </c>
      <c r="G37" s="227">
        <v>1082</v>
      </c>
      <c r="H37" s="228">
        <v>1300</v>
      </c>
      <c r="I37" s="228">
        <v>1262</v>
      </c>
      <c r="J37" s="230">
        <v>2562</v>
      </c>
    </row>
    <row r="38" spans="1:10" ht="12.75" customHeight="1">
      <c r="A38" s="222" t="s">
        <v>200</v>
      </c>
      <c r="B38" s="223">
        <v>596</v>
      </c>
      <c r="C38" s="224">
        <v>706</v>
      </c>
      <c r="D38" s="224">
        <v>676</v>
      </c>
      <c r="E38" s="225">
        <v>1382</v>
      </c>
      <c r="F38" s="226" t="s">
        <v>201</v>
      </c>
      <c r="G38" s="227">
        <v>1120</v>
      </c>
      <c r="H38" s="228">
        <v>1437</v>
      </c>
      <c r="I38" s="228">
        <v>1473</v>
      </c>
      <c r="J38" s="230">
        <v>2910</v>
      </c>
    </row>
    <row r="39" spans="1:10" ht="12.75" customHeight="1">
      <c r="A39" s="222" t="s">
        <v>202</v>
      </c>
      <c r="B39" s="223">
        <v>564</v>
      </c>
      <c r="C39" s="224">
        <v>659</v>
      </c>
      <c r="D39" s="224">
        <v>660</v>
      </c>
      <c r="E39" s="225">
        <v>1319</v>
      </c>
      <c r="F39" s="226" t="s">
        <v>203</v>
      </c>
      <c r="G39" s="227">
        <v>418</v>
      </c>
      <c r="H39" s="228">
        <v>531</v>
      </c>
      <c r="I39" s="228">
        <v>488</v>
      </c>
      <c r="J39" s="230">
        <v>1019</v>
      </c>
    </row>
    <row r="40" spans="1:10" ht="12.75" customHeight="1">
      <c r="A40" s="222" t="s">
        <v>204</v>
      </c>
      <c r="B40" s="223">
        <v>584</v>
      </c>
      <c r="C40" s="224">
        <v>643</v>
      </c>
      <c r="D40" s="224">
        <v>624</v>
      </c>
      <c r="E40" s="225">
        <v>1267</v>
      </c>
      <c r="F40" s="226" t="s">
        <v>205</v>
      </c>
      <c r="G40" s="227">
        <v>625</v>
      </c>
      <c r="H40" s="228">
        <v>796</v>
      </c>
      <c r="I40" s="228">
        <v>798</v>
      </c>
      <c r="J40" s="230">
        <v>1594</v>
      </c>
    </row>
    <row r="41" spans="1:10" ht="12.75" customHeight="1">
      <c r="A41" s="222" t="s">
        <v>206</v>
      </c>
      <c r="B41" s="223">
        <v>784</v>
      </c>
      <c r="C41" s="224">
        <v>1046</v>
      </c>
      <c r="D41" s="224">
        <v>1026</v>
      </c>
      <c r="E41" s="225">
        <v>2072</v>
      </c>
      <c r="F41" s="226" t="s">
        <v>207</v>
      </c>
      <c r="G41" s="227">
        <v>353</v>
      </c>
      <c r="H41" s="228">
        <v>464</v>
      </c>
      <c r="I41" s="228">
        <v>476</v>
      </c>
      <c r="J41" s="230">
        <v>940</v>
      </c>
    </row>
    <row r="42" spans="1:10" ht="12.75" customHeight="1">
      <c r="A42" s="222" t="s">
        <v>208</v>
      </c>
      <c r="B42" s="223">
        <v>760</v>
      </c>
      <c r="C42" s="224">
        <v>984</v>
      </c>
      <c r="D42" s="224">
        <v>1010</v>
      </c>
      <c r="E42" s="225">
        <v>1994</v>
      </c>
      <c r="F42" s="226" t="s">
        <v>209</v>
      </c>
      <c r="G42" s="227">
        <v>72</v>
      </c>
      <c r="H42" s="228">
        <v>91</v>
      </c>
      <c r="I42" s="228">
        <v>92</v>
      </c>
      <c r="J42" s="230">
        <v>183</v>
      </c>
    </row>
    <row r="43" spans="1:10" ht="12.75" customHeight="1">
      <c r="A43" s="222" t="s">
        <v>210</v>
      </c>
      <c r="B43" s="223">
        <v>731</v>
      </c>
      <c r="C43" s="224">
        <v>1007</v>
      </c>
      <c r="D43" s="224">
        <v>1036</v>
      </c>
      <c r="E43" s="225">
        <v>2043</v>
      </c>
      <c r="F43" s="226" t="s">
        <v>211</v>
      </c>
      <c r="G43" s="227">
        <v>147</v>
      </c>
      <c r="H43" s="228">
        <v>141</v>
      </c>
      <c r="I43" s="228">
        <v>157</v>
      </c>
      <c r="J43" s="230">
        <v>298</v>
      </c>
    </row>
    <row r="44" spans="1:10" ht="12.75" customHeight="1">
      <c r="A44" s="222" t="s">
        <v>212</v>
      </c>
      <c r="B44" s="223">
        <v>495</v>
      </c>
      <c r="C44" s="224">
        <v>703</v>
      </c>
      <c r="D44" s="224">
        <v>690</v>
      </c>
      <c r="E44" s="225">
        <v>1393</v>
      </c>
      <c r="F44" s="226" t="s">
        <v>213</v>
      </c>
      <c r="G44" s="227">
        <v>929</v>
      </c>
      <c r="H44" s="228">
        <v>1174</v>
      </c>
      <c r="I44" s="228">
        <v>1169</v>
      </c>
      <c r="J44" s="230">
        <v>2343</v>
      </c>
    </row>
    <row r="45" spans="1:10" ht="12.75" customHeight="1">
      <c r="A45" s="222" t="s">
        <v>214</v>
      </c>
      <c r="B45" s="223">
        <v>705</v>
      </c>
      <c r="C45" s="224">
        <v>943</v>
      </c>
      <c r="D45" s="224">
        <v>971</v>
      </c>
      <c r="E45" s="225">
        <v>1914</v>
      </c>
      <c r="F45" s="226" t="s">
        <v>215</v>
      </c>
      <c r="G45" s="227">
        <v>311</v>
      </c>
      <c r="H45" s="228">
        <v>359</v>
      </c>
      <c r="I45" s="228">
        <v>310</v>
      </c>
      <c r="J45" s="230">
        <v>669</v>
      </c>
    </row>
    <row r="46" spans="1:10" ht="12.75" customHeight="1">
      <c r="A46" s="222" t="s">
        <v>216</v>
      </c>
      <c r="B46" s="223">
        <v>62</v>
      </c>
      <c r="C46" s="224">
        <v>90</v>
      </c>
      <c r="D46" s="224">
        <v>80</v>
      </c>
      <c r="E46" s="225">
        <v>170</v>
      </c>
      <c r="F46" s="226" t="s">
        <v>217</v>
      </c>
      <c r="G46" s="227">
        <v>301</v>
      </c>
      <c r="H46" s="228">
        <v>400</v>
      </c>
      <c r="I46" s="228">
        <v>393</v>
      </c>
      <c r="J46" s="230">
        <v>793</v>
      </c>
    </row>
    <row r="47" spans="1:10" ht="12.75" customHeight="1">
      <c r="A47" s="222" t="s">
        <v>218</v>
      </c>
      <c r="B47" s="223">
        <v>75</v>
      </c>
      <c r="C47" s="224">
        <v>97</v>
      </c>
      <c r="D47" s="224">
        <v>104</v>
      </c>
      <c r="E47" s="225">
        <v>201</v>
      </c>
      <c r="F47" s="226" t="s">
        <v>219</v>
      </c>
      <c r="G47" s="227">
        <v>191</v>
      </c>
      <c r="H47" s="228">
        <v>261</v>
      </c>
      <c r="I47" s="228">
        <v>228</v>
      </c>
      <c r="J47" s="230">
        <v>489</v>
      </c>
    </row>
    <row r="48" spans="1:10" ht="12.75" customHeight="1">
      <c r="A48" s="222" t="s">
        <v>220</v>
      </c>
      <c r="B48" s="223">
        <v>30</v>
      </c>
      <c r="C48" s="224">
        <v>35</v>
      </c>
      <c r="D48" s="224">
        <v>41</v>
      </c>
      <c r="E48" s="225">
        <v>76</v>
      </c>
      <c r="F48" s="226" t="s">
        <v>221</v>
      </c>
      <c r="G48" s="227">
        <v>296</v>
      </c>
      <c r="H48" s="228">
        <v>383</v>
      </c>
      <c r="I48" s="228">
        <v>404</v>
      </c>
      <c r="J48" s="230">
        <v>787</v>
      </c>
    </row>
    <row r="49" spans="1:10" ht="12.75" customHeight="1">
      <c r="A49" s="222" t="s">
        <v>222</v>
      </c>
      <c r="B49" s="223">
        <v>25</v>
      </c>
      <c r="C49" s="224">
        <v>32</v>
      </c>
      <c r="D49" s="224">
        <v>36</v>
      </c>
      <c r="E49" s="225">
        <v>68</v>
      </c>
      <c r="F49" s="226" t="s">
        <v>223</v>
      </c>
      <c r="G49" s="227">
        <v>396</v>
      </c>
      <c r="H49" s="228">
        <v>541</v>
      </c>
      <c r="I49" s="228">
        <v>495</v>
      </c>
      <c r="J49" s="230">
        <v>1036</v>
      </c>
    </row>
    <row r="50" spans="1:10" ht="12.75" customHeight="1">
      <c r="A50" s="222" t="s">
        <v>224</v>
      </c>
      <c r="B50" s="223">
        <v>101</v>
      </c>
      <c r="C50" s="224">
        <v>140</v>
      </c>
      <c r="D50" s="224">
        <v>146</v>
      </c>
      <c r="E50" s="225">
        <v>286</v>
      </c>
      <c r="F50" s="226" t="s">
        <v>225</v>
      </c>
      <c r="G50" s="227">
        <v>248</v>
      </c>
      <c r="H50" s="228">
        <v>352</v>
      </c>
      <c r="I50" s="228">
        <v>306</v>
      </c>
      <c r="J50" s="230">
        <v>658</v>
      </c>
    </row>
    <row r="51" spans="1:10" ht="12.75" customHeight="1">
      <c r="A51" s="222" t="s">
        <v>226</v>
      </c>
      <c r="B51" s="223">
        <v>54</v>
      </c>
      <c r="C51" s="224">
        <v>85</v>
      </c>
      <c r="D51" s="224">
        <v>76</v>
      </c>
      <c r="E51" s="225">
        <v>161</v>
      </c>
      <c r="F51" s="226" t="s">
        <v>227</v>
      </c>
      <c r="G51" s="227">
        <v>276</v>
      </c>
      <c r="H51" s="228">
        <v>350</v>
      </c>
      <c r="I51" s="228">
        <v>325</v>
      </c>
      <c r="J51" s="230">
        <v>675</v>
      </c>
    </row>
    <row r="52" spans="1:10" ht="12.75" customHeight="1">
      <c r="A52" s="222" t="s">
        <v>228</v>
      </c>
      <c r="B52" s="223">
        <v>77</v>
      </c>
      <c r="C52" s="224">
        <v>31</v>
      </c>
      <c r="D52" s="224">
        <v>65</v>
      </c>
      <c r="E52" s="225">
        <v>96</v>
      </c>
      <c r="F52" s="226" t="s">
        <v>229</v>
      </c>
      <c r="G52" s="227">
        <v>389</v>
      </c>
      <c r="H52" s="228">
        <v>465</v>
      </c>
      <c r="I52" s="228">
        <v>474</v>
      </c>
      <c r="J52" s="230">
        <v>939</v>
      </c>
    </row>
    <row r="53" spans="1:10" ht="12.75" customHeight="1">
      <c r="A53" s="222" t="s">
        <v>230</v>
      </c>
      <c r="B53" s="223">
        <v>68</v>
      </c>
      <c r="C53" s="224">
        <v>89</v>
      </c>
      <c r="D53" s="224">
        <v>97</v>
      </c>
      <c r="E53" s="225">
        <v>186</v>
      </c>
      <c r="F53" s="226" t="s">
        <v>231</v>
      </c>
      <c r="G53" s="227">
        <v>210</v>
      </c>
      <c r="H53" s="228">
        <v>247</v>
      </c>
      <c r="I53" s="228">
        <v>252</v>
      </c>
      <c r="J53" s="230">
        <v>499</v>
      </c>
    </row>
    <row r="54" spans="1:10" ht="12.75" customHeight="1">
      <c r="A54" s="222" t="s">
        <v>232</v>
      </c>
      <c r="B54" s="223">
        <v>710</v>
      </c>
      <c r="C54" s="224">
        <v>859</v>
      </c>
      <c r="D54" s="224">
        <v>881</v>
      </c>
      <c r="E54" s="225">
        <v>1740</v>
      </c>
      <c r="F54" s="226" t="s">
        <v>233</v>
      </c>
      <c r="G54" s="227">
        <v>435</v>
      </c>
      <c r="H54" s="228">
        <v>564</v>
      </c>
      <c r="I54" s="228">
        <v>547</v>
      </c>
      <c r="J54" s="230">
        <v>1111</v>
      </c>
    </row>
    <row r="55" spans="1:10" ht="12.75" customHeight="1">
      <c r="A55" s="222" t="s">
        <v>234</v>
      </c>
      <c r="B55" s="223">
        <v>416</v>
      </c>
      <c r="C55" s="224">
        <v>587</v>
      </c>
      <c r="D55" s="224">
        <v>561</v>
      </c>
      <c r="E55" s="225">
        <v>1148</v>
      </c>
      <c r="F55" s="226" t="s">
        <v>235</v>
      </c>
      <c r="G55" s="227">
        <v>325</v>
      </c>
      <c r="H55" s="228">
        <v>418</v>
      </c>
      <c r="I55" s="228">
        <v>437</v>
      </c>
      <c r="J55" s="230">
        <v>855</v>
      </c>
    </row>
    <row r="56" spans="1:10" ht="12.75" customHeight="1">
      <c r="A56" s="222" t="s">
        <v>236</v>
      </c>
      <c r="B56" s="223">
        <v>497</v>
      </c>
      <c r="C56" s="224">
        <v>669</v>
      </c>
      <c r="D56" s="224">
        <v>693</v>
      </c>
      <c r="E56" s="225">
        <v>1362</v>
      </c>
      <c r="F56" s="226" t="s">
        <v>237</v>
      </c>
      <c r="G56" s="227">
        <v>243</v>
      </c>
      <c r="H56" s="228">
        <v>318</v>
      </c>
      <c r="I56" s="228">
        <v>292</v>
      </c>
      <c r="J56" s="230">
        <v>610</v>
      </c>
    </row>
    <row r="57" spans="1:10" ht="12.75" customHeight="1">
      <c r="A57" s="222" t="s">
        <v>238</v>
      </c>
      <c r="B57" s="223">
        <v>690</v>
      </c>
      <c r="C57" s="224">
        <v>950</v>
      </c>
      <c r="D57" s="224">
        <v>949</v>
      </c>
      <c r="E57" s="225">
        <v>1899</v>
      </c>
      <c r="F57" s="226" t="s">
        <v>239</v>
      </c>
      <c r="G57" s="227">
        <v>228</v>
      </c>
      <c r="H57" s="228">
        <v>329</v>
      </c>
      <c r="I57" s="228">
        <v>297</v>
      </c>
      <c r="J57" s="230">
        <v>626</v>
      </c>
    </row>
    <row r="58" spans="1:10" ht="12.75" customHeight="1">
      <c r="A58" s="222" t="s">
        <v>240</v>
      </c>
      <c r="B58" s="223">
        <v>758</v>
      </c>
      <c r="C58" s="224">
        <v>959</v>
      </c>
      <c r="D58" s="224">
        <v>934</v>
      </c>
      <c r="E58" s="225">
        <v>1893</v>
      </c>
      <c r="F58" s="226"/>
      <c r="G58" s="230"/>
      <c r="H58" s="230"/>
      <c r="I58" s="230"/>
      <c r="J58" s="230"/>
    </row>
    <row r="59" spans="1:10" ht="12.75" customHeight="1">
      <c r="A59" s="222" t="s">
        <v>241</v>
      </c>
      <c r="B59" s="223">
        <v>248</v>
      </c>
      <c r="C59" s="224">
        <v>347</v>
      </c>
      <c r="D59" s="224">
        <v>343</v>
      </c>
      <c r="E59" s="225">
        <v>690</v>
      </c>
      <c r="F59" s="226"/>
    </row>
    <row r="60" spans="1:10" ht="12.75" customHeight="1">
      <c r="A60" s="231" t="s">
        <v>242</v>
      </c>
      <c r="B60" s="232">
        <v>332</v>
      </c>
      <c r="C60" s="233">
        <v>439</v>
      </c>
      <c r="D60" s="233">
        <v>418</v>
      </c>
      <c r="E60" s="234">
        <v>857</v>
      </c>
      <c r="F60" s="235"/>
      <c r="G60" s="23"/>
      <c r="H60" s="23"/>
      <c r="I60" s="23"/>
      <c r="J60" s="23"/>
    </row>
    <row r="61" spans="1:10" ht="12.75" customHeight="1">
      <c r="B61" s="229"/>
      <c r="C61" s="229"/>
      <c r="D61" s="229"/>
      <c r="E61" s="229"/>
      <c r="J61" s="24" t="s">
        <v>243</v>
      </c>
    </row>
    <row r="68" spans="1:10" ht="12.75" customHeight="1">
      <c r="A68" s="213" t="s">
        <v>139</v>
      </c>
      <c r="B68" s="213" t="s">
        <v>51</v>
      </c>
      <c r="C68" s="22" t="s">
        <v>3</v>
      </c>
      <c r="D68" s="22" t="s">
        <v>4</v>
      </c>
      <c r="E68" s="214" t="s">
        <v>5</v>
      </c>
      <c r="F68" s="215" t="s">
        <v>139</v>
      </c>
      <c r="G68" s="213" t="s">
        <v>51</v>
      </c>
      <c r="H68" s="22" t="s">
        <v>3</v>
      </c>
      <c r="I68" s="22" t="s">
        <v>4</v>
      </c>
      <c r="J68" s="216" t="s">
        <v>5</v>
      </c>
    </row>
    <row r="69" spans="1:10" ht="12.75" customHeight="1">
      <c r="A69" s="217" t="s">
        <v>244</v>
      </c>
      <c r="B69" s="25">
        <v>19373</v>
      </c>
      <c r="C69" s="25">
        <v>22051</v>
      </c>
      <c r="D69" s="25">
        <v>21883</v>
      </c>
      <c r="E69" s="25">
        <v>43934</v>
      </c>
      <c r="F69" s="236" t="s">
        <v>245</v>
      </c>
      <c r="G69" s="206">
        <v>0</v>
      </c>
      <c r="H69" s="237">
        <v>0</v>
      </c>
      <c r="I69" s="237">
        <v>0</v>
      </c>
      <c r="J69" s="230">
        <v>0</v>
      </c>
    </row>
    <row r="70" spans="1:10" ht="12.75" customHeight="1">
      <c r="A70" s="26" t="s">
        <v>246</v>
      </c>
      <c r="B70" s="207">
        <v>2</v>
      </c>
      <c r="C70" s="207">
        <v>3</v>
      </c>
      <c r="D70" s="207">
        <v>3</v>
      </c>
      <c r="E70" s="225">
        <v>6</v>
      </c>
      <c r="F70" s="236" t="s">
        <v>247</v>
      </c>
      <c r="G70" s="206">
        <v>0</v>
      </c>
      <c r="H70" s="207">
        <v>0</v>
      </c>
      <c r="I70" s="207">
        <v>0</v>
      </c>
      <c r="J70" s="13">
        <v>0</v>
      </c>
    </row>
    <row r="71" spans="1:10" ht="12.75" customHeight="1">
      <c r="A71" s="222" t="s">
        <v>248</v>
      </c>
      <c r="B71" s="207">
        <v>429</v>
      </c>
      <c r="C71" s="207">
        <v>538</v>
      </c>
      <c r="D71" s="207">
        <v>556</v>
      </c>
      <c r="E71" s="225">
        <v>1094</v>
      </c>
      <c r="F71" s="236" t="s">
        <v>249</v>
      </c>
      <c r="G71" s="206">
        <v>4</v>
      </c>
      <c r="H71" s="207">
        <v>4</v>
      </c>
      <c r="I71" s="207">
        <v>0</v>
      </c>
      <c r="J71" s="13">
        <v>4</v>
      </c>
    </row>
    <row r="72" spans="1:10" ht="12.75" customHeight="1">
      <c r="A72" s="222" t="s">
        <v>250</v>
      </c>
      <c r="B72" s="207">
        <v>1018</v>
      </c>
      <c r="C72" s="207">
        <v>1095</v>
      </c>
      <c r="D72" s="207">
        <v>1058</v>
      </c>
      <c r="E72" s="225">
        <v>2153</v>
      </c>
      <c r="F72" s="236" t="s">
        <v>251</v>
      </c>
      <c r="G72" s="206">
        <v>520</v>
      </c>
      <c r="H72" s="207">
        <v>602</v>
      </c>
      <c r="I72" s="207">
        <v>606</v>
      </c>
      <c r="J72" s="13">
        <v>1208</v>
      </c>
    </row>
    <row r="73" spans="1:10" ht="12.75" customHeight="1">
      <c r="A73" s="222" t="s">
        <v>252</v>
      </c>
      <c r="B73" s="207">
        <v>1657</v>
      </c>
      <c r="C73" s="207">
        <v>1817</v>
      </c>
      <c r="D73" s="207">
        <v>1826</v>
      </c>
      <c r="E73" s="225">
        <v>3643</v>
      </c>
      <c r="F73" s="236" t="s">
        <v>253</v>
      </c>
      <c r="G73" s="206">
        <v>442</v>
      </c>
      <c r="H73" s="207">
        <v>525</v>
      </c>
      <c r="I73" s="207">
        <v>471</v>
      </c>
      <c r="J73" s="13">
        <v>996</v>
      </c>
    </row>
    <row r="74" spans="1:10" ht="12.75" customHeight="1">
      <c r="A74" s="222" t="s">
        <v>254</v>
      </c>
      <c r="B74" s="207">
        <v>1932</v>
      </c>
      <c r="C74" s="207">
        <v>1985</v>
      </c>
      <c r="D74" s="207">
        <v>2045</v>
      </c>
      <c r="E74" s="225">
        <v>4030</v>
      </c>
      <c r="F74" s="236"/>
      <c r="G74" s="13"/>
      <c r="H74" s="13"/>
      <c r="I74" s="13"/>
      <c r="J74" s="13"/>
    </row>
    <row r="75" spans="1:10" ht="12.75" customHeight="1">
      <c r="A75" s="222" t="s">
        <v>255</v>
      </c>
      <c r="B75" s="207">
        <v>1940</v>
      </c>
      <c r="C75" s="207">
        <v>2245</v>
      </c>
      <c r="D75" s="207">
        <v>2201</v>
      </c>
      <c r="E75" s="225">
        <v>4446</v>
      </c>
      <c r="F75" s="238" t="s">
        <v>256</v>
      </c>
      <c r="G75" s="25">
        <v>9109</v>
      </c>
      <c r="H75" s="25">
        <v>10917</v>
      </c>
      <c r="I75" s="25">
        <v>11265</v>
      </c>
      <c r="J75" s="25">
        <v>22182</v>
      </c>
    </row>
    <row r="76" spans="1:10" ht="12.75" customHeight="1">
      <c r="A76" s="222" t="s">
        <v>257</v>
      </c>
      <c r="B76" s="207">
        <v>1561</v>
      </c>
      <c r="C76" s="207">
        <v>1828</v>
      </c>
      <c r="D76" s="207">
        <v>1914</v>
      </c>
      <c r="E76" s="225">
        <v>3742</v>
      </c>
      <c r="F76" s="236" t="s">
        <v>258</v>
      </c>
      <c r="G76" s="206">
        <v>2224</v>
      </c>
      <c r="H76" s="207">
        <v>2760</v>
      </c>
      <c r="I76" s="207">
        <v>2767</v>
      </c>
      <c r="J76" s="13">
        <v>5527</v>
      </c>
    </row>
    <row r="77" spans="1:10" ht="12.75" customHeight="1">
      <c r="A77" s="222" t="s">
        <v>259</v>
      </c>
      <c r="B77" s="207">
        <v>1758</v>
      </c>
      <c r="C77" s="207">
        <v>1822</v>
      </c>
      <c r="D77" s="207">
        <v>1924</v>
      </c>
      <c r="E77" s="225">
        <v>3746</v>
      </c>
      <c r="F77" s="236" t="s">
        <v>260</v>
      </c>
      <c r="G77" s="206">
        <v>327</v>
      </c>
      <c r="H77" s="207">
        <v>367</v>
      </c>
      <c r="I77" s="207">
        <v>412</v>
      </c>
      <c r="J77" s="13">
        <v>779</v>
      </c>
    </row>
    <row r="78" spans="1:10" ht="12.75" customHeight="1">
      <c r="A78" s="222" t="s">
        <v>261</v>
      </c>
      <c r="B78" s="207">
        <v>837</v>
      </c>
      <c r="C78" s="207">
        <v>973</v>
      </c>
      <c r="D78" s="207">
        <v>932</v>
      </c>
      <c r="E78" s="225">
        <v>1905</v>
      </c>
      <c r="F78" s="236" t="s">
        <v>262</v>
      </c>
      <c r="G78" s="206">
        <v>319</v>
      </c>
      <c r="H78" s="207">
        <v>322</v>
      </c>
      <c r="I78" s="207">
        <v>346</v>
      </c>
      <c r="J78" s="13">
        <v>668</v>
      </c>
    </row>
    <row r="79" spans="1:10" ht="12.75" customHeight="1">
      <c r="A79" s="222" t="s">
        <v>263</v>
      </c>
      <c r="B79" s="207">
        <v>494</v>
      </c>
      <c r="C79" s="207">
        <v>580</v>
      </c>
      <c r="D79" s="207">
        <v>603</v>
      </c>
      <c r="E79" s="225">
        <v>1183</v>
      </c>
      <c r="F79" s="236" t="s">
        <v>264</v>
      </c>
      <c r="G79" s="206">
        <v>1091</v>
      </c>
      <c r="H79" s="207">
        <v>1108</v>
      </c>
      <c r="I79" s="207">
        <v>1274</v>
      </c>
      <c r="J79" s="13">
        <v>2382</v>
      </c>
    </row>
    <row r="80" spans="1:10" ht="12.75" customHeight="1">
      <c r="A80" s="222" t="s">
        <v>265</v>
      </c>
      <c r="B80" s="207">
        <v>647</v>
      </c>
      <c r="C80" s="207">
        <v>640</v>
      </c>
      <c r="D80" s="207">
        <v>633</v>
      </c>
      <c r="E80" s="225">
        <v>1273</v>
      </c>
      <c r="F80" s="236" t="s">
        <v>266</v>
      </c>
      <c r="G80" s="206">
        <v>1079</v>
      </c>
      <c r="H80" s="207">
        <v>1288</v>
      </c>
      <c r="I80" s="207">
        <v>1328</v>
      </c>
      <c r="J80" s="13">
        <v>2616</v>
      </c>
    </row>
    <row r="81" spans="1:10" ht="12.75" customHeight="1">
      <c r="A81" s="222" t="s">
        <v>267</v>
      </c>
      <c r="B81" s="207">
        <v>845</v>
      </c>
      <c r="C81" s="207">
        <v>823</v>
      </c>
      <c r="D81" s="207">
        <v>742</v>
      </c>
      <c r="E81" s="225">
        <v>1565</v>
      </c>
      <c r="F81" s="236" t="s">
        <v>268</v>
      </c>
      <c r="G81" s="206">
        <v>1062</v>
      </c>
      <c r="H81" s="207">
        <v>1265</v>
      </c>
      <c r="I81" s="207">
        <v>1244</v>
      </c>
      <c r="J81" s="13">
        <v>2509</v>
      </c>
    </row>
    <row r="82" spans="1:10" ht="12.75" customHeight="1">
      <c r="A82" s="222" t="s">
        <v>269</v>
      </c>
      <c r="B82" s="207">
        <v>592</v>
      </c>
      <c r="C82" s="207">
        <v>705</v>
      </c>
      <c r="D82" s="207">
        <v>684</v>
      </c>
      <c r="E82" s="225">
        <v>1389</v>
      </c>
      <c r="F82" s="236" t="s">
        <v>270</v>
      </c>
      <c r="G82" s="206">
        <v>843</v>
      </c>
      <c r="H82" s="207">
        <v>1096</v>
      </c>
      <c r="I82" s="207">
        <v>1075</v>
      </c>
      <c r="J82" s="13">
        <v>2171</v>
      </c>
    </row>
    <row r="83" spans="1:10" ht="12.75" customHeight="1">
      <c r="A83" s="222" t="s">
        <v>271</v>
      </c>
      <c r="B83" s="207">
        <v>762</v>
      </c>
      <c r="C83" s="207">
        <v>963</v>
      </c>
      <c r="D83" s="207">
        <v>941</v>
      </c>
      <c r="E83" s="225">
        <v>1904</v>
      </c>
      <c r="F83" s="236" t="s">
        <v>272</v>
      </c>
      <c r="G83" s="206">
        <v>965</v>
      </c>
      <c r="H83" s="207">
        <v>1244</v>
      </c>
      <c r="I83" s="207">
        <v>1330</v>
      </c>
      <c r="J83" s="13">
        <v>2574</v>
      </c>
    </row>
    <row r="84" spans="1:10" ht="12.75" customHeight="1">
      <c r="A84" s="222" t="s">
        <v>273</v>
      </c>
      <c r="B84" s="207">
        <v>1352</v>
      </c>
      <c r="C84" s="207">
        <v>1718</v>
      </c>
      <c r="D84" s="207">
        <v>1621</v>
      </c>
      <c r="E84" s="225">
        <v>3339</v>
      </c>
      <c r="F84" s="236" t="s">
        <v>274</v>
      </c>
      <c r="G84" s="206">
        <v>752</v>
      </c>
      <c r="H84" s="207">
        <v>951</v>
      </c>
      <c r="I84" s="207">
        <v>966</v>
      </c>
      <c r="J84" s="13">
        <v>1917</v>
      </c>
    </row>
    <row r="85" spans="1:10" ht="12.75" customHeight="1">
      <c r="A85" s="222" t="s">
        <v>275</v>
      </c>
      <c r="B85" s="207">
        <v>827</v>
      </c>
      <c r="C85" s="207">
        <v>958</v>
      </c>
      <c r="D85" s="207">
        <v>970</v>
      </c>
      <c r="E85" s="225">
        <v>1928</v>
      </c>
      <c r="F85" s="236" t="s">
        <v>276</v>
      </c>
      <c r="G85" s="206">
        <v>447</v>
      </c>
      <c r="H85" s="207">
        <v>516</v>
      </c>
      <c r="I85" s="207">
        <v>523</v>
      </c>
      <c r="J85" s="13">
        <v>1039</v>
      </c>
    </row>
    <row r="86" spans="1:10" ht="12.75" customHeight="1">
      <c r="A86" s="222" t="s">
        <v>277</v>
      </c>
      <c r="B86" s="207">
        <v>594</v>
      </c>
      <c r="C86" s="207">
        <v>749</v>
      </c>
      <c r="D86" s="207">
        <v>731</v>
      </c>
      <c r="E86" s="225">
        <v>1480</v>
      </c>
      <c r="F86" s="236"/>
      <c r="G86" s="13"/>
      <c r="H86" s="13"/>
      <c r="I86" s="13"/>
      <c r="J86" s="13"/>
    </row>
    <row r="87" spans="1:10" ht="12.75" customHeight="1">
      <c r="A87" s="222" t="s">
        <v>278</v>
      </c>
      <c r="B87" s="207">
        <v>735</v>
      </c>
      <c r="C87" s="207">
        <v>902</v>
      </c>
      <c r="D87" s="207">
        <v>905</v>
      </c>
      <c r="E87" s="225">
        <v>1807</v>
      </c>
      <c r="F87" s="238" t="s">
        <v>279</v>
      </c>
      <c r="G87" s="25">
        <v>4213</v>
      </c>
      <c r="H87" s="25">
        <v>4320</v>
      </c>
      <c r="I87" s="25">
        <v>3976</v>
      </c>
      <c r="J87" s="25">
        <v>8296</v>
      </c>
    </row>
    <row r="88" spans="1:10" ht="12.75" customHeight="1">
      <c r="A88" s="222" t="s">
        <v>280</v>
      </c>
      <c r="B88" s="207">
        <v>510</v>
      </c>
      <c r="C88" s="207">
        <v>622</v>
      </c>
      <c r="D88" s="207">
        <v>584</v>
      </c>
      <c r="E88" s="225">
        <v>1206</v>
      </c>
      <c r="F88" s="236" t="s">
        <v>281</v>
      </c>
      <c r="G88" s="206">
        <v>917</v>
      </c>
      <c r="H88" s="207">
        <v>911</v>
      </c>
      <c r="I88" s="207">
        <v>790</v>
      </c>
      <c r="J88" s="13">
        <v>1701</v>
      </c>
    </row>
    <row r="89" spans="1:10" ht="12.75" customHeight="1">
      <c r="A89" s="222" t="s">
        <v>282</v>
      </c>
      <c r="B89" s="207">
        <v>352</v>
      </c>
      <c r="C89" s="207">
        <v>475</v>
      </c>
      <c r="D89" s="207">
        <v>472</v>
      </c>
      <c r="E89" s="225">
        <v>947</v>
      </c>
      <c r="F89" s="236" t="s">
        <v>283</v>
      </c>
      <c r="G89" s="206">
        <v>1437</v>
      </c>
      <c r="H89" s="207">
        <v>1493</v>
      </c>
      <c r="I89" s="207">
        <v>1445</v>
      </c>
      <c r="J89" s="13">
        <v>2938</v>
      </c>
    </row>
    <row r="90" spans="1:10" ht="12.75" customHeight="1">
      <c r="A90" s="222" t="s">
        <v>284</v>
      </c>
      <c r="B90" s="207">
        <v>529</v>
      </c>
      <c r="C90" s="207">
        <v>610</v>
      </c>
      <c r="D90" s="207">
        <v>538</v>
      </c>
      <c r="E90" s="225">
        <v>1148</v>
      </c>
      <c r="F90" s="236" t="s">
        <v>285</v>
      </c>
      <c r="G90" s="206">
        <v>842</v>
      </c>
      <c r="H90" s="207">
        <v>895</v>
      </c>
      <c r="I90" s="207">
        <v>746</v>
      </c>
      <c r="J90" s="13">
        <v>1641</v>
      </c>
    </row>
    <row r="91" spans="1:10" ht="12.75" customHeight="1">
      <c r="A91" s="26"/>
      <c r="B91" s="13"/>
      <c r="C91" s="13"/>
      <c r="D91" s="13"/>
      <c r="F91" s="236" t="s">
        <v>286</v>
      </c>
      <c r="G91" s="206">
        <v>810</v>
      </c>
      <c r="H91" s="207">
        <v>805</v>
      </c>
      <c r="I91" s="207">
        <v>773</v>
      </c>
      <c r="J91" s="13">
        <v>1578</v>
      </c>
    </row>
    <row r="92" spans="1:10" ht="12.75" customHeight="1">
      <c r="A92" s="217" t="s">
        <v>287</v>
      </c>
      <c r="B92" s="25">
        <v>3254</v>
      </c>
      <c r="C92" s="25">
        <v>4076</v>
      </c>
      <c r="D92" s="25">
        <v>4101</v>
      </c>
      <c r="E92" s="25">
        <v>8177</v>
      </c>
      <c r="F92" s="236" t="s">
        <v>288</v>
      </c>
      <c r="G92" s="206">
        <v>207</v>
      </c>
      <c r="H92" s="207">
        <v>216</v>
      </c>
      <c r="I92" s="207">
        <v>222</v>
      </c>
      <c r="J92" s="13">
        <v>438</v>
      </c>
    </row>
    <row r="93" spans="1:10" ht="12.75" customHeight="1">
      <c r="A93" s="222" t="s">
        <v>289</v>
      </c>
      <c r="B93" s="207">
        <v>359</v>
      </c>
      <c r="C93" s="207">
        <v>402</v>
      </c>
      <c r="D93" s="207">
        <v>435</v>
      </c>
      <c r="E93" s="225">
        <v>837</v>
      </c>
      <c r="F93" s="236"/>
      <c r="G93" s="13"/>
      <c r="H93" s="13"/>
      <c r="I93" s="13"/>
      <c r="J93" s="13"/>
    </row>
    <row r="94" spans="1:10" ht="12.75" customHeight="1">
      <c r="A94" s="222" t="s">
        <v>290</v>
      </c>
      <c r="B94" s="207">
        <v>632</v>
      </c>
      <c r="C94" s="207">
        <v>796</v>
      </c>
      <c r="D94" s="207">
        <v>773</v>
      </c>
      <c r="E94" s="225">
        <v>1569</v>
      </c>
      <c r="F94" s="238" t="s">
        <v>291</v>
      </c>
      <c r="G94" s="25">
        <v>7132</v>
      </c>
      <c r="H94" s="25">
        <v>7687</v>
      </c>
      <c r="I94" s="25">
        <v>7583</v>
      </c>
      <c r="J94" s="25">
        <v>15270</v>
      </c>
    </row>
    <row r="95" spans="1:10" ht="12.75" customHeight="1">
      <c r="A95" s="222" t="s">
        <v>292</v>
      </c>
      <c r="B95" s="207">
        <v>606</v>
      </c>
      <c r="C95" s="207">
        <v>722</v>
      </c>
      <c r="D95" s="207">
        <v>702</v>
      </c>
      <c r="E95" s="225">
        <v>1424</v>
      </c>
      <c r="F95" s="236" t="s">
        <v>90</v>
      </c>
      <c r="G95" s="206">
        <v>694</v>
      </c>
      <c r="H95" s="207">
        <v>894</v>
      </c>
      <c r="I95" s="207">
        <v>871</v>
      </c>
      <c r="J95" s="13">
        <v>1765</v>
      </c>
    </row>
    <row r="96" spans="1:10" ht="12.75" customHeight="1">
      <c r="A96" s="222" t="s">
        <v>293</v>
      </c>
      <c r="B96" s="207">
        <v>416</v>
      </c>
      <c r="C96" s="207">
        <v>531</v>
      </c>
      <c r="D96" s="207">
        <v>544</v>
      </c>
      <c r="E96" s="225">
        <v>1075</v>
      </c>
      <c r="F96" s="236" t="s">
        <v>294</v>
      </c>
      <c r="G96" s="206">
        <v>425</v>
      </c>
      <c r="H96" s="207">
        <v>406</v>
      </c>
      <c r="I96" s="207">
        <v>431</v>
      </c>
      <c r="J96" s="13">
        <v>837</v>
      </c>
    </row>
    <row r="97" spans="1:10" ht="12.75" customHeight="1">
      <c r="A97" s="222" t="s">
        <v>295</v>
      </c>
      <c r="B97" s="207">
        <v>249</v>
      </c>
      <c r="C97" s="207">
        <v>254</v>
      </c>
      <c r="D97" s="207">
        <v>293</v>
      </c>
      <c r="E97" s="225">
        <v>547</v>
      </c>
      <c r="F97" s="236" t="s">
        <v>296</v>
      </c>
      <c r="G97" s="206">
        <v>273</v>
      </c>
      <c r="H97" s="207">
        <v>300</v>
      </c>
      <c r="I97" s="207">
        <v>323</v>
      </c>
      <c r="J97" s="13">
        <v>623</v>
      </c>
    </row>
    <row r="98" spans="1:10" ht="12.75" customHeight="1">
      <c r="A98" s="222" t="s">
        <v>297</v>
      </c>
      <c r="B98" s="207">
        <v>654</v>
      </c>
      <c r="C98" s="207">
        <v>901</v>
      </c>
      <c r="D98" s="207">
        <v>852</v>
      </c>
      <c r="E98" s="225">
        <v>1753</v>
      </c>
      <c r="F98" s="236" t="s">
        <v>298</v>
      </c>
      <c r="G98" s="206">
        <v>122</v>
      </c>
      <c r="H98" s="207">
        <v>159</v>
      </c>
      <c r="I98" s="207">
        <v>138</v>
      </c>
      <c r="J98" s="13">
        <v>297</v>
      </c>
    </row>
    <row r="99" spans="1:10" ht="12.75" customHeight="1">
      <c r="A99" s="222" t="s">
        <v>299</v>
      </c>
      <c r="B99" s="207">
        <v>309</v>
      </c>
      <c r="C99" s="207">
        <v>436</v>
      </c>
      <c r="D99" s="207">
        <v>467</v>
      </c>
      <c r="E99" s="225">
        <v>903</v>
      </c>
      <c r="F99" s="236" t="s">
        <v>300</v>
      </c>
      <c r="G99" s="206">
        <v>10</v>
      </c>
      <c r="H99" s="207">
        <v>13</v>
      </c>
      <c r="I99" s="207">
        <v>17</v>
      </c>
      <c r="J99" s="13">
        <v>30</v>
      </c>
    </row>
    <row r="100" spans="1:10" ht="12.75" customHeight="1">
      <c r="A100" s="222" t="s">
        <v>301</v>
      </c>
      <c r="B100" s="207">
        <v>29</v>
      </c>
      <c r="C100" s="207">
        <v>34</v>
      </c>
      <c r="D100" s="207">
        <v>35</v>
      </c>
      <c r="E100" s="225">
        <v>69</v>
      </c>
      <c r="F100" s="236" t="s">
        <v>302</v>
      </c>
      <c r="G100" s="206">
        <v>299</v>
      </c>
      <c r="H100" s="207">
        <v>313</v>
      </c>
      <c r="I100" s="207">
        <v>294</v>
      </c>
      <c r="J100" s="13">
        <v>607</v>
      </c>
    </row>
    <row r="101" spans="1:10" ht="12.75" customHeight="1">
      <c r="A101" s="26"/>
      <c r="B101" s="13"/>
      <c r="C101" s="13"/>
      <c r="D101" s="13"/>
      <c r="F101" s="236" t="s">
        <v>303</v>
      </c>
      <c r="G101" s="206">
        <v>154</v>
      </c>
      <c r="H101" s="207">
        <v>176</v>
      </c>
      <c r="I101" s="207">
        <v>166</v>
      </c>
      <c r="J101" s="13">
        <v>342</v>
      </c>
    </row>
    <row r="102" spans="1:10" ht="12.75" customHeight="1">
      <c r="A102" s="217" t="s">
        <v>304</v>
      </c>
      <c r="B102" s="25">
        <v>8757</v>
      </c>
      <c r="C102" s="25">
        <v>11052</v>
      </c>
      <c r="D102" s="25">
        <v>11074</v>
      </c>
      <c r="E102" s="25">
        <v>22126</v>
      </c>
      <c r="F102" s="236" t="s">
        <v>305</v>
      </c>
      <c r="G102" s="206">
        <v>209</v>
      </c>
      <c r="H102" s="207">
        <v>231</v>
      </c>
      <c r="I102" s="207">
        <v>221</v>
      </c>
      <c r="J102" s="13">
        <v>452</v>
      </c>
    </row>
    <row r="103" spans="1:10" ht="12.75" customHeight="1">
      <c r="A103" s="222" t="s">
        <v>306</v>
      </c>
      <c r="B103" s="207">
        <v>1069</v>
      </c>
      <c r="C103" s="207">
        <v>1413</v>
      </c>
      <c r="D103" s="207">
        <v>1521</v>
      </c>
      <c r="E103" s="225">
        <v>2934</v>
      </c>
      <c r="F103" s="236" t="s">
        <v>307</v>
      </c>
      <c r="G103" s="206">
        <v>293</v>
      </c>
      <c r="H103" s="207">
        <v>311</v>
      </c>
      <c r="I103" s="207">
        <v>338</v>
      </c>
      <c r="J103" s="13">
        <v>649</v>
      </c>
    </row>
    <row r="104" spans="1:10" ht="12.75" customHeight="1">
      <c r="A104" s="222" t="s">
        <v>308</v>
      </c>
      <c r="B104" s="207">
        <v>828</v>
      </c>
      <c r="C104" s="207">
        <v>997</v>
      </c>
      <c r="D104" s="207">
        <v>988</v>
      </c>
      <c r="E104" s="225">
        <v>1985</v>
      </c>
      <c r="F104" s="236" t="s">
        <v>309</v>
      </c>
      <c r="G104" s="206">
        <v>217</v>
      </c>
      <c r="H104" s="207">
        <v>247</v>
      </c>
      <c r="I104" s="207">
        <v>245</v>
      </c>
      <c r="J104" s="13">
        <v>492</v>
      </c>
    </row>
    <row r="105" spans="1:10" ht="12.75" customHeight="1">
      <c r="A105" s="222" t="s">
        <v>310</v>
      </c>
      <c r="B105" s="207">
        <v>326</v>
      </c>
      <c r="C105" s="207">
        <v>415</v>
      </c>
      <c r="D105" s="207">
        <v>436</v>
      </c>
      <c r="E105" s="225">
        <v>851</v>
      </c>
      <c r="F105" s="236" t="s">
        <v>311</v>
      </c>
      <c r="G105" s="206">
        <v>499</v>
      </c>
      <c r="H105" s="207">
        <v>437</v>
      </c>
      <c r="I105" s="207">
        <v>488</v>
      </c>
      <c r="J105" s="13">
        <v>925</v>
      </c>
    </row>
    <row r="106" spans="1:10" ht="12.75" customHeight="1">
      <c r="A106" s="222" t="s">
        <v>312</v>
      </c>
      <c r="B106" s="207">
        <v>158</v>
      </c>
      <c r="C106" s="207">
        <v>193</v>
      </c>
      <c r="D106" s="207">
        <v>209</v>
      </c>
      <c r="E106" s="225">
        <v>402</v>
      </c>
      <c r="F106" s="236" t="s">
        <v>313</v>
      </c>
      <c r="G106" s="206">
        <v>1401</v>
      </c>
      <c r="H106" s="207">
        <v>1422</v>
      </c>
      <c r="I106" s="207">
        <v>1378</v>
      </c>
      <c r="J106" s="13">
        <v>2800</v>
      </c>
    </row>
    <row r="107" spans="1:10" ht="12.75" customHeight="1">
      <c r="A107" s="222" t="s">
        <v>314</v>
      </c>
      <c r="B107" s="207">
        <v>60</v>
      </c>
      <c r="C107" s="207">
        <v>86</v>
      </c>
      <c r="D107" s="207">
        <v>80</v>
      </c>
      <c r="E107" s="225">
        <v>166</v>
      </c>
      <c r="F107" s="236" t="s">
        <v>315</v>
      </c>
      <c r="G107" s="206">
        <v>1381</v>
      </c>
      <c r="H107" s="207">
        <v>1499</v>
      </c>
      <c r="I107" s="207">
        <v>1411</v>
      </c>
      <c r="J107" s="13">
        <v>2910</v>
      </c>
    </row>
    <row r="108" spans="1:10" ht="12.75" customHeight="1">
      <c r="A108" s="222" t="s">
        <v>316</v>
      </c>
      <c r="B108" s="207">
        <v>350</v>
      </c>
      <c r="C108" s="207">
        <v>435</v>
      </c>
      <c r="D108" s="207">
        <v>417</v>
      </c>
      <c r="E108" s="225">
        <v>852</v>
      </c>
      <c r="F108" s="236" t="s">
        <v>317</v>
      </c>
      <c r="G108" s="206">
        <v>538</v>
      </c>
      <c r="H108" s="207">
        <v>689</v>
      </c>
      <c r="I108" s="207">
        <v>663</v>
      </c>
      <c r="J108" s="13">
        <v>1352</v>
      </c>
    </row>
    <row r="109" spans="1:10" ht="12.75" customHeight="1">
      <c r="A109" s="222" t="s">
        <v>318</v>
      </c>
      <c r="B109" s="207">
        <v>545</v>
      </c>
      <c r="C109" s="207">
        <v>699</v>
      </c>
      <c r="D109" s="207">
        <v>672</v>
      </c>
      <c r="E109" s="225">
        <v>1371</v>
      </c>
      <c r="F109" s="236" t="s">
        <v>319</v>
      </c>
      <c r="G109" s="206">
        <v>617</v>
      </c>
      <c r="H109" s="207">
        <v>590</v>
      </c>
      <c r="I109" s="207">
        <v>599</v>
      </c>
      <c r="J109" s="13">
        <v>1189</v>
      </c>
    </row>
    <row r="110" spans="1:10" ht="12.75" customHeight="1">
      <c r="A110" s="222" t="s">
        <v>320</v>
      </c>
      <c r="B110" s="207">
        <v>446</v>
      </c>
      <c r="C110" s="207">
        <v>576</v>
      </c>
      <c r="D110" s="207">
        <v>612</v>
      </c>
      <c r="E110" s="225">
        <v>1188</v>
      </c>
      <c r="F110" s="236"/>
      <c r="G110" s="13"/>
      <c r="H110" s="13"/>
      <c r="I110" s="13"/>
      <c r="J110" s="13"/>
    </row>
    <row r="111" spans="1:10" ht="12.75" customHeight="1">
      <c r="A111" s="222" t="s">
        <v>321</v>
      </c>
      <c r="B111" s="207">
        <v>560</v>
      </c>
      <c r="C111" s="207">
        <v>622</v>
      </c>
      <c r="D111" s="207">
        <v>586</v>
      </c>
      <c r="E111" s="225">
        <v>1208</v>
      </c>
      <c r="F111" s="238" t="s">
        <v>322</v>
      </c>
      <c r="G111" s="25">
        <v>12404</v>
      </c>
      <c r="H111" s="25">
        <v>13596</v>
      </c>
      <c r="I111" s="25">
        <v>13605</v>
      </c>
      <c r="J111" s="25">
        <v>27201</v>
      </c>
    </row>
    <row r="112" spans="1:10" ht="12.75" customHeight="1">
      <c r="A112" s="222" t="s">
        <v>323</v>
      </c>
      <c r="B112" s="207">
        <v>1040</v>
      </c>
      <c r="C112" s="207">
        <v>1359</v>
      </c>
      <c r="D112" s="207">
        <v>1417</v>
      </c>
      <c r="E112" s="225">
        <v>2776</v>
      </c>
      <c r="F112" s="236" t="s">
        <v>324</v>
      </c>
      <c r="G112" s="206">
        <v>987</v>
      </c>
      <c r="H112" s="207">
        <v>1240</v>
      </c>
      <c r="I112" s="207">
        <v>1245</v>
      </c>
      <c r="J112" s="13">
        <v>2485</v>
      </c>
    </row>
    <row r="113" spans="1:10" ht="12.75" customHeight="1">
      <c r="A113" s="222" t="s">
        <v>325</v>
      </c>
      <c r="B113" s="207">
        <v>422</v>
      </c>
      <c r="C113" s="207">
        <v>489</v>
      </c>
      <c r="D113" s="207">
        <v>503</v>
      </c>
      <c r="E113" s="225">
        <v>992</v>
      </c>
      <c r="F113" s="236" t="s">
        <v>326</v>
      </c>
      <c r="G113" s="206">
        <v>560</v>
      </c>
      <c r="H113" s="207">
        <v>539</v>
      </c>
      <c r="I113" s="207">
        <v>579</v>
      </c>
      <c r="J113" s="13">
        <v>1118</v>
      </c>
    </row>
    <row r="114" spans="1:10" ht="12.75" customHeight="1">
      <c r="A114" s="222" t="s">
        <v>327</v>
      </c>
      <c r="B114" s="207">
        <v>230</v>
      </c>
      <c r="C114" s="207">
        <v>320</v>
      </c>
      <c r="D114" s="207">
        <v>288</v>
      </c>
      <c r="E114" s="225">
        <v>608</v>
      </c>
      <c r="F114" s="236" t="s">
        <v>328</v>
      </c>
      <c r="G114" s="206">
        <v>906</v>
      </c>
      <c r="H114" s="207">
        <v>1003</v>
      </c>
      <c r="I114" s="207">
        <v>1086</v>
      </c>
      <c r="J114" s="13">
        <v>2089</v>
      </c>
    </row>
    <row r="115" spans="1:10" ht="12.75" customHeight="1">
      <c r="A115" s="222" t="s">
        <v>329</v>
      </c>
      <c r="B115" s="207">
        <v>7</v>
      </c>
      <c r="C115" s="207">
        <v>16</v>
      </c>
      <c r="D115" s="207">
        <v>14</v>
      </c>
      <c r="E115" s="225">
        <v>30</v>
      </c>
      <c r="F115" s="236" t="s">
        <v>330</v>
      </c>
      <c r="G115" s="206">
        <v>1060</v>
      </c>
      <c r="H115" s="207">
        <v>1191</v>
      </c>
      <c r="I115" s="207">
        <v>1150</v>
      </c>
      <c r="J115" s="13">
        <v>2341</v>
      </c>
    </row>
    <row r="116" spans="1:10" ht="12.75" customHeight="1">
      <c r="A116" s="222" t="s">
        <v>331</v>
      </c>
      <c r="B116" s="207">
        <v>351</v>
      </c>
      <c r="C116" s="207">
        <v>449</v>
      </c>
      <c r="D116" s="207">
        <v>452</v>
      </c>
      <c r="E116" s="225">
        <v>901</v>
      </c>
      <c r="F116" s="236" t="s">
        <v>332</v>
      </c>
      <c r="G116" s="206">
        <v>1789</v>
      </c>
      <c r="H116" s="207">
        <v>1742</v>
      </c>
      <c r="I116" s="207">
        <v>1585</v>
      </c>
      <c r="J116" s="13">
        <v>3327</v>
      </c>
    </row>
    <row r="117" spans="1:10" ht="12.75" customHeight="1">
      <c r="A117" s="222" t="s">
        <v>333</v>
      </c>
      <c r="B117" s="207">
        <v>259</v>
      </c>
      <c r="C117" s="207">
        <v>400</v>
      </c>
      <c r="D117" s="207">
        <v>383</v>
      </c>
      <c r="E117" s="225">
        <v>783</v>
      </c>
      <c r="F117" s="236" t="s">
        <v>334</v>
      </c>
      <c r="G117" s="206">
        <v>1243</v>
      </c>
      <c r="H117" s="207">
        <v>1209</v>
      </c>
      <c r="I117" s="207">
        <v>1238</v>
      </c>
      <c r="J117" s="13">
        <v>2447</v>
      </c>
    </row>
    <row r="118" spans="1:10" ht="12.75" customHeight="1">
      <c r="A118" s="222" t="s">
        <v>335</v>
      </c>
      <c r="B118" s="207">
        <v>17</v>
      </c>
      <c r="C118" s="207">
        <v>14</v>
      </c>
      <c r="D118" s="207">
        <v>13</v>
      </c>
      <c r="E118" s="225">
        <v>27</v>
      </c>
      <c r="F118" s="236" t="s">
        <v>336</v>
      </c>
      <c r="G118" s="206">
        <v>1291</v>
      </c>
      <c r="H118" s="207">
        <v>1387</v>
      </c>
      <c r="I118" s="207">
        <v>1380</v>
      </c>
      <c r="J118" s="13">
        <v>2767</v>
      </c>
    </row>
    <row r="119" spans="1:10" ht="12.75" customHeight="1">
      <c r="A119" s="222" t="s">
        <v>337</v>
      </c>
      <c r="B119" s="207">
        <v>264</v>
      </c>
      <c r="C119" s="207">
        <v>391</v>
      </c>
      <c r="D119" s="207">
        <v>347</v>
      </c>
      <c r="E119" s="225">
        <v>738</v>
      </c>
      <c r="F119" s="236" t="s">
        <v>338</v>
      </c>
      <c r="G119" s="206">
        <v>492</v>
      </c>
      <c r="H119" s="207">
        <v>526</v>
      </c>
      <c r="I119" s="207">
        <v>508</v>
      </c>
      <c r="J119" s="13">
        <v>1034</v>
      </c>
    </row>
    <row r="120" spans="1:10" ht="12.75" customHeight="1">
      <c r="A120" s="222" t="s">
        <v>339</v>
      </c>
      <c r="B120" s="207">
        <v>6</v>
      </c>
      <c r="C120" s="207">
        <v>10</v>
      </c>
      <c r="D120" s="207">
        <v>6</v>
      </c>
      <c r="E120" s="225">
        <v>16</v>
      </c>
      <c r="F120" s="236" t="s">
        <v>340</v>
      </c>
      <c r="G120" s="206">
        <v>322</v>
      </c>
      <c r="H120" s="207">
        <v>358</v>
      </c>
      <c r="I120" s="207">
        <v>346</v>
      </c>
      <c r="J120" s="13">
        <v>704</v>
      </c>
    </row>
    <row r="121" spans="1:10" ht="12.75" customHeight="1">
      <c r="A121" s="222" t="s">
        <v>341</v>
      </c>
      <c r="B121" s="207">
        <v>30</v>
      </c>
      <c r="C121" s="207">
        <v>27</v>
      </c>
      <c r="D121" s="207">
        <v>31</v>
      </c>
      <c r="E121" s="225">
        <v>58</v>
      </c>
      <c r="F121" s="236" t="s">
        <v>342</v>
      </c>
      <c r="G121" s="206">
        <v>1679</v>
      </c>
      <c r="H121" s="207">
        <v>1995</v>
      </c>
      <c r="I121" s="207">
        <v>2004</v>
      </c>
      <c r="J121" s="13">
        <v>3999</v>
      </c>
    </row>
    <row r="122" spans="1:10" ht="12.75" customHeight="1">
      <c r="A122" s="222" t="s">
        <v>343</v>
      </c>
      <c r="B122" s="207">
        <v>340</v>
      </c>
      <c r="C122" s="207">
        <v>444</v>
      </c>
      <c r="D122" s="207">
        <v>454</v>
      </c>
      <c r="E122" s="225">
        <v>898</v>
      </c>
      <c r="F122" s="236" t="s">
        <v>344</v>
      </c>
      <c r="G122" s="206">
        <v>1305</v>
      </c>
      <c r="H122" s="207">
        <v>1470</v>
      </c>
      <c r="I122" s="207">
        <v>1573</v>
      </c>
      <c r="J122" s="13">
        <v>3043</v>
      </c>
    </row>
    <row r="123" spans="1:10" ht="12.75" customHeight="1">
      <c r="A123" s="222" t="s">
        <v>345</v>
      </c>
      <c r="B123" s="207">
        <v>242</v>
      </c>
      <c r="C123" s="207">
        <v>257</v>
      </c>
      <c r="D123" s="207">
        <v>263</v>
      </c>
      <c r="E123" s="225">
        <v>520</v>
      </c>
      <c r="F123" s="236" t="s">
        <v>346</v>
      </c>
      <c r="G123" s="206">
        <v>770</v>
      </c>
      <c r="H123" s="207">
        <v>936</v>
      </c>
      <c r="I123" s="207">
        <v>911</v>
      </c>
      <c r="J123" s="13">
        <v>1847</v>
      </c>
    </row>
    <row r="124" spans="1:10" ht="12.75" customHeight="1">
      <c r="A124" s="222" t="s">
        <v>347</v>
      </c>
      <c r="B124" s="207">
        <v>230</v>
      </c>
      <c r="C124" s="207">
        <v>298</v>
      </c>
      <c r="D124" s="207">
        <v>305</v>
      </c>
      <c r="E124" s="225">
        <v>603</v>
      </c>
      <c r="F124" s="239"/>
      <c r="G124" s="13"/>
      <c r="H124" s="13"/>
      <c r="I124" s="13"/>
      <c r="J124" s="13"/>
    </row>
    <row r="125" spans="1:10" ht="12.75" customHeight="1">
      <c r="A125" s="222" t="s">
        <v>348</v>
      </c>
      <c r="B125" s="207">
        <v>11</v>
      </c>
      <c r="C125" s="207">
        <v>11</v>
      </c>
      <c r="D125" s="207">
        <v>0</v>
      </c>
      <c r="E125" s="225">
        <v>11</v>
      </c>
      <c r="F125" s="240"/>
      <c r="G125" s="13"/>
      <c r="H125" s="13"/>
      <c r="I125" s="13"/>
      <c r="J125" s="13"/>
    </row>
    <row r="126" spans="1:10" ht="15" customHeight="1">
      <c r="A126" s="231"/>
      <c r="B126" s="15"/>
      <c r="C126" s="15"/>
      <c r="D126" s="15"/>
      <c r="E126" s="241"/>
      <c r="F126" s="242" t="s">
        <v>349</v>
      </c>
      <c r="G126" s="243">
        <f>B6+B18+B31+G6+G22+G31+B69+B92+B102+G75+G87+G94+G111</f>
        <v>138771</v>
      </c>
      <c r="H126" s="243">
        <f>C6+C18+C31+H6+H22+H31+C69+C92+C102+H75+H87+H94+H111</f>
        <v>164853</v>
      </c>
      <c r="I126" s="243">
        <f>D6+D18+D31+I6+I22+I31+D69+D92+D102+I75+I87+I94+I111</f>
        <v>165341</v>
      </c>
      <c r="J126" s="243">
        <f>E6+E18+E31+J6+J22+J31+E69+E92+E102+J75+J87+J94+J111</f>
        <v>330194</v>
      </c>
    </row>
    <row r="127" spans="1:10" ht="12.75" customHeight="1">
      <c r="J127" s="24" t="s">
        <v>75</v>
      </c>
    </row>
  </sheetData>
  <mergeCells count="3">
    <mergeCell ref="D3:G3"/>
    <mergeCell ref="H3:J3"/>
    <mergeCell ref="A4:B4"/>
  </mergeCells>
  <phoneticPr fontId="1"/>
  <hyperlinks>
    <hyperlink ref="A1" location="目次!R1C1" display="目次へもどる"/>
  </hyperlinks>
  <printOptions horizontalCentered="1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115" zoomScaleSheetLayoutView="100" workbookViewId="0"/>
  </sheetViews>
  <sheetFormatPr defaultRowHeight="14.45" customHeight="1"/>
  <cols>
    <col min="1" max="1" width="9.125" style="244" customWidth="1"/>
    <col min="2" max="2" width="11.75" style="244" customWidth="1"/>
    <col min="3" max="8" width="9.125" style="244" customWidth="1"/>
    <col min="9" max="9" width="9.75" style="244" customWidth="1"/>
    <col min="10" max="16384" width="9" style="244"/>
  </cols>
  <sheetData>
    <row r="1" spans="1:9" ht="14.45" customHeight="1">
      <c r="A1" s="27" t="s">
        <v>1</v>
      </c>
    </row>
    <row r="3" spans="1:9" ht="14.45" customHeight="1">
      <c r="A3" s="28" t="s">
        <v>350</v>
      </c>
    </row>
    <row r="4" spans="1:9" s="29" customFormat="1" ht="12.6" customHeight="1">
      <c r="A4" s="71"/>
      <c r="I4" s="245" t="s">
        <v>351</v>
      </c>
    </row>
    <row r="5" spans="1:9" s="29" customFormat="1" ht="12.2" customHeight="1">
      <c r="A5" s="246" t="s">
        <v>7</v>
      </c>
      <c r="B5" s="76" t="s">
        <v>352</v>
      </c>
      <c r="C5" s="247" t="s">
        <v>353</v>
      </c>
      <c r="D5" s="248"/>
      <c r="E5" s="249"/>
      <c r="F5" s="247" t="s">
        <v>354</v>
      </c>
      <c r="G5" s="248"/>
      <c r="H5" s="249"/>
      <c r="I5" s="554" t="s">
        <v>355</v>
      </c>
    </row>
    <row r="6" spans="1:9" s="29" customFormat="1" ht="12.2" customHeight="1">
      <c r="A6" s="68" t="s">
        <v>356</v>
      </c>
      <c r="B6" s="77" t="s">
        <v>357</v>
      </c>
      <c r="C6" s="49" t="s">
        <v>358</v>
      </c>
      <c r="D6" s="49" t="s">
        <v>359</v>
      </c>
      <c r="E6" s="49" t="s">
        <v>360</v>
      </c>
      <c r="F6" s="49" t="s">
        <v>361</v>
      </c>
      <c r="G6" s="49" t="s">
        <v>362</v>
      </c>
      <c r="H6" s="49" t="s">
        <v>360</v>
      </c>
      <c r="I6" s="555"/>
    </row>
    <row r="7" spans="1:9" s="29" customFormat="1" ht="12.2" customHeight="1">
      <c r="A7" s="250" t="s">
        <v>363</v>
      </c>
      <c r="B7" s="251">
        <v>47350</v>
      </c>
      <c r="C7" s="251">
        <v>1020</v>
      </c>
      <c r="D7" s="251">
        <v>506</v>
      </c>
      <c r="E7" s="251">
        <v>514</v>
      </c>
      <c r="F7" s="251">
        <v>1414</v>
      </c>
      <c r="G7" s="251">
        <v>1416</v>
      </c>
      <c r="H7" s="251">
        <v>-2</v>
      </c>
      <c r="I7" s="251">
        <v>512</v>
      </c>
    </row>
    <row r="8" spans="1:9" s="29" customFormat="1" ht="12.2" customHeight="1">
      <c r="A8" s="252">
        <v>32</v>
      </c>
      <c r="B8" s="251">
        <v>47897</v>
      </c>
      <c r="C8" s="251">
        <v>1001</v>
      </c>
      <c r="D8" s="251">
        <v>539</v>
      </c>
      <c r="E8" s="251">
        <v>462</v>
      </c>
      <c r="F8" s="251">
        <v>1734</v>
      </c>
      <c r="G8" s="251">
        <v>1649</v>
      </c>
      <c r="H8" s="251">
        <v>85</v>
      </c>
      <c r="I8" s="251">
        <v>547</v>
      </c>
    </row>
    <row r="9" spans="1:9" s="29" customFormat="1" ht="12.2" customHeight="1">
      <c r="A9" s="252">
        <v>33</v>
      </c>
      <c r="B9" s="251">
        <v>48595</v>
      </c>
      <c r="C9" s="251">
        <v>1010</v>
      </c>
      <c r="D9" s="251">
        <v>431</v>
      </c>
      <c r="E9" s="251">
        <v>579</v>
      </c>
      <c r="F9" s="251">
        <v>1789</v>
      </c>
      <c r="G9" s="251">
        <v>1670</v>
      </c>
      <c r="H9" s="251">
        <v>119</v>
      </c>
      <c r="I9" s="251">
        <v>698</v>
      </c>
    </row>
    <row r="10" spans="1:9" s="29" customFormat="1" ht="12.2" customHeight="1">
      <c r="A10" s="252">
        <v>34</v>
      </c>
      <c r="B10" s="251">
        <v>49281</v>
      </c>
      <c r="C10" s="251">
        <v>1045</v>
      </c>
      <c r="D10" s="251">
        <v>461</v>
      </c>
      <c r="E10" s="251">
        <v>584</v>
      </c>
      <c r="F10" s="251">
        <v>1869</v>
      </c>
      <c r="G10" s="251">
        <v>1767</v>
      </c>
      <c r="H10" s="251">
        <v>102</v>
      </c>
      <c r="I10" s="251">
        <v>686</v>
      </c>
    </row>
    <row r="11" spans="1:9" s="29" customFormat="1" ht="12.2" customHeight="1">
      <c r="A11" s="252">
        <v>35</v>
      </c>
      <c r="B11" s="251">
        <v>50466</v>
      </c>
      <c r="C11" s="251">
        <v>928</v>
      </c>
      <c r="D11" s="251">
        <v>431</v>
      </c>
      <c r="E11" s="251">
        <v>497</v>
      </c>
      <c r="F11" s="251">
        <v>2565</v>
      </c>
      <c r="G11" s="251">
        <v>1877</v>
      </c>
      <c r="H11" s="251">
        <v>688</v>
      </c>
      <c r="I11" s="251">
        <v>1185</v>
      </c>
    </row>
    <row r="12" spans="1:9" s="29" customFormat="1" ht="12.2" customHeight="1">
      <c r="A12" s="252">
        <v>36</v>
      </c>
      <c r="B12" s="251">
        <v>51906</v>
      </c>
      <c r="C12" s="251">
        <v>952</v>
      </c>
      <c r="D12" s="251">
        <v>438</v>
      </c>
      <c r="E12" s="251">
        <v>514</v>
      </c>
      <c r="F12" s="251">
        <v>3499</v>
      </c>
      <c r="G12" s="251">
        <v>2573</v>
      </c>
      <c r="H12" s="251">
        <v>926</v>
      </c>
      <c r="I12" s="251">
        <v>1440</v>
      </c>
    </row>
    <row r="13" spans="1:9" s="29" customFormat="1" ht="12.2" customHeight="1">
      <c r="A13" s="252">
        <v>37</v>
      </c>
      <c r="B13" s="251">
        <v>54701</v>
      </c>
      <c r="C13" s="251">
        <v>977</v>
      </c>
      <c r="D13" s="251">
        <v>466</v>
      </c>
      <c r="E13" s="251">
        <v>511</v>
      </c>
      <c r="F13" s="251">
        <v>4554</v>
      </c>
      <c r="G13" s="251">
        <v>2270</v>
      </c>
      <c r="H13" s="251">
        <v>2284</v>
      </c>
      <c r="I13" s="251">
        <v>2795</v>
      </c>
    </row>
    <row r="14" spans="1:9" s="29" customFormat="1" ht="12.2" customHeight="1">
      <c r="A14" s="252">
        <v>38</v>
      </c>
      <c r="B14" s="251">
        <v>60353</v>
      </c>
      <c r="C14" s="251">
        <v>1171</v>
      </c>
      <c r="D14" s="251">
        <v>410</v>
      </c>
      <c r="E14" s="251">
        <v>761</v>
      </c>
      <c r="F14" s="251">
        <v>7213</v>
      </c>
      <c r="G14" s="251">
        <v>2322</v>
      </c>
      <c r="H14" s="251">
        <v>4891</v>
      </c>
      <c r="I14" s="251">
        <v>5652</v>
      </c>
    </row>
    <row r="15" spans="1:9" s="29" customFormat="1" ht="12.2" customHeight="1">
      <c r="A15" s="252">
        <v>39</v>
      </c>
      <c r="B15" s="251">
        <v>67988</v>
      </c>
      <c r="C15" s="251">
        <v>1549</v>
      </c>
      <c r="D15" s="251">
        <v>436</v>
      </c>
      <c r="E15" s="251">
        <v>1113</v>
      </c>
      <c r="F15" s="251">
        <v>9659</v>
      </c>
      <c r="G15" s="251">
        <v>3137</v>
      </c>
      <c r="H15" s="251">
        <v>6522</v>
      </c>
      <c r="I15" s="251">
        <v>7635</v>
      </c>
    </row>
    <row r="16" spans="1:9" s="29" customFormat="1" ht="12.2" customHeight="1">
      <c r="A16" s="252">
        <v>40</v>
      </c>
      <c r="B16" s="251">
        <v>77883</v>
      </c>
      <c r="C16" s="251">
        <v>1877</v>
      </c>
      <c r="D16" s="251">
        <v>529</v>
      </c>
      <c r="E16" s="251">
        <v>1348</v>
      </c>
      <c r="F16" s="251">
        <v>12379</v>
      </c>
      <c r="G16" s="251">
        <v>3832</v>
      </c>
      <c r="H16" s="251">
        <v>8547</v>
      </c>
      <c r="I16" s="251">
        <v>9895</v>
      </c>
    </row>
    <row r="17" spans="1:9" s="29" customFormat="1" ht="12.2" customHeight="1">
      <c r="A17" s="252">
        <v>41</v>
      </c>
      <c r="B17" s="251">
        <v>89488</v>
      </c>
      <c r="C17" s="251">
        <v>1699</v>
      </c>
      <c r="D17" s="251">
        <v>367</v>
      </c>
      <c r="E17" s="251">
        <v>1332</v>
      </c>
      <c r="F17" s="251">
        <v>15276</v>
      </c>
      <c r="G17" s="251">
        <v>5003</v>
      </c>
      <c r="H17" s="251">
        <v>10273</v>
      </c>
      <c r="I17" s="251">
        <v>11605</v>
      </c>
    </row>
    <row r="18" spans="1:9" s="29" customFormat="1" ht="12.2" customHeight="1">
      <c r="A18" s="252">
        <v>42</v>
      </c>
      <c r="B18" s="251">
        <v>102240</v>
      </c>
      <c r="C18" s="251">
        <v>2939</v>
      </c>
      <c r="D18" s="251">
        <v>440</v>
      </c>
      <c r="E18" s="251">
        <v>2499</v>
      </c>
      <c r="F18" s="251">
        <v>16187</v>
      </c>
      <c r="G18" s="251">
        <v>5934</v>
      </c>
      <c r="H18" s="251">
        <v>10253</v>
      </c>
      <c r="I18" s="251">
        <v>12752</v>
      </c>
    </row>
    <row r="19" spans="1:9" s="29" customFormat="1" ht="12.2" customHeight="1">
      <c r="A19" s="252">
        <v>43</v>
      </c>
      <c r="B19" s="251">
        <v>115517</v>
      </c>
      <c r="C19" s="251">
        <v>3232</v>
      </c>
      <c r="D19" s="251">
        <v>490</v>
      </c>
      <c r="E19" s="251">
        <v>2742</v>
      </c>
      <c r="F19" s="251">
        <v>17241</v>
      </c>
      <c r="G19" s="251">
        <v>6706</v>
      </c>
      <c r="H19" s="251">
        <v>10535</v>
      </c>
      <c r="I19" s="251">
        <v>13277</v>
      </c>
    </row>
    <row r="20" spans="1:9" s="29" customFormat="1" ht="12.2" customHeight="1">
      <c r="A20" s="252">
        <v>44</v>
      </c>
      <c r="B20" s="251">
        <v>128390</v>
      </c>
      <c r="C20" s="251">
        <v>3580</v>
      </c>
      <c r="D20" s="251">
        <v>570</v>
      </c>
      <c r="E20" s="251">
        <v>3010</v>
      </c>
      <c r="F20" s="251">
        <v>18338</v>
      </c>
      <c r="G20" s="251">
        <v>8475</v>
      </c>
      <c r="H20" s="251">
        <v>9863</v>
      </c>
      <c r="I20" s="251">
        <v>12873</v>
      </c>
    </row>
    <row r="21" spans="1:9" s="29" customFormat="1" ht="12.2" customHeight="1">
      <c r="A21" s="252">
        <v>45</v>
      </c>
      <c r="B21" s="251">
        <v>142700</v>
      </c>
      <c r="C21" s="251">
        <v>4120</v>
      </c>
      <c r="D21" s="251">
        <v>643</v>
      </c>
      <c r="E21" s="251">
        <v>3477</v>
      </c>
      <c r="F21" s="251">
        <v>21172</v>
      </c>
      <c r="G21" s="251">
        <v>10339</v>
      </c>
      <c r="H21" s="251">
        <v>10833</v>
      </c>
      <c r="I21" s="251">
        <v>14310</v>
      </c>
    </row>
    <row r="22" spans="1:9" s="29" customFormat="1" ht="12.2" customHeight="1">
      <c r="A22" s="252">
        <v>46</v>
      </c>
      <c r="B22" s="251">
        <v>156330</v>
      </c>
      <c r="C22" s="251">
        <v>4556</v>
      </c>
      <c r="D22" s="251">
        <v>668</v>
      </c>
      <c r="E22" s="251">
        <v>3888</v>
      </c>
      <c r="F22" s="251">
        <v>21301</v>
      </c>
      <c r="G22" s="251">
        <v>11559</v>
      </c>
      <c r="H22" s="251">
        <v>9742</v>
      </c>
      <c r="I22" s="251">
        <v>13630</v>
      </c>
    </row>
    <row r="23" spans="1:9" s="29" customFormat="1" ht="12.2" customHeight="1">
      <c r="A23" s="252">
        <v>47</v>
      </c>
      <c r="B23" s="251">
        <v>169827</v>
      </c>
      <c r="C23" s="251">
        <v>4764</v>
      </c>
      <c r="D23" s="251">
        <v>663</v>
      </c>
      <c r="E23" s="251">
        <v>4101</v>
      </c>
      <c r="F23" s="251">
        <v>22756</v>
      </c>
      <c r="G23" s="251">
        <v>13360</v>
      </c>
      <c r="H23" s="251">
        <v>9396</v>
      </c>
      <c r="I23" s="251">
        <v>13497</v>
      </c>
    </row>
    <row r="24" spans="1:9" s="29" customFormat="1" ht="12.2" customHeight="1">
      <c r="A24" s="252">
        <v>48</v>
      </c>
      <c r="B24" s="251">
        <v>179967</v>
      </c>
      <c r="C24" s="251">
        <v>5033</v>
      </c>
      <c r="D24" s="251">
        <v>742</v>
      </c>
      <c r="E24" s="251">
        <v>4291</v>
      </c>
      <c r="F24" s="251">
        <v>21291</v>
      </c>
      <c r="G24" s="251">
        <v>15442</v>
      </c>
      <c r="H24" s="251">
        <v>5849</v>
      </c>
      <c r="I24" s="251">
        <v>10140</v>
      </c>
    </row>
    <row r="25" spans="1:9" s="29" customFormat="1" ht="12.2" customHeight="1">
      <c r="A25" s="252">
        <v>49</v>
      </c>
      <c r="B25" s="251">
        <v>188773</v>
      </c>
      <c r="C25" s="251">
        <v>4882</v>
      </c>
      <c r="D25" s="251">
        <v>665</v>
      </c>
      <c r="E25" s="251">
        <v>4217</v>
      </c>
      <c r="F25" s="251">
        <v>18297</v>
      </c>
      <c r="G25" s="251">
        <v>13708</v>
      </c>
      <c r="H25" s="251">
        <v>4589</v>
      </c>
      <c r="I25" s="251">
        <v>8806</v>
      </c>
    </row>
    <row r="26" spans="1:9" s="29" customFormat="1" ht="12.2" customHeight="1">
      <c r="A26" s="252">
        <v>50</v>
      </c>
      <c r="B26" s="251">
        <v>195669</v>
      </c>
      <c r="C26" s="251">
        <v>4399</v>
      </c>
      <c r="D26" s="251">
        <v>752</v>
      </c>
      <c r="E26" s="251">
        <v>3647</v>
      </c>
      <c r="F26" s="251">
        <v>17045</v>
      </c>
      <c r="G26" s="251">
        <v>13796</v>
      </c>
      <c r="H26" s="251">
        <v>3249</v>
      </c>
      <c r="I26" s="251">
        <v>6896</v>
      </c>
    </row>
    <row r="27" spans="1:9" s="29" customFormat="1" ht="12.2" customHeight="1">
      <c r="A27" s="252">
        <v>51</v>
      </c>
      <c r="B27" s="251">
        <v>201930</v>
      </c>
      <c r="C27" s="251">
        <v>3986</v>
      </c>
      <c r="D27" s="251">
        <v>730</v>
      </c>
      <c r="E27" s="251">
        <v>3256</v>
      </c>
      <c r="F27" s="251">
        <v>17001</v>
      </c>
      <c r="G27" s="251">
        <v>13996</v>
      </c>
      <c r="H27" s="251">
        <v>3005</v>
      </c>
      <c r="I27" s="251">
        <v>6261</v>
      </c>
    </row>
    <row r="28" spans="1:9" s="29" customFormat="1" ht="12.2" customHeight="1">
      <c r="A28" s="252">
        <v>52</v>
      </c>
      <c r="B28" s="251">
        <v>207079</v>
      </c>
      <c r="C28" s="251">
        <v>3713</v>
      </c>
      <c r="D28" s="251">
        <v>718</v>
      </c>
      <c r="E28" s="251">
        <v>2995</v>
      </c>
      <c r="F28" s="251">
        <v>17075</v>
      </c>
      <c r="G28" s="251">
        <v>14921</v>
      </c>
      <c r="H28" s="251">
        <v>2154</v>
      </c>
      <c r="I28" s="251">
        <v>5149</v>
      </c>
    </row>
    <row r="29" spans="1:9" s="29" customFormat="1" ht="12.2" customHeight="1">
      <c r="A29" s="252">
        <v>53</v>
      </c>
      <c r="B29" s="251">
        <v>212193</v>
      </c>
      <c r="C29" s="251">
        <v>3612</v>
      </c>
      <c r="D29" s="251">
        <v>777</v>
      </c>
      <c r="E29" s="251">
        <v>2835</v>
      </c>
      <c r="F29" s="251">
        <v>16948</v>
      </c>
      <c r="G29" s="251">
        <v>14669</v>
      </c>
      <c r="H29" s="251">
        <v>2279</v>
      </c>
      <c r="I29" s="251">
        <v>5114</v>
      </c>
    </row>
    <row r="30" spans="1:9" s="29" customFormat="1" ht="12.2" customHeight="1">
      <c r="A30" s="252">
        <v>54</v>
      </c>
      <c r="B30" s="251">
        <v>218127</v>
      </c>
      <c r="C30" s="251">
        <v>3354</v>
      </c>
      <c r="D30" s="251">
        <v>741</v>
      </c>
      <c r="E30" s="251">
        <v>2613</v>
      </c>
      <c r="F30" s="251">
        <v>17750</v>
      </c>
      <c r="G30" s="251">
        <v>14429</v>
      </c>
      <c r="H30" s="251">
        <v>3321</v>
      </c>
      <c r="I30" s="251">
        <v>5934</v>
      </c>
    </row>
    <row r="31" spans="1:9" s="29" customFormat="1" ht="12.2" customHeight="1">
      <c r="A31" s="252">
        <v>55</v>
      </c>
      <c r="B31" s="251">
        <v>223317</v>
      </c>
      <c r="C31" s="251">
        <v>3058</v>
      </c>
      <c r="D31" s="251">
        <v>732</v>
      </c>
      <c r="E31" s="251">
        <v>2326</v>
      </c>
      <c r="F31" s="251">
        <v>16351</v>
      </c>
      <c r="G31" s="251">
        <v>13487</v>
      </c>
      <c r="H31" s="251">
        <v>2864</v>
      </c>
      <c r="I31" s="251">
        <v>5190</v>
      </c>
    </row>
    <row r="32" spans="1:9" s="29" customFormat="1" ht="12.2" customHeight="1">
      <c r="A32" s="252">
        <v>56</v>
      </c>
      <c r="B32" s="251">
        <v>227689</v>
      </c>
      <c r="C32" s="251">
        <v>2982</v>
      </c>
      <c r="D32" s="251">
        <v>772</v>
      </c>
      <c r="E32" s="251">
        <v>2210</v>
      </c>
      <c r="F32" s="251">
        <v>15169</v>
      </c>
      <c r="G32" s="251">
        <v>13007</v>
      </c>
      <c r="H32" s="251">
        <v>2162</v>
      </c>
      <c r="I32" s="251">
        <v>4372</v>
      </c>
    </row>
    <row r="33" spans="1:9" s="29" customFormat="1" ht="12.2" customHeight="1">
      <c r="A33" s="252">
        <v>57</v>
      </c>
      <c r="B33" s="251">
        <v>234890</v>
      </c>
      <c r="C33" s="251">
        <v>2999</v>
      </c>
      <c r="D33" s="251">
        <v>795</v>
      </c>
      <c r="E33" s="251">
        <v>2204</v>
      </c>
      <c r="F33" s="251">
        <v>16926</v>
      </c>
      <c r="G33" s="251">
        <v>11929</v>
      </c>
      <c r="H33" s="251">
        <v>4997</v>
      </c>
      <c r="I33" s="251">
        <v>7201</v>
      </c>
    </row>
    <row r="34" spans="1:9" s="29" customFormat="1" ht="12.2" customHeight="1">
      <c r="A34" s="252">
        <v>58</v>
      </c>
      <c r="B34" s="251">
        <v>241893</v>
      </c>
      <c r="C34" s="251">
        <v>2904</v>
      </c>
      <c r="D34" s="251">
        <v>862</v>
      </c>
      <c r="E34" s="251">
        <v>2042</v>
      </c>
      <c r="F34" s="251">
        <v>16773</v>
      </c>
      <c r="G34" s="251">
        <v>11812</v>
      </c>
      <c r="H34" s="251">
        <v>4961</v>
      </c>
      <c r="I34" s="251">
        <v>7003</v>
      </c>
    </row>
    <row r="35" spans="1:9" s="29" customFormat="1" ht="12.2" customHeight="1">
      <c r="A35" s="252">
        <v>59</v>
      </c>
      <c r="B35" s="251">
        <v>247808</v>
      </c>
      <c r="C35" s="251">
        <v>2927</v>
      </c>
      <c r="D35" s="251">
        <v>943</v>
      </c>
      <c r="E35" s="251">
        <v>1984</v>
      </c>
      <c r="F35" s="251">
        <v>15793</v>
      </c>
      <c r="G35" s="251">
        <v>11862</v>
      </c>
      <c r="H35" s="251">
        <v>3931</v>
      </c>
      <c r="I35" s="251">
        <v>5915</v>
      </c>
    </row>
    <row r="36" spans="1:9" s="29" customFormat="1" ht="12.2" customHeight="1">
      <c r="A36" s="252">
        <v>60</v>
      </c>
      <c r="B36" s="251">
        <v>254168</v>
      </c>
      <c r="C36" s="251">
        <v>2767</v>
      </c>
      <c r="D36" s="251">
        <v>904</v>
      </c>
      <c r="E36" s="251">
        <v>1863</v>
      </c>
      <c r="F36" s="251">
        <v>16706</v>
      </c>
      <c r="G36" s="251">
        <v>12209</v>
      </c>
      <c r="H36" s="251">
        <v>4497</v>
      </c>
      <c r="I36" s="251">
        <v>6360</v>
      </c>
    </row>
    <row r="37" spans="1:9" s="29" customFormat="1" ht="12.2" customHeight="1">
      <c r="A37" s="252">
        <v>61</v>
      </c>
      <c r="B37" s="251">
        <v>261497</v>
      </c>
      <c r="C37" s="251">
        <v>2753</v>
      </c>
      <c r="D37" s="251">
        <v>936</v>
      </c>
      <c r="E37" s="251">
        <v>1817</v>
      </c>
      <c r="F37" s="251">
        <v>17662</v>
      </c>
      <c r="G37" s="251">
        <v>12150</v>
      </c>
      <c r="H37" s="251">
        <v>5512</v>
      </c>
      <c r="I37" s="251">
        <v>7329</v>
      </c>
    </row>
    <row r="38" spans="1:9" s="29" customFormat="1" ht="12.2" customHeight="1">
      <c r="A38" s="252">
        <v>62</v>
      </c>
      <c r="B38" s="251">
        <v>270970</v>
      </c>
      <c r="C38" s="251">
        <v>2859</v>
      </c>
      <c r="D38" s="251">
        <v>1005</v>
      </c>
      <c r="E38" s="251">
        <v>1854</v>
      </c>
      <c r="F38" s="251">
        <v>19829</v>
      </c>
      <c r="G38" s="251">
        <v>13183</v>
      </c>
      <c r="H38" s="251">
        <v>6646</v>
      </c>
      <c r="I38" s="251">
        <v>8500</v>
      </c>
    </row>
    <row r="39" spans="1:9" s="29" customFormat="1" ht="12.2" customHeight="1">
      <c r="A39" s="252">
        <v>63</v>
      </c>
      <c r="B39" s="251">
        <v>276734</v>
      </c>
      <c r="C39" s="251">
        <v>2865</v>
      </c>
      <c r="D39" s="251">
        <v>1086</v>
      </c>
      <c r="E39" s="251">
        <v>1779</v>
      </c>
      <c r="F39" s="251">
        <v>18071</v>
      </c>
      <c r="G39" s="251">
        <v>14086</v>
      </c>
      <c r="H39" s="251">
        <v>3985</v>
      </c>
      <c r="I39" s="251">
        <v>5764</v>
      </c>
    </row>
    <row r="40" spans="1:9" s="29" customFormat="1" ht="12.2" customHeight="1">
      <c r="A40" s="252" t="s">
        <v>64</v>
      </c>
      <c r="B40" s="251">
        <v>281523</v>
      </c>
      <c r="C40" s="251">
        <v>2893</v>
      </c>
      <c r="D40" s="251">
        <v>1094</v>
      </c>
      <c r="E40" s="251">
        <v>1799</v>
      </c>
      <c r="F40" s="251">
        <v>18438</v>
      </c>
      <c r="G40" s="251">
        <v>15448</v>
      </c>
      <c r="H40" s="251">
        <v>2990</v>
      </c>
      <c r="I40" s="251">
        <v>4789</v>
      </c>
    </row>
    <row r="41" spans="1:9" s="29" customFormat="1" ht="12.2" customHeight="1">
      <c r="A41" s="252">
        <v>2</v>
      </c>
      <c r="B41" s="251">
        <v>284824</v>
      </c>
      <c r="C41" s="251">
        <v>2817</v>
      </c>
      <c r="D41" s="251">
        <v>1169</v>
      </c>
      <c r="E41" s="251">
        <v>1648</v>
      </c>
      <c r="F41" s="251">
        <v>17990</v>
      </c>
      <c r="G41" s="251">
        <v>16337</v>
      </c>
      <c r="H41" s="251">
        <v>1653</v>
      </c>
      <c r="I41" s="251">
        <v>3301</v>
      </c>
    </row>
    <row r="42" spans="1:9" s="29" customFormat="1" ht="12.2" customHeight="1">
      <c r="A42" s="252">
        <v>3</v>
      </c>
      <c r="B42" s="251">
        <v>287922</v>
      </c>
      <c r="C42" s="251">
        <v>2888</v>
      </c>
      <c r="D42" s="251">
        <v>1206</v>
      </c>
      <c r="E42" s="251">
        <v>1682</v>
      </c>
      <c r="F42" s="251">
        <v>17242</v>
      </c>
      <c r="G42" s="251">
        <v>15826</v>
      </c>
      <c r="H42" s="251">
        <v>1416</v>
      </c>
      <c r="I42" s="251">
        <v>3098</v>
      </c>
    </row>
    <row r="43" spans="1:9" s="29" customFormat="1" ht="12.2" customHeight="1">
      <c r="A43" s="252">
        <v>4</v>
      </c>
      <c r="B43" s="251">
        <v>291194</v>
      </c>
      <c r="C43" s="251">
        <v>2883</v>
      </c>
      <c r="D43" s="251">
        <v>1314</v>
      </c>
      <c r="E43" s="251">
        <v>1569</v>
      </c>
      <c r="F43" s="251">
        <v>18049</v>
      </c>
      <c r="G43" s="251">
        <v>16346</v>
      </c>
      <c r="H43" s="251">
        <v>1703</v>
      </c>
      <c r="I43" s="251">
        <v>3272</v>
      </c>
    </row>
    <row r="44" spans="1:9" s="29" customFormat="1" ht="12.2" customHeight="1">
      <c r="A44" s="252">
        <v>5</v>
      </c>
      <c r="B44" s="251">
        <v>294346</v>
      </c>
      <c r="C44" s="251">
        <v>2942</v>
      </c>
      <c r="D44" s="251">
        <v>1377</v>
      </c>
      <c r="E44" s="251">
        <v>1565</v>
      </c>
      <c r="F44" s="251">
        <v>18832</v>
      </c>
      <c r="G44" s="251">
        <v>17245</v>
      </c>
      <c r="H44" s="251">
        <v>1587</v>
      </c>
      <c r="I44" s="251">
        <v>3152</v>
      </c>
    </row>
    <row r="45" spans="1:9" s="29" customFormat="1" ht="12.2" customHeight="1">
      <c r="A45" s="252">
        <v>6</v>
      </c>
      <c r="B45" s="251">
        <v>296601</v>
      </c>
      <c r="C45" s="251">
        <v>3178</v>
      </c>
      <c r="D45" s="251">
        <v>1344</v>
      </c>
      <c r="E45" s="251">
        <v>1834</v>
      </c>
      <c r="F45" s="251">
        <v>17799</v>
      </c>
      <c r="G45" s="251">
        <v>17378</v>
      </c>
      <c r="H45" s="251">
        <v>421</v>
      </c>
      <c r="I45" s="251">
        <v>2255</v>
      </c>
    </row>
    <row r="46" spans="1:9" s="29" customFormat="1" ht="12.2" customHeight="1">
      <c r="A46" s="252">
        <v>7</v>
      </c>
      <c r="B46" s="251">
        <v>298495</v>
      </c>
      <c r="C46" s="251">
        <v>3043</v>
      </c>
      <c r="D46" s="251">
        <v>1408</v>
      </c>
      <c r="E46" s="251">
        <v>1635</v>
      </c>
      <c r="F46" s="251">
        <v>17834</v>
      </c>
      <c r="G46" s="251">
        <v>17575</v>
      </c>
      <c r="H46" s="251">
        <v>259</v>
      </c>
      <c r="I46" s="251">
        <v>1894</v>
      </c>
    </row>
    <row r="47" spans="1:9" s="29" customFormat="1" ht="12.2" customHeight="1">
      <c r="A47" s="252">
        <v>8</v>
      </c>
      <c r="B47" s="251">
        <v>300025</v>
      </c>
      <c r="C47" s="251">
        <v>3212</v>
      </c>
      <c r="D47" s="251">
        <v>1387</v>
      </c>
      <c r="E47" s="251">
        <v>1825</v>
      </c>
      <c r="F47" s="251">
        <v>17189</v>
      </c>
      <c r="G47" s="251">
        <v>17484</v>
      </c>
      <c r="H47" s="251">
        <v>-295</v>
      </c>
      <c r="I47" s="251">
        <v>1530</v>
      </c>
    </row>
    <row r="48" spans="1:9" s="29" customFormat="1" ht="12.2" customHeight="1">
      <c r="A48" s="253">
        <v>9</v>
      </c>
      <c r="B48" s="254">
        <v>302125</v>
      </c>
      <c r="C48" s="255">
        <v>3057</v>
      </c>
      <c r="D48" s="255">
        <v>1387</v>
      </c>
      <c r="E48" s="255">
        <v>1670</v>
      </c>
      <c r="F48" s="255">
        <v>16720</v>
      </c>
      <c r="G48" s="255">
        <v>16290</v>
      </c>
      <c r="H48" s="255">
        <v>430</v>
      </c>
      <c r="I48" s="255">
        <v>2100</v>
      </c>
    </row>
    <row r="49" spans="1:9" s="29" customFormat="1" ht="12.2" customHeight="1">
      <c r="A49" s="253">
        <v>10</v>
      </c>
      <c r="B49" s="254">
        <v>305102</v>
      </c>
      <c r="C49" s="255">
        <v>3174</v>
      </c>
      <c r="D49" s="255">
        <v>1456</v>
      </c>
      <c r="E49" s="255">
        <v>1718</v>
      </c>
      <c r="F49" s="255">
        <v>16848</v>
      </c>
      <c r="G49" s="255">
        <v>15589</v>
      </c>
      <c r="H49" s="255">
        <v>1259</v>
      </c>
      <c r="I49" s="255">
        <v>2977</v>
      </c>
    </row>
    <row r="50" spans="1:9" s="29" customFormat="1" ht="12.2" customHeight="1">
      <c r="A50" s="253">
        <v>11</v>
      </c>
      <c r="B50" s="254">
        <v>308077</v>
      </c>
      <c r="C50" s="255">
        <v>3138</v>
      </c>
      <c r="D50" s="255">
        <v>1628</v>
      </c>
      <c r="E50" s="255">
        <v>1510</v>
      </c>
      <c r="F50" s="255">
        <v>17217</v>
      </c>
      <c r="G50" s="255">
        <v>15752</v>
      </c>
      <c r="H50" s="255">
        <v>1465</v>
      </c>
      <c r="I50" s="255">
        <v>2975</v>
      </c>
    </row>
    <row r="51" spans="1:9" s="29" customFormat="1" ht="12.2" customHeight="1">
      <c r="A51" s="253">
        <v>12</v>
      </c>
      <c r="B51" s="254">
        <v>310048</v>
      </c>
      <c r="C51" s="255">
        <v>3050</v>
      </c>
      <c r="D51" s="255">
        <v>1612</v>
      </c>
      <c r="E51" s="255">
        <v>1438</v>
      </c>
      <c r="F51" s="255">
        <v>16453</v>
      </c>
      <c r="G51" s="255">
        <v>15920</v>
      </c>
      <c r="H51" s="255">
        <v>533</v>
      </c>
      <c r="I51" s="255">
        <v>1971</v>
      </c>
    </row>
    <row r="52" spans="1:9" s="29" customFormat="1" ht="12.2" customHeight="1">
      <c r="A52" s="252">
        <v>13</v>
      </c>
      <c r="B52" s="255">
        <v>311888</v>
      </c>
      <c r="C52" s="255">
        <v>3098</v>
      </c>
      <c r="D52" s="255">
        <v>1617</v>
      </c>
      <c r="E52" s="255">
        <v>1481</v>
      </c>
      <c r="F52" s="255">
        <v>16025</v>
      </c>
      <c r="G52" s="255">
        <v>15666</v>
      </c>
      <c r="H52" s="255">
        <v>359</v>
      </c>
      <c r="I52" s="255">
        <v>1840</v>
      </c>
    </row>
    <row r="53" spans="1:9" s="29" customFormat="1" ht="12.2" customHeight="1">
      <c r="A53" s="256" t="s">
        <v>364</v>
      </c>
      <c r="B53" s="255">
        <v>314439</v>
      </c>
      <c r="C53" s="255">
        <v>3037</v>
      </c>
      <c r="D53" s="255">
        <v>1680</v>
      </c>
      <c r="E53" s="255">
        <v>1357</v>
      </c>
      <c r="F53" s="255">
        <v>16144</v>
      </c>
      <c r="G53" s="255">
        <v>14950</v>
      </c>
      <c r="H53" s="255">
        <v>1194</v>
      </c>
      <c r="I53" s="255">
        <v>2551</v>
      </c>
    </row>
    <row r="54" spans="1:9" s="29" customFormat="1" ht="12.2" customHeight="1">
      <c r="A54" s="256" t="s">
        <v>13</v>
      </c>
      <c r="B54" s="255">
        <v>316200</v>
      </c>
      <c r="C54" s="255">
        <v>3077</v>
      </c>
      <c r="D54" s="255">
        <v>1727</v>
      </c>
      <c r="E54" s="255">
        <v>1350</v>
      </c>
      <c r="F54" s="255">
        <v>15670</v>
      </c>
      <c r="G54" s="255">
        <v>15259</v>
      </c>
      <c r="H54" s="255">
        <v>411</v>
      </c>
      <c r="I54" s="255">
        <v>1761</v>
      </c>
    </row>
    <row r="55" spans="1:9" s="29" customFormat="1" ht="12.2" customHeight="1">
      <c r="A55" s="256" t="s">
        <v>14</v>
      </c>
      <c r="B55" s="255">
        <v>317731</v>
      </c>
      <c r="C55" s="255">
        <v>3039</v>
      </c>
      <c r="D55" s="255">
        <v>1860</v>
      </c>
      <c r="E55" s="255">
        <v>1179</v>
      </c>
      <c r="F55" s="255">
        <v>14991</v>
      </c>
      <c r="G55" s="255">
        <v>14639</v>
      </c>
      <c r="H55" s="255">
        <v>352</v>
      </c>
      <c r="I55" s="255">
        <v>1531</v>
      </c>
    </row>
    <row r="56" spans="1:9" s="29" customFormat="1" ht="12.2" customHeight="1">
      <c r="A56" s="256" t="s">
        <v>15</v>
      </c>
      <c r="B56" s="255">
        <v>317358</v>
      </c>
      <c r="C56" s="255">
        <v>2751</v>
      </c>
      <c r="D56" s="255">
        <v>1932</v>
      </c>
      <c r="E56" s="255">
        <v>819</v>
      </c>
      <c r="F56" s="255">
        <v>13882</v>
      </c>
      <c r="G56" s="255">
        <v>15074</v>
      </c>
      <c r="H56" s="255">
        <v>-1192</v>
      </c>
      <c r="I56" s="255">
        <v>-373</v>
      </c>
    </row>
    <row r="57" spans="1:9" s="29" customFormat="1" ht="12.2" customHeight="1">
      <c r="A57" s="256" t="s">
        <v>16</v>
      </c>
      <c r="B57" s="255">
        <v>318929</v>
      </c>
      <c r="C57" s="255">
        <v>2830</v>
      </c>
      <c r="D57" s="255">
        <v>1922</v>
      </c>
      <c r="E57" s="255">
        <v>908</v>
      </c>
      <c r="F57" s="255">
        <v>15377</v>
      </c>
      <c r="G57" s="255">
        <v>14714</v>
      </c>
      <c r="H57" s="255">
        <v>663</v>
      </c>
      <c r="I57" s="255">
        <v>1571</v>
      </c>
    </row>
    <row r="58" spans="1:9" s="29" customFormat="1" ht="12.2" customHeight="1">
      <c r="A58" s="256" t="s">
        <v>17</v>
      </c>
      <c r="B58" s="257">
        <v>320332</v>
      </c>
      <c r="C58" s="257">
        <v>2914</v>
      </c>
      <c r="D58" s="257">
        <v>2087</v>
      </c>
      <c r="E58" s="257">
        <v>827</v>
      </c>
      <c r="F58" s="257">
        <v>14444</v>
      </c>
      <c r="G58" s="257">
        <v>13868</v>
      </c>
      <c r="H58" s="257">
        <v>576</v>
      </c>
      <c r="I58" s="257">
        <v>1403</v>
      </c>
    </row>
    <row r="59" spans="1:9" s="29" customFormat="1" ht="12.2" customHeight="1">
      <c r="A59" s="256" t="s">
        <v>18</v>
      </c>
      <c r="B59" s="257">
        <v>322720</v>
      </c>
      <c r="C59" s="257">
        <v>2780</v>
      </c>
      <c r="D59" s="257">
        <v>2008</v>
      </c>
      <c r="E59" s="257">
        <v>772</v>
      </c>
      <c r="F59" s="257">
        <v>14575</v>
      </c>
      <c r="G59" s="257">
        <v>12959</v>
      </c>
      <c r="H59" s="257">
        <v>1616</v>
      </c>
      <c r="I59" s="257">
        <v>2388</v>
      </c>
    </row>
    <row r="60" spans="1:9" s="29" customFormat="1" ht="12.2" customHeight="1">
      <c r="A60" s="256" t="s">
        <v>24</v>
      </c>
      <c r="B60" s="257">
        <v>325862</v>
      </c>
      <c r="C60" s="257">
        <v>2825</v>
      </c>
      <c r="D60" s="257">
        <v>2114</v>
      </c>
      <c r="E60" s="257">
        <v>711</v>
      </c>
      <c r="F60" s="257">
        <v>14948</v>
      </c>
      <c r="G60" s="257">
        <v>12517</v>
      </c>
      <c r="H60" s="257">
        <v>2431</v>
      </c>
      <c r="I60" s="257">
        <v>3142</v>
      </c>
    </row>
    <row r="61" spans="1:9" s="29" customFormat="1" ht="12.2" customHeight="1">
      <c r="A61" s="256" t="s">
        <v>365</v>
      </c>
      <c r="B61" s="257">
        <v>328182</v>
      </c>
      <c r="C61" s="257">
        <v>2813</v>
      </c>
      <c r="D61" s="257">
        <v>2273</v>
      </c>
      <c r="E61" s="257">
        <v>540</v>
      </c>
      <c r="F61" s="257">
        <v>14550</v>
      </c>
      <c r="G61" s="257">
        <v>12770</v>
      </c>
      <c r="H61" s="257">
        <v>1780</v>
      </c>
      <c r="I61" s="257">
        <v>2320</v>
      </c>
    </row>
    <row r="62" spans="1:9" s="8" customFormat="1" ht="12.2" customHeight="1">
      <c r="A62" s="30">
        <v>23</v>
      </c>
      <c r="B62" s="257">
        <v>329229</v>
      </c>
      <c r="C62" s="257">
        <v>2746</v>
      </c>
      <c r="D62" s="257">
        <v>2386</v>
      </c>
      <c r="E62" s="257">
        <v>360</v>
      </c>
      <c r="F62" s="257">
        <v>13391</v>
      </c>
      <c r="G62" s="257">
        <v>12704</v>
      </c>
      <c r="H62" s="257">
        <v>687</v>
      </c>
      <c r="I62" s="257">
        <v>1047</v>
      </c>
    </row>
    <row r="63" spans="1:9" s="8" customFormat="1" ht="12.2" customHeight="1">
      <c r="A63" s="31">
        <v>24</v>
      </c>
      <c r="B63" s="257">
        <v>330194</v>
      </c>
      <c r="C63" s="257">
        <v>2834</v>
      </c>
      <c r="D63" s="257">
        <v>2441</v>
      </c>
      <c r="E63" s="257">
        <v>393</v>
      </c>
      <c r="F63" s="257">
        <v>13487</v>
      </c>
      <c r="G63" s="257">
        <v>12915</v>
      </c>
      <c r="H63" s="257">
        <v>572</v>
      </c>
      <c r="I63" s="257">
        <v>965</v>
      </c>
    </row>
    <row r="64" spans="1:9" s="29" customFormat="1" ht="12.2" customHeight="1">
      <c r="A64" s="556" t="s">
        <v>366</v>
      </c>
      <c r="B64" s="557"/>
      <c r="C64" s="557"/>
      <c r="D64" s="557"/>
      <c r="E64" s="557"/>
      <c r="F64" s="557"/>
      <c r="G64" s="557"/>
      <c r="H64" s="557"/>
      <c r="I64" s="557"/>
    </row>
    <row r="65" spans="9:9" s="29" customFormat="1" ht="12.2" customHeight="1">
      <c r="I65" s="258" t="s">
        <v>134</v>
      </c>
    </row>
    <row r="66" spans="9:9" ht="12.75" customHeight="1"/>
  </sheetData>
  <mergeCells count="2">
    <mergeCell ref="I5:I6"/>
    <mergeCell ref="A64:I64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40" zoomScale="110" workbookViewId="0"/>
  </sheetViews>
  <sheetFormatPr defaultColWidth="14.5" defaultRowHeight="12"/>
  <cols>
    <col min="1" max="1" width="13.875" style="29" customWidth="1"/>
    <col min="2" max="16384" width="14.5" style="29"/>
  </cols>
  <sheetData>
    <row r="1" spans="1:6" ht="13.5">
      <c r="A1" s="27" t="s">
        <v>1</v>
      </c>
    </row>
    <row r="3" spans="1:6" ht="13.15" customHeight="1">
      <c r="A3" s="32" t="s">
        <v>367</v>
      </c>
    </row>
    <row r="4" spans="1:6" ht="13.5" customHeight="1">
      <c r="A4" s="71"/>
      <c r="C4" s="66"/>
      <c r="D4" s="66"/>
      <c r="E4" s="66"/>
      <c r="F4" s="66" t="s">
        <v>25</v>
      </c>
    </row>
    <row r="5" spans="1:6" ht="13.5" customHeight="1">
      <c r="A5" s="68" t="s">
        <v>368</v>
      </c>
      <c r="B5" s="47" t="s">
        <v>96</v>
      </c>
      <c r="C5" s="47" t="s">
        <v>97</v>
      </c>
      <c r="D5" s="47" t="s">
        <v>98</v>
      </c>
      <c r="E5" s="47" t="s">
        <v>99</v>
      </c>
      <c r="F5" s="50" t="s">
        <v>100</v>
      </c>
    </row>
    <row r="6" spans="1:6" ht="13.5" customHeight="1">
      <c r="A6" s="78" t="s">
        <v>369</v>
      </c>
      <c r="B6" s="259">
        <v>12668</v>
      </c>
      <c r="C6" s="259">
        <v>13149</v>
      </c>
      <c r="D6" s="259">
        <v>13014</v>
      </c>
      <c r="E6" s="259">
        <v>12157</v>
      </c>
      <c r="F6" s="260">
        <v>12091</v>
      </c>
    </row>
    <row r="7" spans="1:6" ht="13.5" customHeight="1">
      <c r="A7" s="261"/>
      <c r="B7" s="262"/>
      <c r="C7" s="262"/>
      <c r="D7" s="262"/>
      <c r="E7" s="262"/>
      <c r="F7" s="263"/>
    </row>
    <row r="8" spans="1:6" ht="13.5" customHeight="1">
      <c r="A8" s="264" t="s">
        <v>370</v>
      </c>
      <c r="B8" s="262">
        <v>253</v>
      </c>
      <c r="C8" s="262">
        <v>230</v>
      </c>
      <c r="D8" s="265">
        <v>203</v>
      </c>
      <c r="E8" s="265">
        <v>153</v>
      </c>
      <c r="F8" s="266">
        <v>174</v>
      </c>
    </row>
    <row r="9" spans="1:6" ht="13.5" customHeight="1">
      <c r="A9" s="264" t="s">
        <v>371</v>
      </c>
      <c r="B9" s="262">
        <v>82</v>
      </c>
      <c r="C9" s="262">
        <v>104</v>
      </c>
      <c r="D9" s="265">
        <v>70</v>
      </c>
      <c r="E9" s="265">
        <v>77</v>
      </c>
      <c r="F9" s="266">
        <v>62</v>
      </c>
    </row>
    <row r="10" spans="1:6" ht="13.5" customHeight="1">
      <c r="A10" s="264" t="s">
        <v>372</v>
      </c>
      <c r="B10" s="262">
        <v>60</v>
      </c>
      <c r="C10" s="262">
        <v>88</v>
      </c>
      <c r="D10" s="265">
        <v>68</v>
      </c>
      <c r="E10" s="265">
        <v>94</v>
      </c>
      <c r="F10" s="266">
        <v>72</v>
      </c>
    </row>
    <row r="11" spans="1:6" ht="13.5" customHeight="1">
      <c r="A11" s="264" t="s">
        <v>373</v>
      </c>
      <c r="B11" s="262">
        <v>148</v>
      </c>
      <c r="C11" s="262">
        <v>174</v>
      </c>
      <c r="D11" s="265">
        <v>134</v>
      </c>
      <c r="E11" s="265">
        <v>195</v>
      </c>
      <c r="F11" s="266">
        <v>158</v>
      </c>
    </row>
    <row r="12" spans="1:6" ht="13.5" customHeight="1">
      <c r="A12" s="264" t="s">
        <v>374</v>
      </c>
      <c r="B12" s="262">
        <v>69</v>
      </c>
      <c r="C12" s="262">
        <v>61</v>
      </c>
      <c r="D12" s="265">
        <v>38</v>
      </c>
      <c r="E12" s="265">
        <v>61</v>
      </c>
      <c r="F12" s="266">
        <v>54</v>
      </c>
    </row>
    <row r="13" spans="1:6" ht="13.5" customHeight="1">
      <c r="A13" s="264" t="s">
        <v>375</v>
      </c>
      <c r="B13" s="262">
        <v>50</v>
      </c>
      <c r="C13" s="262">
        <v>68</v>
      </c>
      <c r="D13" s="265">
        <v>48</v>
      </c>
      <c r="E13" s="265">
        <v>41</v>
      </c>
      <c r="F13" s="266">
        <v>42</v>
      </c>
    </row>
    <row r="14" spans="1:6" ht="13.5" customHeight="1">
      <c r="A14" s="264" t="s">
        <v>376</v>
      </c>
      <c r="B14" s="262">
        <v>127</v>
      </c>
      <c r="C14" s="262">
        <v>152</v>
      </c>
      <c r="D14" s="265">
        <v>93</v>
      </c>
      <c r="E14" s="265">
        <v>236</v>
      </c>
      <c r="F14" s="266">
        <v>151</v>
      </c>
    </row>
    <row r="15" spans="1:6" ht="13.5" customHeight="1">
      <c r="A15" s="264" t="s">
        <v>377</v>
      </c>
      <c r="B15" s="262">
        <v>284</v>
      </c>
      <c r="C15" s="262">
        <v>270</v>
      </c>
      <c r="D15" s="265">
        <v>235</v>
      </c>
      <c r="E15" s="265">
        <v>249</v>
      </c>
      <c r="F15" s="266">
        <v>268</v>
      </c>
    </row>
    <row r="16" spans="1:6" ht="13.5" customHeight="1">
      <c r="A16" s="264" t="s">
        <v>378</v>
      </c>
      <c r="B16" s="262">
        <v>241</v>
      </c>
      <c r="C16" s="262">
        <v>265</v>
      </c>
      <c r="D16" s="265">
        <v>243</v>
      </c>
      <c r="E16" s="265">
        <v>264</v>
      </c>
      <c r="F16" s="266">
        <v>242</v>
      </c>
    </row>
    <row r="17" spans="1:6" ht="13.5" customHeight="1">
      <c r="A17" s="264" t="s">
        <v>379</v>
      </c>
      <c r="B17" s="262">
        <v>175</v>
      </c>
      <c r="C17" s="262">
        <v>189</v>
      </c>
      <c r="D17" s="265">
        <v>159</v>
      </c>
      <c r="E17" s="265">
        <v>168</v>
      </c>
      <c r="F17" s="266">
        <v>192</v>
      </c>
    </row>
    <row r="18" spans="1:6" ht="13.5" customHeight="1">
      <c r="A18" s="267" t="s">
        <v>380</v>
      </c>
      <c r="B18" s="259">
        <v>5778</v>
      </c>
      <c r="C18" s="259">
        <v>5796</v>
      </c>
      <c r="D18" s="268">
        <v>5877</v>
      </c>
      <c r="E18" s="268">
        <v>5284</v>
      </c>
      <c r="F18" s="269">
        <v>5198</v>
      </c>
    </row>
    <row r="19" spans="1:6" ht="13.5" customHeight="1">
      <c r="A19" s="264" t="s">
        <v>381</v>
      </c>
      <c r="B19" s="262">
        <v>880</v>
      </c>
      <c r="C19" s="262">
        <v>908</v>
      </c>
      <c r="D19" s="265">
        <v>1065</v>
      </c>
      <c r="E19" s="265">
        <v>1021</v>
      </c>
      <c r="F19" s="266">
        <v>983</v>
      </c>
    </row>
    <row r="20" spans="1:6" ht="13.5" customHeight="1">
      <c r="A20" s="264" t="s">
        <v>382</v>
      </c>
      <c r="B20" s="262">
        <v>2254</v>
      </c>
      <c r="C20" s="262">
        <v>2605</v>
      </c>
      <c r="D20" s="265">
        <v>2651</v>
      </c>
      <c r="E20" s="265">
        <v>2386</v>
      </c>
      <c r="F20" s="266">
        <v>2364</v>
      </c>
    </row>
    <row r="21" spans="1:6" ht="13.5" customHeight="1">
      <c r="A21" s="264" t="s">
        <v>383</v>
      </c>
      <c r="B21" s="262">
        <v>633</v>
      </c>
      <c r="C21" s="262">
        <v>582</v>
      </c>
      <c r="D21" s="265">
        <v>591</v>
      </c>
      <c r="E21" s="265">
        <v>531</v>
      </c>
      <c r="F21" s="266">
        <v>600</v>
      </c>
    </row>
    <row r="22" spans="1:6" ht="13.5" customHeight="1">
      <c r="A22" s="264" t="s">
        <v>384</v>
      </c>
      <c r="B22" s="262">
        <v>126</v>
      </c>
      <c r="C22" s="262">
        <v>129</v>
      </c>
      <c r="D22" s="265">
        <v>120</v>
      </c>
      <c r="E22" s="265">
        <v>114</v>
      </c>
      <c r="F22" s="266">
        <v>113</v>
      </c>
    </row>
    <row r="23" spans="1:6" ht="13.5" customHeight="1">
      <c r="A23" s="264" t="s">
        <v>385</v>
      </c>
      <c r="B23" s="262">
        <v>13</v>
      </c>
      <c r="C23" s="262">
        <v>25</v>
      </c>
      <c r="D23" s="265">
        <v>24</v>
      </c>
      <c r="E23" s="265">
        <v>13</v>
      </c>
      <c r="F23" s="266">
        <v>25</v>
      </c>
    </row>
    <row r="24" spans="1:6" ht="13.5" customHeight="1">
      <c r="A24" s="264" t="s">
        <v>386</v>
      </c>
      <c r="B24" s="262">
        <v>20</v>
      </c>
      <c r="C24" s="262">
        <v>31</v>
      </c>
      <c r="D24" s="265">
        <v>18</v>
      </c>
      <c r="E24" s="265">
        <v>12</v>
      </c>
      <c r="F24" s="266">
        <v>29</v>
      </c>
    </row>
    <row r="25" spans="1:6" ht="13.5" customHeight="1">
      <c r="A25" s="264" t="s">
        <v>387</v>
      </c>
      <c r="B25" s="262">
        <v>16</v>
      </c>
      <c r="C25" s="262">
        <v>15</v>
      </c>
      <c r="D25" s="265">
        <v>7</v>
      </c>
      <c r="E25" s="265">
        <v>12</v>
      </c>
      <c r="F25" s="266">
        <v>10</v>
      </c>
    </row>
    <row r="26" spans="1:6" ht="13.5" customHeight="1">
      <c r="A26" s="264" t="s">
        <v>388</v>
      </c>
      <c r="B26" s="262">
        <v>42</v>
      </c>
      <c r="C26" s="262">
        <v>34</v>
      </c>
      <c r="D26" s="265">
        <v>49</v>
      </c>
      <c r="E26" s="265">
        <v>35</v>
      </c>
      <c r="F26" s="266">
        <v>37</v>
      </c>
    </row>
    <row r="27" spans="1:6" ht="13.5" customHeight="1">
      <c r="A27" s="264" t="s">
        <v>389</v>
      </c>
      <c r="B27" s="262">
        <v>97</v>
      </c>
      <c r="C27" s="262">
        <v>97</v>
      </c>
      <c r="D27" s="265">
        <v>95</v>
      </c>
      <c r="E27" s="265">
        <v>95</v>
      </c>
      <c r="F27" s="266">
        <v>89</v>
      </c>
    </row>
    <row r="28" spans="1:6" ht="13.5" customHeight="1">
      <c r="A28" s="264" t="s">
        <v>390</v>
      </c>
      <c r="B28" s="262">
        <v>11</v>
      </c>
      <c r="C28" s="262">
        <v>39</v>
      </c>
      <c r="D28" s="265">
        <v>20</v>
      </c>
      <c r="E28" s="265">
        <v>18</v>
      </c>
      <c r="F28" s="266">
        <v>29</v>
      </c>
    </row>
    <row r="29" spans="1:6" ht="13.5" customHeight="1">
      <c r="A29" s="264" t="s">
        <v>391</v>
      </c>
      <c r="B29" s="262">
        <v>111</v>
      </c>
      <c r="C29" s="262">
        <v>98</v>
      </c>
      <c r="D29" s="265">
        <v>134</v>
      </c>
      <c r="E29" s="265">
        <v>79</v>
      </c>
      <c r="F29" s="266">
        <v>108</v>
      </c>
    </row>
    <row r="30" spans="1:6" ht="13.5" customHeight="1">
      <c r="A30" s="264" t="s">
        <v>392</v>
      </c>
      <c r="B30" s="262">
        <v>180</v>
      </c>
      <c r="C30" s="262">
        <v>162</v>
      </c>
      <c r="D30" s="265">
        <v>139</v>
      </c>
      <c r="E30" s="265">
        <v>178</v>
      </c>
      <c r="F30" s="266">
        <v>176</v>
      </c>
    </row>
    <row r="31" spans="1:6" ht="13.5" customHeight="1">
      <c r="A31" s="264" t="s">
        <v>393</v>
      </c>
      <c r="B31" s="262">
        <v>24</v>
      </c>
      <c r="C31" s="262">
        <v>21</v>
      </c>
      <c r="D31" s="265">
        <v>31</v>
      </c>
      <c r="E31" s="265">
        <v>33</v>
      </c>
      <c r="F31" s="266">
        <v>20</v>
      </c>
    </row>
    <row r="32" spans="1:6" ht="13.5" customHeight="1">
      <c r="A32" s="264" t="s">
        <v>394</v>
      </c>
      <c r="B32" s="262">
        <v>31</v>
      </c>
      <c r="C32" s="262">
        <v>23</v>
      </c>
      <c r="D32" s="265">
        <v>23</v>
      </c>
      <c r="E32" s="265">
        <v>16</v>
      </c>
      <c r="F32" s="266">
        <v>23</v>
      </c>
    </row>
    <row r="33" spans="1:6" ht="13.5" customHeight="1">
      <c r="A33" s="264" t="s">
        <v>395</v>
      </c>
      <c r="B33" s="262">
        <v>57</v>
      </c>
      <c r="C33" s="262">
        <v>40</v>
      </c>
      <c r="D33" s="265">
        <v>47</v>
      </c>
      <c r="E33" s="265">
        <v>49</v>
      </c>
      <c r="F33" s="266">
        <v>44</v>
      </c>
    </row>
    <row r="34" spans="1:6" ht="13.5" customHeight="1">
      <c r="A34" s="264" t="s">
        <v>396</v>
      </c>
      <c r="B34" s="262">
        <v>244</v>
      </c>
      <c r="C34" s="262">
        <v>234</v>
      </c>
      <c r="D34" s="265">
        <v>186</v>
      </c>
      <c r="E34" s="265">
        <v>196</v>
      </c>
      <c r="F34" s="266">
        <v>222</v>
      </c>
    </row>
    <row r="35" spans="1:6" ht="13.5" customHeight="1">
      <c r="A35" s="264" t="s">
        <v>397</v>
      </c>
      <c r="B35" s="262">
        <v>99</v>
      </c>
      <c r="C35" s="262">
        <v>122</v>
      </c>
      <c r="D35" s="265">
        <v>119</v>
      </c>
      <c r="E35" s="265">
        <v>100</v>
      </c>
      <c r="F35" s="266">
        <v>132</v>
      </c>
    </row>
    <row r="36" spans="1:6" ht="13.5" customHeight="1">
      <c r="A36" s="264" t="s">
        <v>398</v>
      </c>
      <c r="B36" s="262">
        <v>16</v>
      </c>
      <c r="C36" s="262">
        <v>30</v>
      </c>
      <c r="D36" s="265">
        <v>26</v>
      </c>
      <c r="E36" s="265">
        <v>29</v>
      </c>
      <c r="F36" s="266">
        <v>17</v>
      </c>
    </row>
    <row r="37" spans="1:6" ht="13.5" customHeight="1">
      <c r="A37" s="264" t="s">
        <v>399</v>
      </c>
      <c r="B37" s="262">
        <v>13</v>
      </c>
      <c r="C37" s="262">
        <v>10</v>
      </c>
      <c r="D37" s="265">
        <v>17</v>
      </c>
      <c r="E37" s="265">
        <v>7</v>
      </c>
      <c r="F37" s="266">
        <v>8</v>
      </c>
    </row>
    <row r="38" spans="1:6" ht="13.5" customHeight="1">
      <c r="A38" s="264" t="s">
        <v>400</v>
      </c>
      <c r="B38" s="262">
        <v>16</v>
      </c>
      <c r="C38" s="262">
        <v>6</v>
      </c>
      <c r="D38" s="265">
        <v>3</v>
      </c>
      <c r="E38" s="265">
        <v>7</v>
      </c>
      <c r="F38" s="266">
        <v>1</v>
      </c>
    </row>
    <row r="39" spans="1:6" ht="13.5" customHeight="1">
      <c r="A39" s="264" t="s">
        <v>401</v>
      </c>
      <c r="B39" s="262">
        <v>9</v>
      </c>
      <c r="C39" s="262">
        <v>9</v>
      </c>
      <c r="D39" s="265">
        <v>15</v>
      </c>
      <c r="E39" s="265">
        <v>14</v>
      </c>
      <c r="F39" s="266">
        <v>1</v>
      </c>
    </row>
    <row r="40" spans="1:6" ht="13.5" customHeight="1">
      <c r="A40" s="264" t="s">
        <v>402</v>
      </c>
      <c r="B40" s="262">
        <v>29</v>
      </c>
      <c r="C40" s="262">
        <v>30</v>
      </c>
      <c r="D40" s="265">
        <v>24</v>
      </c>
      <c r="E40" s="265">
        <v>16</v>
      </c>
      <c r="F40" s="266">
        <v>20</v>
      </c>
    </row>
    <row r="41" spans="1:6" ht="13.5" customHeight="1">
      <c r="A41" s="264" t="s">
        <v>403</v>
      </c>
      <c r="B41" s="262">
        <v>55</v>
      </c>
      <c r="C41" s="262">
        <v>43</v>
      </c>
      <c r="D41" s="265">
        <v>37</v>
      </c>
      <c r="E41" s="265">
        <v>44</v>
      </c>
      <c r="F41" s="266">
        <v>74</v>
      </c>
    </row>
    <row r="42" spans="1:6" ht="13.5" customHeight="1">
      <c r="A42" s="264" t="s">
        <v>404</v>
      </c>
      <c r="B42" s="262">
        <v>12</v>
      </c>
      <c r="C42" s="262">
        <v>16</v>
      </c>
      <c r="D42" s="265">
        <v>27</v>
      </c>
      <c r="E42" s="265">
        <v>12</v>
      </c>
      <c r="F42" s="266">
        <v>14</v>
      </c>
    </row>
    <row r="43" spans="1:6" ht="13.5" customHeight="1">
      <c r="A43" s="264" t="s">
        <v>405</v>
      </c>
      <c r="B43" s="262">
        <v>9</v>
      </c>
      <c r="C43" s="262">
        <v>15</v>
      </c>
      <c r="D43" s="265">
        <v>7</v>
      </c>
      <c r="E43" s="265">
        <v>7</v>
      </c>
      <c r="F43" s="266">
        <v>4</v>
      </c>
    </row>
    <row r="44" spans="1:6" ht="13.5" customHeight="1">
      <c r="A44" s="264" t="s">
        <v>406</v>
      </c>
      <c r="B44" s="262">
        <v>25</v>
      </c>
      <c r="C44" s="262">
        <v>31</v>
      </c>
      <c r="D44" s="265">
        <v>29</v>
      </c>
      <c r="E44" s="265">
        <v>11</v>
      </c>
      <c r="F44" s="266">
        <v>24</v>
      </c>
    </row>
    <row r="45" spans="1:6" ht="13.5" customHeight="1">
      <c r="A45" s="264" t="s">
        <v>407</v>
      </c>
      <c r="B45" s="262">
        <v>37</v>
      </c>
      <c r="C45" s="262">
        <v>35</v>
      </c>
      <c r="D45" s="265">
        <v>32</v>
      </c>
      <c r="E45" s="265">
        <v>20</v>
      </c>
      <c r="F45" s="266">
        <v>21</v>
      </c>
    </row>
    <row r="46" spans="1:6" ht="13.5" customHeight="1">
      <c r="A46" s="264" t="s">
        <v>408</v>
      </c>
      <c r="B46" s="262">
        <v>11</v>
      </c>
      <c r="C46" s="262">
        <v>13</v>
      </c>
      <c r="D46" s="265">
        <v>17</v>
      </c>
      <c r="E46" s="265">
        <v>8</v>
      </c>
      <c r="F46" s="266">
        <v>1</v>
      </c>
    </row>
    <row r="47" spans="1:6" ht="13.5" customHeight="1">
      <c r="A47" s="264" t="s">
        <v>409</v>
      </c>
      <c r="B47" s="262">
        <v>140</v>
      </c>
      <c r="C47" s="262">
        <v>148</v>
      </c>
      <c r="D47" s="265">
        <v>137</v>
      </c>
      <c r="E47" s="265">
        <v>129</v>
      </c>
      <c r="F47" s="266">
        <v>124</v>
      </c>
    </row>
    <row r="48" spans="1:6" ht="13.5" customHeight="1">
      <c r="A48" s="264" t="s">
        <v>410</v>
      </c>
      <c r="B48" s="262">
        <v>9</v>
      </c>
      <c r="C48" s="262">
        <v>11</v>
      </c>
      <c r="D48" s="265">
        <v>15</v>
      </c>
      <c r="E48" s="265">
        <v>11</v>
      </c>
      <c r="F48" s="266">
        <v>12</v>
      </c>
    </row>
    <row r="49" spans="1:6" ht="13.5" customHeight="1">
      <c r="A49" s="264" t="s">
        <v>411</v>
      </c>
      <c r="B49" s="262">
        <v>23</v>
      </c>
      <c r="C49" s="262">
        <v>36</v>
      </c>
      <c r="D49" s="265">
        <v>15</v>
      </c>
      <c r="E49" s="265">
        <v>16</v>
      </c>
      <c r="F49" s="266">
        <v>27</v>
      </c>
    </row>
    <row r="50" spans="1:6" ht="13.5" customHeight="1">
      <c r="A50" s="264" t="s">
        <v>412</v>
      </c>
      <c r="B50" s="262">
        <v>20</v>
      </c>
      <c r="C50" s="262">
        <v>23</v>
      </c>
      <c r="D50" s="265">
        <v>18</v>
      </c>
      <c r="E50" s="265">
        <v>19</v>
      </c>
      <c r="F50" s="266">
        <v>18</v>
      </c>
    </row>
    <row r="51" spans="1:6" ht="13.5" customHeight="1">
      <c r="A51" s="264" t="s">
        <v>413</v>
      </c>
      <c r="B51" s="262">
        <v>32</v>
      </c>
      <c r="C51" s="262">
        <v>13</v>
      </c>
      <c r="D51" s="265">
        <v>18</v>
      </c>
      <c r="E51" s="265">
        <v>13</v>
      </c>
      <c r="F51" s="266">
        <v>19</v>
      </c>
    </row>
    <row r="52" spans="1:6" ht="13.5" customHeight="1">
      <c r="A52" s="264" t="s">
        <v>414</v>
      </c>
      <c r="B52" s="262">
        <v>20</v>
      </c>
      <c r="C52" s="262">
        <v>19</v>
      </c>
      <c r="D52" s="265">
        <v>22</v>
      </c>
      <c r="E52" s="265">
        <v>9</v>
      </c>
      <c r="F52" s="266">
        <v>17</v>
      </c>
    </row>
    <row r="53" spans="1:6" ht="13.5" customHeight="1">
      <c r="A53" s="264" t="s">
        <v>415</v>
      </c>
      <c r="B53" s="262">
        <v>45</v>
      </c>
      <c r="C53" s="262">
        <v>50</v>
      </c>
      <c r="D53" s="265">
        <v>25</v>
      </c>
      <c r="E53" s="265">
        <v>27</v>
      </c>
      <c r="F53" s="266">
        <v>46</v>
      </c>
    </row>
    <row r="54" spans="1:6" ht="13.5" customHeight="1">
      <c r="A54" s="270" t="s">
        <v>416</v>
      </c>
      <c r="B54" s="75">
        <v>42</v>
      </c>
      <c r="C54" s="75">
        <v>49</v>
      </c>
      <c r="D54" s="271">
        <v>43</v>
      </c>
      <c r="E54" s="271">
        <v>48</v>
      </c>
      <c r="F54" s="272">
        <v>26</v>
      </c>
    </row>
    <row r="55" spans="1:6" ht="13.5" customHeight="1">
      <c r="A55" s="29" t="s">
        <v>417</v>
      </c>
      <c r="C55" s="33"/>
      <c r="D55" s="33"/>
      <c r="E55" s="33"/>
      <c r="F55" s="33" t="s">
        <v>418</v>
      </c>
    </row>
    <row r="56" spans="1:6" ht="15" customHeight="1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  <vt:lpstr>'2-4'!Print_Area</vt:lpstr>
      <vt:lpstr>'2-9'!Print_Area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2016-11-22T06:13:03Z</dcterms:modified>
</cp:coreProperties>
</file>