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30"/>
  </bookViews>
  <sheets>
    <sheet name="目次" sheetId="1" r:id="rId1"/>
    <sheet name="2-1" sheetId="32" r:id="rId2"/>
    <sheet name="2-2" sheetId="34" r:id="rId3"/>
    <sheet name="2-3" sheetId="35" r:id="rId4"/>
    <sheet name="2-4" sheetId="36" r:id="rId5"/>
    <sheet name="2-5" sheetId="37" r:id="rId6"/>
    <sheet name="2-6" sheetId="38" r:id="rId7"/>
    <sheet name="2-7" sheetId="39" r:id="rId8"/>
    <sheet name="2-8" sheetId="40" r:id="rId9"/>
    <sheet name="2-9" sheetId="41" r:id="rId10"/>
    <sheet name="2-10" sheetId="42" r:id="rId11"/>
    <sheet name="2-11" sheetId="43" r:id="rId12"/>
    <sheet name="2-12" sheetId="44" r:id="rId13"/>
    <sheet name="2-13" sheetId="46" r:id="rId14"/>
    <sheet name="2-14" sheetId="47" r:id="rId15"/>
    <sheet name="2-15" sheetId="48" r:id="rId16"/>
    <sheet name="2-16" sheetId="49" r:id="rId17"/>
    <sheet name="2-17" sheetId="50" r:id="rId18"/>
    <sheet name="2-18" sheetId="51" r:id="rId19"/>
    <sheet name="2-19" sheetId="52" r:id="rId20"/>
    <sheet name="2-20" sheetId="53" r:id="rId21"/>
    <sheet name="2-21" sheetId="54" r:id="rId22"/>
    <sheet name="2-22" sheetId="55" r:id="rId23"/>
    <sheet name="2-23" sheetId="56" r:id="rId24"/>
    <sheet name="2-24" sheetId="57" r:id="rId25"/>
  </sheets>
  <definedNames>
    <definedName name="Data" localSheetId="13">#REF!</definedName>
    <definedName name="Data" localSheetId="22">#REF!</definedName>
    <definedName name="Data">#REF!</definedName>
    <definedName name="DataEnd" localSheetId="13">#REF!</definedName>
    <definedName name="DataEnd" localSheetId="22">#REF!</definedName>
    <definedName name="DataEnd">#REF!</definedName>
    <definedName name="Hyousoku" localSheetId="13">#REF!</definedName>
    <definedName name="Hyousoku" localSheetId="22">#REF!</definedName>
    <definedName name="Hyousoku">#REF!</definedName>
    <definedName name="HyousokuArea" localSheetId="22">#REF!</definedName>
    <definedName name="HyousokuArea">#REF!</definedName>
    <definedName name="HyousokuEnd" localSheetId="22">#REF!</definedName>
    <definedName name="HyousokuEnd">#REF!</definedName>
    <definedName name="Hyoutou" localSheetId="22">#REF!</definedName>
    <definedName name="Hyoutou">#REF!</definedName>
    <definedName name="_xlnm.Print_Area" localSheetId="1">'2-1'!$A$1:$J$68</definedName>
    <definedName name="_xlnm.Print_Area" localSheetId="4">'2-4'!$A$3:$H$19</definedName>
    <definedName name="_xlnm.Print_Area" localSheetId="9">'2-9'!$A$3:$D$29</definedName>
    <definedName name="Rangai0" localSheetId="22">#REF!</definedName>
    <definedName name="Rangai0">#REF!</definedName>
    <definedName name="Title" localSheetId="22">#REF!</definedName>
    <definedName name="Title">#REF!</definedName>
    <definedName name="TitleEnglish" localSheetId="22">#REF!</definedName>
    <definedName name="TitleEnglish">#REF!</definedName>
    <definedName name="全国人口" localSheetId="22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D16" i="57" l="1"/>
  <c r="D6" i="57" s="1"/>
  <c r="C16" i="57"/>
  <c r="B16" i="57"/>
  <c r="D12" i="57"/>
  <c r="C12" i="57"/>
  <c r="B12" i="57"/>
  <c r="B8" i="57"/>
  <c r="C6" i="57"/>
  <c r="B15" i="54"/>
  <c r="B14" i="54"/>
  <c r="H13" i="54"/>
  <c r="G13" i="54"/>
  <c r="F13" i="54"/>
  <c r="E13" i="54"/>
  <c r="D13" i="54"/>
  <c r="C13" i="54"/>
  <c r="B13" i="54" s="1"/>
  <c r="G49" i="51"/>
  <c r="F49" i="51"/>
  <c r="E49" i="51"/>
  <c r="E43" i="51"/>
  <c r="G42" i="51"/>
  <c r="G43" i="51" s="1"/>
  <c r="F42" i="51"/>
  <c r="F43" i="51" s="1"/>
  <c r="E42" i="51"/>
  <c r="G33" i="51"/>
  <c r="F33" i="51"/>
  <c r="E33" i="51"/>
  <c r="G48" i="50"/>
  <c r="F48" i="50"/>
  <c r="E48" i="50"/>
  <c r="E42" i="50"/>
  <c r="G41" i="50"/>
  <c r="G42" i="50" s="1"/>
  <c r="F41" i="50"/>
  <c r="F42" i="50" s="1"/>
  <c r="E41" i="50"/>
  <c r="G24" i="50"/>
  <c r="F24" i="50"/>
  <c r="E24" i="50"/>
  <c r="L14" i="49"/>
  <c r="K14" i="49"/>
  <c r="I14" i="49"/>
  <c r="G14" i="49"/>
  <c r="E14" i="49"/>
  <c r="C14" i="49"/>
  <c r="L13" i="49"/>
  <c r="K13" i="49"/>
  <c r="I13" i="49"/>
  <c r="G13" i="49"/>
  <c r="E13" i="49"/>
  <c r="C13" i="49"/>
  <c r="L12" i="49"/>
  <c r="K12" i="49"/>
  <c r="I12" i="49"/>
  <c r="G12" i="49"/>
  <c r="E12" i="49"/>
  <c r="C12" i="49"/>
  <c r="L11" i="49"/>
  <c r="K11" i="49"/>
  <c r="I11" i="49"/>
  <c r="G11" i="49"/>
  <c r="E11" i="49"/>
  <c r="C11" i="49"/>
  <c r="L10" i="49"/>
  <c r="K10" i="49"/>
  <c r="I10" i="49"/>
  <c r="G10" i="49"/>
  <c r="E10" i="49"/>
  <c r="C10" i="49"/>
  <c r="L9" i="49"/>
  <c r="K9" i="49"/>
  <c r="I9" i="49"/>
  <c r="G9" i="49"/>
  <c r="E9" i="49"/>
  <c r="C9" i="49"/>
  <c r="L8" i="49"/>
  <c r="K8" i="49"/>
  <c r="I8" i="49"/>
  <c r="G8" i="49"/>
  <c r="E8" i="49"/>
  <c r="C8" i="49"/>
  <c r="L7" i="49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H59" i="46"/>
  <c r="G59" i="46"/>
  <c r="F59" i="46"/>
  <c r="B24" i="42" l="1"/>
  <c r="H24" i="42" s="1"/>
  <c r="B23" i="42"/>
  <c r="H23" i="42" s="1"/>
  <c r="B22" i="42"/>
  <c r="H22" i="42" s="1"/>
  <c r="H21" i="42"/>
  <c r="E21" i="42"/>
  <c r="F21" i="42" s="1"/>
  <c r="D21" i="42"/>
  <c r="H20" i="42"/>
  <c r="E20" i="42"/>
  <c r="F20" i="42" s="1"/>
  <c r="D20" i="42"/>
  <c r="H19" i="42"/>
  <c r="E19" i="42"/>
  <c r="F19" i="42" s="1"/>
  <c r="D19" i="42"/>
  <c r="H18" i="42"/>
  <c r="E18" i="42"/>
  <c r="F18" i="42" s="1"/>
  <c r="D18" i="42"/>
  <c r="H17" i="42"/>
  <c r="E17" i="42"/>
  <c r="F17" i="42" s="1"/>
  <c r="D17" i="42"/>
  <c r="H16" i="42"/>
  <c r="E16" i="42"/>
  <c r="F16" i="42" s="1"/>
  <c r="D16" i="42"/>
  <c r="H15" i="42"/>
  <c r="E15" i="42"/>
  <c r="F15" i="42" s="1"/>
  <c r="D15" i="42"/>
  <c r="H14" i="42"/>
  <c r="E14" i="42"/>
  <c r="F14" i="42" s="1"/>
  <c r="D14" i="42"/>
  <c r="H13" i="42"/>
  <c r="E13" i="42"/>
  <c r="F13" i="42" s="1"/>
  <c r="D13" i="42"/>
  <c r="H12" i="42"/>
  <c r="E12" i="42"/>
  <c r="F12" i="42" s="1"/>
  <c r="D12" i="42"/>
  <c r="H11" i="42"/>
  <c r="E11" i="42"/>
  <c r="F11" i="42" s="1"/>
  <c r="D11" i="42"/>
  <c r="H10" i="42"/>
  <c r="E10" i="42"/>
  <c r="F10" i="42" s="1"/>
  <c r="D10" i="42"/>
  <c r="H9" i="42"/>
  <c r="E9" i="42"/>
  <c r="F9" i="42" s="1"/>
  <c r="D9" i="42"/>
  <c r="H8" i="42"/>
  <c r="E8" i="42"/>
  <c r="F8" i="42" s="1"/>
  <c r="D8" i="42"/>
  <c r="H7" i="42"/>
  <c r="E7" i="42"/>
  <c r="F7" i="42" s="1"/>
  <c r="D7" i="42"/>
  <c r="D22" i="42" l="1"/>
  <c r="D23" i="42"/>
  <c r="D24" i="42"/>
  <c r="F22" i="42"/>
  <c r="F23" i="42"/>
  <c r="F24" i="42"/>
  <c r="J109" i="38" l="1"/>
  <c r="I109" i="38"/>
  <c r="H109" i="38"/>
  <c r="G109" i="38"/>
  <c r="E93" i="38"/>
  <c r="D93" i="38"/>
  <c r="C93" i="38"/>
  <c r="B93" i="38"/>
  <c r="J92" i="38"/>
  <c r="I92" i="38"/>
  <c r="H92" i="38"/>
  <c r="G92" i="38"/>
  <c r="J85" i="38"/>
  <c r="I85" i="38"/>
  <c r="H85" i="38"/>
  <c r="G85" i="38"/>
  <c r="E82" i="38"/>
  <c r="D82" i="38"/>
  <c r="C82" i="38"/>
  <c r="B82" i="38"/>
  <c r="J73" i="38"/>
  <c r="I73" i="38"/>
  <c r="H73" i="38"/>
  <c r="G73" i="38"/>
  <c r="E62" i="38"/>
  <c r="D62" i="38"/>
  <c r="C62" i="38"/>
  <c r="B62" i="38"/>
  <c r="J56" i="38"/>
  <c r="I56" i="38"/>
  <c r="H56" i="38"/>
  <c r="G56" i="38"/>
  <c r="E31" i="38"/>
  <c r="D31" i="38"/>
  <c r="C31" i="38"/>
  <c r="B31" i="38"/>
  <c r="J28" i="38"/>
  <c r="I28" i="38"/>
  <c r="H28" i="38"/>
  <c r="G28" i="38"/>
  <c r="J19" i="38"/>
  <c r="I19" i="38"/>
  <c r="H19" i="38"/>
  <c r="G19" i="38"/>
  <c r="E18" i="38"/>
  <c r="D18" i="38"/>
  <c r="C18" i="38"/>
  <c r="B18" i="38"/>
  <c r="E6" i="38"/>
  <c r="J123" i="38" s="1"/>
  <c r="D6" i="38"/>
  <c r="I123" i="38" s="1"/>
  <c r="C6" i="38"/>
  <c r="H123" i="38" s="1"/>
  <c r="B6" i="38"/>
  <c r="G123" i="38" s="1"/>
  <c r="D6" i="37" l="1"/>
  <c r="C6" i="37"/>
  <c r="B6" i="37"/>
  <c r="D6" i="36" l="1"/>
  <c r="C6" i="36"/>
  <c r="B6" i="36"/>
  <c r="F6" i="35"/>
  <c r="E6" i="35"/>
  <c r="D6" i="35"/>
  <c r="C6" i="35"/>
  <c r="B6" i="35"/>
  <c r="C21" i="34" l="1"/>
  <c r="H21" i="34" s="1"/>
  <c r="H20" i="34"/>
  <c r="C20" i="34"/>
  <c r="G20" i="34" s="1"/>
  <c r="H19" i="34"/>
  <c r="G19" i="34"/>
  <c r="C19" i="34"/>
  <c r="C18" i="34"/>
  <c r="H18" i="34" s="1"/>
  <c r="C17" i="34"/>
  <c r="H17" i="34" s="1"/>
  <c r="H16" i="34"/>
  <c r="C16" i="34"/>
  <c r="G16" i="34" s="1"/>
  <c r="H15" i="34"/>
  <c r="G15" i="34"/>
  <c r="C15" i="34"/>
  <c r="C14" i="34"/>
  <c r="H14" i="34" s="1"/>
  <c r="C13" i="34"/>
  <c r="H13" i="34" s="1"/>
  <c r="H12" i="34"/>
  <c r="C12" i="34"/>
  <c r="G12" i="34" s="1"/>
  <c r="H11" i="34"/>
  <c r="G11" i="34"/>
  <c r="C11" i="34"/>
  <c r="C10" i="34"/>
  <c r="H10" i="34" s="1"/>
  <c r="C9" i="34"/>
  <c r="H9" i="34" s="1"/>
  <c r="E7" i="34"/>
  <c r="D7" i="34"/>
  <c r="C7" i="34"/>
  <c r="G7" i="34" s="1"/>
  <c r="B7" i="34"/>
  <c r="I64" i="32"/>
  <c r="C64" i="32"/>
  <c r="F64" i="32" s="1"/>
  <c r="G64" i="32" s="1"/>
  <c r="C63" i="32"/>
  <c r="I63" i="32" s="1"/>
  <c r="I62" i="32"/>
  <c r="F62" i="32"/>
  <c r="G62" i="32" s="1"/>
  <c r="C62" i="32"/>
  <c r="J62" i="32" s="1"/>
  <c r="I61" i="32"/>
  <c r="C61" i="32"/>
  <c r="F61" i="32" s="1"/>
  <c r="G61" i="32" s="1"/>
  <c r="I60" i="32"/>
  <c r="C60" i="32"/>
  <c r="F60" i="32" s="1"/>
  <c r="G60" i="32" s="1"/>
  <c r="C59" i="32"/>
  <c r="I59" i="32" s="1"/>
  <c r="J58" i="32"/>
  <c r="I58" i="32"/>
  <c r="F58" i="32"/>
  <c r="G58" i="32" s="1"/>
  <c r="J57" i="32"/>
  <c r="I57" i="32"/>
  <c r="F57" i="32"/>
  <c r="G57" i="32" s="1"/>
  <c r="J56" i="32"/>
  <c r="I56" i="32"/>
  <c r="F56" i="32"/>
  <c r="G56" i="32" s="1"/>
  <c r="J55" i="32"/>
  <c r="I55" i="32"/>
  <c r="F55" i="32"/>
  <c r="G55" i="32" s="1"/>
  <c r="J54" i="32"/>
  <c r="I54" i="32"/>
  <c r="F54" i="32"/>
  <c r="G54" i="32" s="1"/>
  <c r="I53" i="32"/>
  <c r="F53" i="32"/>
  <c r="G53" i="32" s="1"/>
  <c r="C53" i="32"/>
  <c r="J53" i="32" s="1"/>
  <c r="J52" i="32"/>
  <c r="I52" i="32"/>
  <c r="G52" i="32"/>
  <c r="J51" i="32"/>
  <c r="I51" i="32"/>
  <c r="F51" i="32"/>
  <c r="G51" i="32" s="1"/>
  <c r="J50" i="32"/>
  <c r="I50" i="32"/>
  <c r="H7" i="34" l="1"/>
  <c r="G10" i="34"/>
  <c r="G14" i="34"/>
  <c r="G18" i="34"/>
  <c r="G9" i="34"/>
  <c r="G13" i="34"/>
  <c r="G17" i="34"/>
  <c r="G21" i="34"/>
  <c r="J59" i="32"/>
  <c r="J63" i="32"/>
  <c r="F59" i="32"/>
  <c r="G59" i="32" s="1"/>
  <c r="J60" i="32"/>
  <c r="F63" i="32"/>
  <c r="G63" i="32" s="1"/>
  <c r="J64" i="32"/>
  <c r="J61" i="32"/>
  <c r="J49" i="32" l="1"/>
  <c r="I49" i="32"/>
  <c r="F49" i="32"/>
  <c r="G49" i="32" s="1"/>
  <c r="E49" i="32"/>
  <c r="J48" i="32"/>
  <c r="I48" i="32"/>
  <c r="G48" i="32"/>
  <c r="F48" i="32"/>
  <c r="E48" i="32"/>
  <c r="J47" i="32"/>
  <c r="I47" i="32"/>
  <c r="G47" i="32"/>
  <c r="F47" i="32"/>
  <c r="E47" i="32"/>
  <c r="J46" i="32"/>
  <c r="I46" i="32"/>
  <c r="F46" i="32"/>
  <c r="G46" i="32" s="1"/>
  <c r="E46" i="32"/>
  <c r="J45" i="32"/>
  <c r="I45" i="32"/>
  <c r="F45" i="32"/>
  <c r="G45" i="32" s="1"/>
  <c r="E45" i="32"/>
  <c r="J44" i="32"/>
  <c r="I44" i="32"/>
  <c r="G44" i="32"/>
  <c r="F44" i="32"/>
  <c r="E44" i="32"/>
  <c r="J43" i="32"/>
  <c r="I43" i="32"/>
  <c r="G43" i="32"/>
  <c r="F43" i="32"/>
  <c r="E43" i="32"/>
  <c r="J42" i="32"/>
  <c r="I42" i="32"/>
  <c r="F42" i="32"/>
  <c r="G42" i="32" s="1"/>
  <c r="E42" i="32"/>
  <c r="J41" i="32"/>
  <c r="I41" i="32"/>
  <c r="F41" i="32"/>
  <c r="G41" i="32" s="1"/>
  <c r="E41" i="32"/>
  <c r="J40" i="32"/>
  <c r="I40" i="32"/>
  <c r="G40" i="32"/>
  <c r="F40" i="32"/>
  <c r="E40" i="32"/>
  <c r="J39" i="32"/>
  <c r="I39" i="32"/>
  <c r="G39" i="32"/>
  <c r="F39" i="32"/>
  <c r="E39" i="32"/>
  <c r="J38" i="32"/>
  <c r="I38" i="32"/>
  <c r="F38" i="32"/>
  <c r="G38" i="32" s="1"/>
  <c r="E38" i="32"/>
  <c r="J37" i="32"/>
  <c r="I37" i="32"/>
  <c r="F37" i="32"/>
  <c r="G37" i="32" s="1"/>
  <c r="E37" i="32"/>
  <c r="J36" i="32"/>
  <c r="I36" i="32"/>
  <c r="G36" i="32"/>
  <c r="F36" i="32"/>
  <c r="E36" i="32"/>
  <c r="J35" i="32"/>
  <c r="I35" i="32"/>
  <c r="G35" i="32"/>
  <c r="F35" i="32"/>
  <c r="E35" i="32"/>
  <c r="J34" i="32"/>
  <c r="I34" i="32"/>
  <c r="F34" i="32"/>
  <c r="G34" i="32" s="1"/>
  <c r="E34" i="32"/>
  <c r="J33" i="32"/>
  <c r="I33" i="32"/>
  <c r="F33" i="32"/>
  <c r="G33" i="32" s="1"/>
  <c r="E33" i="32"/>
  <c r="J32" i="32"/>
  <c r="I32" i="32"/>
  <c r="G32" i="32"/>
  <c r="F32" i="32"/>
  <c r="E32" i="32"/>
  <c r="J31" i="32"/>
  <c r="I31" i="32"/>
  <c r="G31" i="32"/>
  <c r="F31" i="32"/>
  <c r="E31" i="32"/>
  <c r="J30" i="32"/>
  <c r="I30" i="32"/>
  <c r="F30" i="32"/>
  <c r="G30" i="32" s="1"/>
  <c r="E30" i="32"/>
  <c r="J29" i="32"/>
  <c r="I29" i="32"/>
  <c r="F29" i="32"/>
  <c r="G29" i="32" s="1"/>
  <c r="E29" i="32"/>
  <c r="J28" i="32"/>
  <c r="I28" i="32"/>
  <c r="G28" i="32"/>
  <c r="F28" i="32"/>
  <c r="E28" i="32"/>
  <c r="J27" i="32"/>
  <c r="I27" i="32"/>
  <c r="G27" i="32"/>
  <c r="F27" i="32"/>
  <c r="E27" i="32"/>
  <c r="J26" i="32"/>
  <c r="I26" i="32"/>
  <c r="F26" i="32"/>
  <c r="G26" i="32" s="1"/>
  <c r="E26" i="32"/>
  <c r="J25" i="32"/>
  <c r="I25" i="32"/>
  <c r="F25" i="32"/>
  <c r="G25" i="32" s="1"/>
  <c r="E25" i="32"/>
  <c r="J24" i="32"/>
  <c r="I24" i="32"/>
  <c r="G24" i="32"/>
  <c r="F24" i="32"/>
  <c r="E24" i="32"/>
  <c r="J23" i="32"/>
  <c r="I23" i="32"/>
  <c r="G23" i="32"/>
  <c r="F23" i="32"/>
  <c r="E23" i="32"/>
  <c r="J22" i="32"/>
  <c r="I22" i="32"/>
  <c r="F22" i="32"/>
  <c r="G22" i="32" s="1"/>
  <c r="E22" i="32"/>
  <c r="J21" i="32"/>
  <c r="I21" i="32"/>
  <c r="F21" i="32"/>
  <c r="G21" i="32" s="1"/>
  <c r="E21" i="32"/>
  <c r="J20" i="32"/>
  <c r="I20" i="32"/>
  <c r="G20" i="32"/>
  <c r="F20" i="32"/>
  <c r="E20" i="32"/>
  <c r="J19" i="32"/>
  <c r="I19" i="32"/>
  <c r="G19" i="32"/>
  <c r="F19" i="32"/>
  <c r="E19" i="32"/>
  <c r="J18" i="32"/>
  <c r="I18" i="32"/>
  <c r="F18" i="32"/>
  <c r="G18" i="32" s="1"/>
  <c r="E18" i="32"/>
  <c r="J17" i="32"/>
  <c r="I17" i="32"/>
  <c r="F17" i="32"/>
  <c r="G17" i="32" s="1"/>
  <c r="E17" i="32"/>
  <c r="J16" i="32"/>
  <c r="I16" i="32"/>
  <c r="G16" i="32"/>
  <c r="F16" i="32"/>
  <c r="E16" i="32"/>
  <c r="J15" i="32"/>
  <c r="I15" i="32"/>
  <c r="G15" i="32"/>
  <c r="F15" i="32"/>
  <c r="E15" i="32"/>
  <c r="J14" i="32"/>
  <c r="I14" i="32"/>
  <c r="F14" i="32"/>
  <c r="G14" i="32" s="1"/>
  <c r="E14" i="32"/>
  <c r="J13" i="32"/>
  <c r="I13" i="32"/>
  <c r="F13" i="32"/>
  <c r="G13" i="32" s="1"/>
  <c r="E13" i="32"/>
  <c r="J12" i="32"/>
  <c r="I12" i="32"/>
  <c r="G12" i="32"/>
  <c r="F12" i="32"/>
  <c r="E12" i="32"/>
  <c r="J11" i="32"/>
  <c r="I11" i="32"/>
  <c r="G11" i="32"/>
  <c r="F11" i="32"/>
  <c r="E11" i="32"/>
  <c r="J10" i="32"/>
  <c r="I10" i="32"/>
  <c r="F10" i="32"/>
  <c r="G10" i="32" s="1"/>
  <c r="E10" i="32"/>
  <c r="J9" i="32"/>
  <c r="I9" i="32"/>
  <c r="F9" i="32"/>
  <c r="G9" i="32" s="1"/>
  <c r="E9" i="32"/>
  <c r="J8" i="32"/>
  <c r="I8" i="32"/>
  <c r="E8" i="32"/>
</calcChain>
</file>

<file path=xl/sharedStrings.xml><?xml version="1.0" encoding="utf-8"?>
<sst xmlns="http://schemas.openxmlformats.org/spreadsheetml/2006/main" count="1237" uniqueCount="902">
  <si>
    <t>2-1.人口の推移</t>
  </si>
  <si>
    <t>目次</t>
    <rPh sb="0" eb="2">
      <t>モクジ</t>
    </rPh>
    <phoneticPr fontId="3"/>
  </si>
  <si>
    <t>2-2.地区別人口・世帯数</t>
  </si>
  <si>
    <t>2-3.地区別人口の推移</t>
  </si>
  <si>
    <t>2-4.年齢５歳階級別男女別人口</t>
  </si>
  <si>
    <t>2-5.年齢各歳別男女別人口</t>
  </si>
  <si>
    <t>2-6.町(丁)字別人口・世帯数</t>
  </si>
  <si>
    <t>2-7.自然増・社会増の推移</t>
  </si>
  <si>
    <t>2-8.都道府県別転入者数</t>
  </si>
  <si>
    <t>2-9.市民の平均年齢</t>
  </si>
  <si>
    <t>2-10.年齢３区分人口</t>
  </si>
  <si>
    <t>2-11.婚姻と離婚</t>
  </si>
  <si>
    <t>2-12.国籍別外国人登録人口</t>
  </si>
  <si>
    <t>人　　　口</t>
    <rPh sb="0" eb="1">
      <t>ヒト</t>
    </rPh>
    <rPh sb="4" eb="5">
      <t>クチ</t>
    </rPh>
    <phoneticPr fontId="3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</si>
  <si>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</si>
  <si>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</si>
  <si>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</si>
  <si>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3"/>
  </si>
  <si>
    <t>面　　積</t>
  </si>
  <si>
    <t>人口密度</t>
  </si>
  <si>
    <t>一世帯当り</t>
  </si>
  <si>
    <t>（4月1日）</t>
  </si>
  <si>
    <t>総数</t>
  </si>
  <si>
    <t>男</t>
  </si>
  <si>
    <t>女</t>
  </si>
  <si>
    <t>（ｋ㎡）</t>
  </si>
  <si>
    <t>（人／ｋ㎡）</t>
    <rPh sb="1" eb="2">
      <t>ニン</t>
    </rPh>
    <phoneticPr fontId="3"/>
  </si>
  <si>
    <t>（人）</t>
  </si>
  <si>
    <t>昭和32</t>
    <rPh sb="0" eb="2">
      <t>ショウワ</t>
    </rPh>
    <phoneticPr fontId="3"/>
  </si>
  <si>
    <t>平成元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</si>
  <si>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</si>
  <si>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</si>
  <si>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</si>
  <si>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</si>
  <si>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</si>
  <si>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</si>
  <si>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</si>
  <si>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</si>
  <si>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</si>
  <si>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</si>
  <si>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</si>
  <si>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</si>
  <si>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</si>
  <si>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</si>
  <si>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</si>
  <si>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</si>
  <si>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</si>
  <si>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</si>
  <si>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資料：情報統計課</t>
    <rPh sb="0" eb="2">
      <t>シリョウ</t>
    </rPh>
    <rPh sb="3" eb="5">
      <t>ジョウホウ</t>
    </rPh>
    <rPh sb="5" eb="7">
      <t>トウケイ</t>
    </rPh>
    <rPh sb="7" eb="8">
      <t>カ</t>
    </rPh>
    <phoneticPr fontId="3"/>
  </si>
  <si>
    <t>増減数</t>
    <rPh sb="0" eb="2">
      <t>ゾウゲン</t>
    </rPh>
    <rPh sb="2" eb="3">
      <t>カズ</t>
    </rPh>
    <phoneticPr fontId="3"/>
  </si>
  <si>
    <t>地区名</t>
  </si>
  <si>
    <t>面　積</t>
  </si>
  <si>
    <t>（k㎡）</t>
  </si>
  <si>
    <t>（１k㎡当り）</t>
  </si>
  <si>
    <t>総　数</t>
    <rPh sb="0" eb="1">
      <t>フサ</t>
    </rPh>
    <rPh sb="2" eb="3">
      <t>カズ</t>
    </rPh>
    <phoneticPr fontId="3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</si>
  <si>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</si>
  <si>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</si>
  <si>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</si>
  <si>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</si>
  <si>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</si>
  <si>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</si>
  <si>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</si>
  <si>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</si>
  <si>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</si>
  <si>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</si>
  <si>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</si>
  <si>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</si>
  <si>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3"/>
  </si>
  <si>
    <t>資料：情報統計課</t>
    <rPh sb="3" eb="5">
      <t>ジョウホウ</t>
    </rPh>
    <rPh sb="5" eb="7">
      <t>トウケイ</t>
    </rPh>
    <rPh sb="7" eb="8">
      <t>カ</t>
    </rPh>
    <phoneticPr fontId="3"/>
  </si>
  <si>
    <t>（単位：人）</t>
    <rPh sb="1" eb="3">
      <t>タンイ</t>
    </rPh>
    <rPh sb="4" eb="5">
      <t>ヒト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</si>
  <si>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</si>
  <si>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</si>
  <si>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越ヶ谷</t>
    <rPh sb="0" eb="3">
      <t>コシガヤ</t>
    </rPh>
    <phoneticPr fontId="3"/>
  </si>
  <si>
    <t>資料：情報統計課</t>
    <rPh sb="3" eb="5">
      <t>ジョウホウ</t>
    </rPh>
    <rPh sb="5" eb="7">
      <t>トウケイ</t>
    </rPh>
    <phoneticPr fontId="3"/>
  </si>
  <si>
    <t>2-4．年齢5歳階級別男女別人口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3"/>
  </si>
  <si>
    <t>計</t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</si>
  <si>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</si>
  <si>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</si>
  <si>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</si>
  <si>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</si>
  <si>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</si>
  <si>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</si>
  <si>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</si>
  <si>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</si>
  <si>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</si>
  <si>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</si>
  <si>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</si>
  <si>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</si>
  <si>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</si>
  <si>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</si>
  <si>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</si>
  <si>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</si>
  <si>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</si>
  <si>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</si>
  <si>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</si>
  <si>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</si>
  <si>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</si>
  <si>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資料：情報統計課</t>
    <rPh sb="0" eb="2">
      <t>シリョウ</t>
    </rPh>
    <rPh sb="3" eb="8">
      <t>ジョウホウトウケイカ</t>
    </rPh>
    <phoneticPr fontId="3"/>
  </si>
  <si>
    <t>2-5．年齢各歳別男女別人口</t>
    <rPh sb="4" eb="6">
      <t>ネンレイ</t>
    </rPh>
    <rPh sb="6" eb="8">
      <t>カクサイ</t>
    </rPh>
    <rPh sb="8" eb="9">
      <t>ベツ</t>
    </rPh>
    <rPh sb="9" eb="11">
      <t>ダンジョ</t>
    </rPh>
    <rPh sb="11" eb="12">
      <t>ベツ</t>
    </rPh>
    <rPh sb="12" eb="14">
      <t>ジンコウ</t>
    </rPh>
    <phoneticPr fontId="3"/>
  </si>
  <si>
    <t>（桜井地区）</t>
  </si>
  <si>
    <t>（大袋地区）</t>
  </si>
  <si>
    <t>（荻島地区）</t>
  </si>
  <si>
    <t>（増林地区）</t>
  </si>
  <si>
    <t>（出羽地区）</t>
  </si>
  <si>
    <t>（蒲生地区）</t>
  </si>
  <si>
    <t>大字蒲生</t>
  </si>
  <si>
    <t>瓦曽根１丁目</t>
  </si>
  <si>
    <t>瓦曽根２丁目</t>
  </si>
  <si>
    <t>南越谷１丁目</t>
  </si>
  <si>
    <t>登戸町</t>
  </si>
  <si>
    <t>（大沢地区）</t>
  </si>
  <si>
    <t>蒲生東町</t>
  </si>
  <si>
    <t>蒲生寿町</t>
  </si>
  <si>
    <t>蒲生旭町</t>
  </si>
  <si>
    <t>蒲生本町</t>
  </si>
  <si>
    <t>蒲生西町１丁目</t>
  </si>
  <si>
    <t>蒲生西町２丁目</t>
  </si>
  <si>
    <t>蒲生１丁目</t>
  </si>
  <si>
    <t>蒲生２丁目</t>
  </si>
  <si>
    <t>蒲生３丁目</t>
  </si>
  <si>
    <t>蒲生４丁目</t>
  </si>
  <si>
    <t>蒲生愛宕町</t>
  </si>
  <si>
    <t>蒲生南町</t>
  </si>
  <si>
    <t>（北越谷地区）</t>
  </si>
  <si>
    <t>南町１丁目</t>
  </si>
  <si>
    <t>南町２丁目</t>
  </si>
  <si>
    <t>南町３丁目</t>
  </si>
  <si>
    <t>（川柳地区）</t>
  </si>
  <si>
    <t>（越ケ谷地区）</t>
  </si>
  <si>
    <t>（大相模地区）</t>
  </si>
  <si>
    <t>（南越谷地区）</t>
  </si>
  <si>
    <t>2-6.町（丁）字別人口・世帯数</t>
    <rPh sb="4" eb="5">
      <t>マチ</t>
    </rPh>
    <rPh sb="6" eb="7">
      <t>チョウ</t>
    </rPh>
    <rPh sb="8" eb="9">
      <t>アザ</t>
    </rPh>
    <rPh sb="9" eb="10">
      <t>ベツ</t>
    </rPh>
    <rPh sb="10" eb="12">
      <t>ジンコウ</t>
    </rPh>
    <rPh sb="13" eb="16">
      <t>セタイスウ</t>
    </rPh>
    <phoneticPr fontId="3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</si>
  <si>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3"/>
  </si>
  <si>
    <t>（次ページへ続く）</t>
    <rPh sb="1" eb="2">
      <t>ツギ</t>
    </rPh>
    <rPh sb="6" eb="7">
      <t>ツヅ</t>
    </rPh>
    <phoneticPr fontId="3"/>
  </si>
  <si>
    <t>総数</t>
    <rPh sb="0" eb="1">
      <t>フサ</t>
    </rPh>
    <rPh sb="1" eb="2">
      <t>カズ</t>
    </rPh>
    <phoneticPr fontId="3"/>
  </si>
  <si>
    <t>（単位：人）</t>
  </si>
  <si>
    <t>人　口</t>
  </si>
  <si>
    <t>自然増</t>
  </si>
  <si>
    <t>社会増</t>
  </si>
  <si>
    <t>（各年中）</t>
  </si>
  <si>
    <t>（12月末日）</t>
  </si>
  <si>
    <t>出生</t>
  </si>
  <si>
    <t>死亡</t>
  </si>
  <si>
    <t>昭和31</t>
    <rPh sb="0" eb="2">
      <t>ショウワ</t>
    </rPh>
    <phoneticPr fontId="3"/>
  </si>
  <si>
    <t>21</t>
  </si>
  <si>
    <t>増減</t>
    <rPh sb="1" eb="2">
      <t>ゲン</t>
    </rPh>
    <phoneticPr fontId="3"/>
  </si>
  <si>
    <t>（単位:人）</t>
  </si>
  <si>
    <t>前の住所地</t>
    <rPh sb="0" eb="1">
      <t>マエ</t>
    </rPh>
    <rPh sb="2" eb="4">
      <t>ジュウショ</t>
    </rPh>
    <rPh sb="4" eb="5">
      <t>チ</t>
    </rPh>
    <phoneticPr fontId="3"/>
  </si>
  <si>
    <t>北海道</t>
  </si>
  <si>
    <t>神奈川</t>
  </si>
  <si>
    <t>和歌山</t>
  </si>
  <si>
    <t>鹿児島</t>
  </si>
  <si>
    <t>資料：情報統計課「住民基本台帳人口移動報告表」</t>
    <rPh sb="0" eb="2">
      <t>シリョウ</t>
    </rPh>
    <rPh sb="3" eb="5">
      <t>ジョウホウ</t>
    </rPh>
    <rPh sb="5" eb="8">
      <t>トウケイカ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7" eb="19">
      <t>イドウ</t>
    </rPh>
    <rPh sb="19" eb="21">
      <t>ホウコク</t>
    </rPh>
    <rPh sb="21" eb="22">
      <t>ヒョウ</t>
    </rPh>
    <phoneticPr fontId="3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</si>
  <si>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3"/>
  </si>
  <si>
    <t xml:space="preserve">      昭和35</t>
    <rPh sb="6" eb="8">
      <t>ショウワ</t>
    </rPh>
    <phoneticPr fontId="3"/>
  </si>
  <si>
    <t>22</t>
  </si>
  <si>
    <t>（単位：歳）</t>
    <rPh sb="1" eb="3">
      <t>タンイ</t>
    </rPh>
    <rPh sb="4" eb="5">
      <t>サイ</t>
    </rPh>
    <phoneticPr fontId="3"/>
  </si>
  <si>
    <t>2-10. 年齢３区分人口</t>
    <rPh sb="6" eb="8">
      <t>ネンレイ</t>
    </rPh>
    <rPh sb="9" eb="11">
      <t>クブン</t>
    </rPh>
    <phoneticPr fontId="3"/>
  </si>
  <si>
    <t>(単位：人、％)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</si>
  <si>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3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</si>
  <si>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3"/>
  </si>
  <si>
    <t>65歳以上人口</t>
    <rPh sb="2" eb="3">
      <t>サイ</t>
    </rPh>
    <rPh sb="3" eb="5">
      <t>イジョウ</t>
    </rPh>
    <phoneticPr fontId="3"/>
  </si>
  <si>
    <t>実数</t>
  </si>
  <si>
    <t>割合</t>
  </si>
  <si>
    <t>2-11. 婚姻と離婚</t>
    <rPh sb="6" eb="8">
      <t>コンイン</t>
    </rPh>
    <rPh sb="9" eb="11">
      <t>リコン</t>
    </rPh>
    <phoneticPr fontId="3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</si>
  <si>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3"/>
  </si>
  <si>
    <t>目次へもどる</t>
    <rPh sb="0" eb="2">
      <t>モクジ</t>
    </rPh>
    <phoneticPr fontId="3"/>
  </si>
  <si>
    <t>24年</t>
    <rPh sb="2" eb="3">
      <t>ネン</t>
    </rPh>
    <phoneticPr fontId="3"/>
  </si>
  <si>
    <t>（注）平成25年からは、住民基本台帳人口を記載。</t>
    <rPh sb="1" eb="2">
      <t>チュウ</t>
    </rPh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3"/>
  </si>
  <si>
    <t>　　　整理された。</t>
    <rPh sb="3" eb="5">
      <t>セイリ</t>
    </rPh>
    <phoneticPr fontId="3"/>
  </si>
  <si>
    <t>（注）住民基本台帳法の改正(平成24年7月)により外国人住民も住民基本台帳人口に含むこととなり、混合世帯も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rPh sb="48" eb="50">
      <t>コンゴウ</t>
    </rPh>
    <rPh sb="50" eb="52">
      <t>セタイ</t>
    </rPh>
    <phoneticPr fontId="3"/>
  </si>
  <si>
    <t>（注）60年までは住民基本台帳人口で、61年からは総人口(住民基本台帳人口+外国人登録数)を記載。</t>
    <rPh sb="1" eb="2">
      <t>チュウ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41" eb="44">
      <t>トウロクスウ</t>
    </rPh>
    <rPh sb="46" eb="48">
      <t>キサイ</t>
    </rPh>
    <phoneticPr fontId="3"/>
  </si>
  <si>
    <t>25年</t>
    <rPh sb="2" eb="3">
      <t>ネン</t>
    </rPh>
    <phoneticPr fontId="3"/>
  </si>
  <si>
    <t>大成町３丁目</t>
  </si>
  <si>
    <t>流通団地３丁目</t>
  </si>
  <si>
    <t>流通団地２丁目</t>
  </si>
  <si>
    <t>大字増森</t>
    <rPh sb="0" eb="2">
      <t>オオアザ</t>
    </rPh>
    <rPh sb="2" eb="3">
      <t>マ</t>
    </rPh>
    <rPh sb="3" eb="4">
      <t>モリ</t>
    </rPh>
    <phoneticPr fontId="2"/>
  </si>
  <si>
    <t>　　　平成24年からは、住民基本台帳人口を記載。</t>
    <rPh sb="3" eb="5">
      <t>ヘイセイ</t>
    </rPh>
    <rPh sb="7" eb="8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1" eb="23">
      <t>キサイ</t>
    </rPh>
    <phoneticPr fontId="3"/>
  </si>
  <si>
    <t>（注）住民基本台帳法の改正(平成24年7月)により外国人住民も住民基本台帳人口に含むこととなった。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カイセイ</t>
    </rPh>
    <rPh sb="14" eb="16">
      <t>ヘイセイ</t>
    </rPh>
    <rPh sb="18" eb="19">
      <t>ネン</t>
    </rPh>
    <rPh sb="20" eb="21">
      <t>ガツ</t>
    </rPh>
    <rPh sb="25" eb="27">
      <t>ガイコク</t>
    </rPh>
    <rPh sb="27" eb="28">
      <t>ジン</t>
    </rPh>
    <rPh sb="28" eb="30">
      <t>ジュウミン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1">
      <t>フク</t>
    </rPh>
    <phoneticPr fontId="3"/>
  </si>
  <si>
    <t>（注）61年までは住民基本台帳人口であり､62年からは総人口（住民基本台帳人口＋外国人登録数）を記載。</t>
    <rPh sb="1" eb="2">
      <t>チュウイ</t>
    </rPh>
    <rPh sb="5" eb="6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3"/>
  </si>
  <si>
    <t xml:space="preserve"> （注）昭和55年以前は「国勢調査」(10月1日現在)｡ 60年以降「埼玉県町(丁)字別人口調査」。  　資料：情報統計課</t>
    <rPh sb="2" eb="3">
      <t>チュウイ</t>
    </rPh>
    <rPh sb="4" eb="6">
      <t>ショウワ</t>
    </rPh>
    <rPh sb="8" eb="9">
      <t>ネン</t>
    </rPh>
    <rPh sb="9" eb="11">
      <t>イゼン</t>
    </rPh>
    <rPh sb="13" eb="15">
      <t>コクセイ</t>
    </rPh>
    <rPh sb="15" eb="17">
      <t>チョウサ</t>
    </rPh>
    <rPh sb="21" eb="22">
      <t>ガツ</t>
    </rPh>
    <rPh sb="23" eb="24">
      <t>ニチ</t>
    </rPh>
    <rPh sb="24" eb="26">
      <t>ゲンザイ</t>
    </rPh>
    <rPh sb="31" eb="32">
      <t>ネン</t>
    </rPh>
    <rPh sb="32" eb="34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rPh sb="53" eb="55">
      <t>シリョウ</t>
    </rPh>
    <rPh sb="56" eb="58">
      <t>ジョウホウ</t>
    </rPh>
    <rPh sb="58" eb="60">
      <t>トウケイ</t>
    </rPh>
    <rPh sb="60" eb="61">
      <t>カ</t>
    </rPh>
    <phoneticPr fontId="3"/>
  </si>
  <si>
    <t>15</t>
    <phoneticPr fontId="3"/>
  </si>
  <si>
    <t>（注）平成12年以前は「国勢調査」（10月1日現在）。13年以降「埼玉県町（丁）字別人口調査」。</t>
    <rPh sb="1" eb="2">
      <t>チュウ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3"/>
  </si>
  <si>
    <t xml:space="preserve">   平成2年</t>
    <phoneticPr fontId="3"/>
  </si>
  <si>
    <t xml:space="preserve">  昭和35年</t>
    <phoneticPr fontId="3"/>
  </si>
  <si>
    <t>(1月1日）</t>
    <rPh sb="2" eb="3">
      <t>ガツ</t>
    </rPh>
    <rPh sb="4" eb="5">
      <t>ニチ</t>
    </rPh>
    <phoneticPr fontId="3"/>
  </si>
  <si>
    <t>年</t>
    <phoneticPr fontId="3"/>
  </si>
  <si>
    <t>資料：市民課</t>
  </si>
  <si>
    <t>その他</t>
  </si>
  <si>
    <t>ガーナ</t>
  </si>
  <si>
    <t>ペルー</t>
  </si>
  <si>
    <t>ブラジル</t>
  </si>
  <si>
    <t>米国</t>
  </si>
  <si>
    <t>英国</t>
  </si>
  <si>
    <t>べトナム</t>
  </si>
  <si>
    <t>タイ</t>
  </si>
  <si>
    <t>インド</t>
  </si>
  <si>
    <t>パキスタン</t>
  </si>
  <si>
    <t>フィリピン</t>
  </si>
  <si>
    <t>中国</t>
  </si>
  <si>
    <t>韓国及び朝鮮</t>
  </si>
  <si>
    <t>総　数</t>
  </si>
  <si>
    <t>（3月末日）</t>
  </si>
  <si>
    <t>25年</t>
  </si>
  <si>
    <t>24年</t>
  </si>
  <si>
    <t>23年</t>
  </si>
  <si>
    <t>22年</t>
  </si>
  <si>
    <t>(単位：人）</t>
  </si>
  <si>
    <t>2-12. 国籍別外国人登録人口</t>
  </si>
  <si>
    <t>2-1.　人口の推移</t>
    <phoneticPr fontId="3"/>
  </si>
  <si>
    <t>（％）</t>
    <phoneticPr fontId="3"/>
  </si>
  <si>
    <t>2</t>
    <phoneticPr fontId="3"/>
  </si>
  <si>
    <t>21</t>
    <phoneticPr fontId="3"/>
  </si>
  <si>
    <t>2-2. 地区別人口・世帯数</t>
    <phoneticPr fontId="3"/>
  </si>
  <si>
    <t>2-3. 地区別人口の推移</t>
    <phoneticPr fontId="3"/>
  </si>
  <si>
    <t>各年4月1日</t>
    <phoneticPr fontId="3"/>
  </si>
  <si>
    <t>地  区</t>
    <phoneticPr fontId="3"/>
  </si>
  <si>
    <t>26年</t>
    <rPh sb="2" eb="3">
      <t>ネン</t>
    </rPh>
    <phoneticPr fontId="3"/>
  </si>
  <si>
    <t>総  数</t>
    <phoneticPr fontId="3"/>
  </si>
  <si>
    <t>桜  井</t>
    <phoneticPr fontId="3"/>
  </si>
  <si>
    <t>新  方</t>
    <phoneticPr fontId="3"/>
  </si>
  <si>
    <t>増  林</t>
    <phoneticPr fontId="3"/>
  </si>
  <si>
    <t>大  袋</t>
    <phoneticPr fontId="3"/>
  </si>
  <si>
    <t>荻  島</t>
    <phoneticPr fontId="3"/>
  </si>
  <si>
    <t>出  羽</t>
    <phoneticPr fontId="3"/>
  </si>
  <si>
    <t>蒲  生</t>
    <phoneticPr fontId="3"/>
  </si>
  <si>
    <t>川  柳</t>
    <phoneticPr fontId="3"/>
  </si>
  <si>
    <t>大  沢</t>
    <phoneticPr fontId="3"/>
  </si>
  <si>
    <t>年　齢</t>
    <phoneticPr fontId="3"/>
  </si>
  <si>
    <t>総　数</t>
    <phoneticPr fontId="3"/>
  </si>
  <si>
    <t>総   数</t>
    <phoneticPr fontId="3"/>
  </si>
  <si>
    <t>100歳以上</t>
    <phoneticPr fontId="3"/>
  </si>
  <si>
    <t>大字大道</t>
  </si>
  <si>
    <t>大字大里</t>
    <phoneticPr fontId="3"/>
  </si>
  <si>
    <t>大字三野宮</t>
  </si>
  <si>
    <t>大字下間久里</t>
    <phoneticPr fontId="3"/>
  </si>
  <si>
    <t>大字恩間新田</t>
  </si>
  <si>
    <t>大字上間久里</t>
    <phoneticPr fontId="3"/>
  </si>
  <si>
    <t>大字袋山</t>
  </si>
  <si>
    <t>大字大泊</t>
    <phoneticPr fontId="3"/>
  </si>
  <si>
    <t>大字大林</t>
  </si>
  <si>
    <t>大字平方</t>
    <phoneticPr fontId="3"/>
  </si>
  <si>
    <t>大字大房</t>
  </si>
  <si>
    <t>平方南町</t>
    <phoneticPr fontId="3"/>
  </si>
  <si>
    <t>千間台西１丁目</t>
  </si>
  <si>
    <t>千間台東１丁目</t>
    <rPh sb="5" eb="7">
      <t>チョウメ</t>
    </rPh>
    <phoneticPr fontId="2"/>
  </si>
  <si>
    <t>千間台西２丁目</t>
  </si>
  <si>
    <t>千間台東２丁目</t>
    <rPh sb="5" eb="7">
      <t>チョウメ</t>
    </rPh>
    <phoneticPr fontId="2"/>
  </si>
  <si>
    <t>千間台西３丁目</t>
  </si>
  <si>
    <t>千間台東３丁目</t>
    <rPh sb="5" eb="7">
      <t>チョウメ</t>
    </rPh>
    <phoneticPr fontId="2"/>
  </si>
  <si>
    <t>千間台西４丁目</t>
  </si>
  <si>
    <t>千間台東４丁目</t>
    <rPh sb="5" eb="7">
      <t>チョウメ</t>
    </rPh>
    <phoneticPr fontId="2"/>
  </si>
  <si>
    <t>千間台西５丁目</t>
  </si>
  <si>
    <t>千間台西６丁目</t>
  </si>
  <si>
    <t>（新方地区）</t>
    <phoneticPr fontId="3"/>
  </si>
  <si>
    <t/>
  </si>
  <si>
    <t>大字弥十郎</t>
    <phoneticPr fontId="3"/>
  </si>
  <si>
    <t>大字大吉</t>
    <phoneticPr fontId="3"/>
  </si>
  <si>
    <t>大字野島</t>
  </si>
  <si>
    <t>大字向畑</t>
    <phoneticPr fontId="3"/>
  </si>
  <si>
    <t>大字小曽川</t>
  </si>
  <si>
    <t>大字北川崎</t>
    <phoneticPr fontId="3"/>
  </si>
  <si>
    <t>大字砂原</t>
  </si>
  <si>
    <t>大字大杉</t>
    <phoneticPr fontId="3"/>
  </si>
  <si>
    <t>大字南荻島</t>
  </si>
  <si>
    <t>大字大松</t>
    <phoneticPr fontId="3"/>
  </si>
  <si>
    <t>大字西新井</t>
  </si>
  <si>
    <t>大字船渡</t>
    <phoneticPr fontId="3"/>
  </si>
  <si>
    <t>大字北後谷</t>
  </si>
  <si>
    <t>弥栄町１丁目</t>
    <phoneticPr fontId="3"/>
  </si>
  <si>
    <t>大字長島</t>
  </si>
  <si>
    <t>弥栄町２丁目</t>
    <phoneticPr fontId="3"/>
  </si>
  <si>
    <t>弥栄町３丁目</t>
    <phoneticPr fontId="3"/>
  </si>
  <si>
    <t>弥栄町４丁目</t>
    <phoneticPr fontId="3"/>
  </si>
  <si>
    <t>宮本町１丁目</t>
  </si>
  <si>
    <t>宮本町２丁目</t>
  </si>
  <si>
    <t>宮本町３丁目</t>
  </si>
  <si>
    <t>大字花田</t>
    <phoneticPr fontId="3"/>
  </si>
  <si>
    <t>宮本町４丁目</t>
  </si>
  <si>
    <t>大字増林</t>
    <phoneticPr fontId="3"/>
  </si>
  <si>
    <t>宮本町５丁目</t>
  </si>
  <si>
    <t>神明町１丁目</t>
  </si>
  <si>
    <t>大字中島</t>
    <phoneticPr fontId="3"/>
  </si>
  <si>
    <t>神明町２丁目</t>
  </si>
  <si>
    <t>東越谷１丁目</t>
    <phoneticPr fontId="3"/>
  </si>
  <si>
    <t>神明町３丁目</t>
  </si>
  <si>
    <t>東越谷２丁目</t>
    <phoneticPr fontId="3"/>
  </si>
  <si>
    <t>谷中町１丁目</t>
  </si>
  <si>
    <t>東越谷３丁目</t>
    <phoneticPr fontId="3"/>
  </si>
  <si>
    <t>谷中町２丁目</t>
  </si>
  <si>
    <t>東越谷４丁目</t>
    <phoneticPr fontId="3"/>
  </si>
  <si>
    <t>谷中町３丁目</t>
  </si>
  <si>
    <t>東越谷５丁目</t>
    <phoneticPr fontId="3"/>
  </si>
  <si>
    <t>谷中町４丁目</t>
  </si>
  <si>
    <t>東越谷６丁目</t>
    <phoneticPr fontId="3"/>
  </si>
  <si>
    <t>七左町１丁目</t>
  </si>
  <si>
    <t>東越谷７丁目</t>
    <phoneticPr fontId="3"/>
  </si>
  <si>
    <t>七左町３丁目</t>
  </si>
  <si>
    <t>東越谷８丁目</t>
    <phoneticPr fontId="3"/>
  </si>
  <si>
    <t>七左町４丁目</t>
  </si>
  <si>
    <t>東越谷９丁目</t>
    <phoneticPr fontId="3"/>
  </si>
  <si>
    <t>七左町５丁目</t>
  </si>
  <si>
    <t>東越谷１０丁目</t>
    <phoneticPr fontId="3"/>
  </si>
  <si>
    <t>七左町６丁目</t>
  </si>
  <si>
    <t>中島１丁目</t>
  </si>
  <si>
    <t>七左町７丁目</t>
  </si>
  <si>
    <t>中島２丁目</t>
  </si>
  <si>
    <t>七左町８丁目</t>
  </si>
  <si>
    <t>中島３丁目</t>
  </si>
  <si>
    <t>大間野町１丁目</t>
  </si>
  <si>
    <t>増林１丁目</t>
  </si>
  <si>
    <t>大間野町２丁目</t>
  </si>
  <si>
    <t>増林２丁目</t>
  </si>
  <si>
    <t>大間野町３丁目</t>
  </si>
  <si>
    <t>増林３丁目</t>
  </si>
  <si>
    <t>大間野町４丁目</t>
  </si>
  <si>
    <t>増森１丁目</t>
  </si>
  <si>
    <t>大間野町５丁目</t>
  </si>
  <si>
    <t>増森２丁目</t>
  </si>
  <si>
    <t>新川町１丁目</t>
  </si>
  <si>
    <t>花田１丁目</t>
  </si>
  <si>
    <t>新川町２丁目</t>
  </si>
  <si>
    <t>花田２丁目</t>
  </si>
  <si>
    <t>花田３丁目</t>
  </si>
  <si>
    <t>花田４丁目</t>
  </si>
  <si>
    <t>花田５丁目</t>
  </si>
  <si>
    <t>花田６丁目</t>
  </si>
  <si>
    <t>花田７丁目</t>
  </si>
  <si>
    <t>大字恩間</t>
  </si>
  <si>
    <t>大字大竹</t>
  </si>
  <si>
    <t>ﾚｲｸﾀｳﾝ６丁目</t>
  </si>
  <si>
    <t>ﾚｲｸﾀｳﾝ８丁目</t>
  </si>
  <si>
    <t>ﾚｲｸﾀｳﾝ９丁目</t>
  </si>
  <si>
    <t>大沢</t>
  </si>
  <si>
    <t>大沢１丁目</t>
  </si>
  <si>
    <t>大沢２丁目</t>
  </si>
  <si>
    <t>大沢３丁目</t>
  </si>
  <si>
    <t>大沢４丁目</t>
  </si>
  <si>
    <t>東大沢１丁目</t>
  </si>
  <si>
    <t>東大沢２丁目</t>
  </si>
  <si>
    <t>東大沢３丁目</t>
  </si>
  <si>
    <t>東大沢４丁目</t>
  </si>
  <si>
    <t>伊原１丁目</t>
  </si>
  <si>
    <t>東大沢５丁目</t>
  </si>
  <si>
    <t>伊原２丁目</t>
  </si>
  <si>
    <t>川柳町１丁目</t>
  </si>
  <si>
    <t>川柳町２丁目</t>
  </si>
  <si>
    <t>北越谷１丁目</t>
  </si>
  <si>
    <t>川柳町３丁目</t>
  </si>
  <si>
    <t>北越谷２丁目</t>
  </si>
  <si>
    <t>川柳町４丁目</t>
  </si>
  <si>
    <t>北越谷３丁目</t>
  </si>
  <si>
    <t>川柳町５丁目</t>
  </si>
  <si>
    <t>北越谷４丁目</t>
  </si>
  <si>
    <t>川柳町６丁目</t>
  </si>
  <si>
    <t>北越谷５丁目</t>
  </si>
  <si>
    <t>ﾚｲｸﾀｳﾝ７丁目</t>
    <phoneticPr fontId="3"/>
  </si>
  <si>
    <t>大字西方</t>
  </si>
  <si>
    <t>越ヶ谷１丁目</t>
  </si>
  <si>
    <t>相模町１丁目</t>
  </si>
  <si>
    <t>越ヶ谷２丁目</t>
  </si>
  <si>
    <t>相模町２丁目</t>
  </si>
  <si>
    <t>越ヶ谷３丁目</t>
  </si>
  <si>
    <t>相模町３丁目</t>
  </si>
  <si>
    <t>越ヶ谷４丁目</t>
  </si>
  <si>
    <t>相模町４丁目</t>
  </si>
  <si>
    <t>越ヶ谷５丁目</t>
  </si>
  <si>
    <t>相模町５丁目</t>
  </si>
  <si>
    <t>御殿町</t>
  </si>
  <si>
    <t>大成町１丁目</t>
  </si>
  <si>
    <t>柳町</t>
  </si>
  <si>
    <t>大成町２丁目</t>
  </si>
  <si>
    <t>越ヶ谷本町</t>
  </si>
  <si>
    <t>中町</t>
  </si>
  <si>
    <t>大成町６丁目</t>
  </si>
  <si>
    <t>弥生町</t>
  </si>
  <si>
    <t>大成町７丁目</t>
  </si>
  <si>
    <t>赤山町１丁目</t>
  </si>
  <si>
    <t>東町１丁目</t>
  </si>
  <si>
    <t>赤山町２丁目</t>
  </si>
  <si>
    <t>東町２丁目</t>
  </si>
  <si>
    <t>宮前１丁目</t>
  </si>
  <si>
    <t>東町３丁目</t>
  </si>
  <si>
    <t>赤山本町</t>
  </si>
  <si>
    <t>東町５丁目</t>
  </si>
  <si>
    <t>相模町６丁目</t>
  </si>
  <si>
    <t>相模町７丁目</t>
  </si>
  <si>
    <t>七左町２丁目</t>
  </si>
  <si>
    <t>大成町８丁目</t>
  </si>
  <si>
    <t>瓦曽根３丁目</t>
  </si>
  <si>
    <t>流通団地１丁目</t>
  </si>
  <si>
    <t>南越谷２丁目</t>
  </si>
  <si>
    <t>南越谷３丁目</t>
  </si>
  <si>
    <t>蒲生茜町</t>
  </si>
  <si>
    <t>流通団地４丁目</t>
  </si>
  <si>
    <t>南越谷４丁目</t>
  </si>
  <si>
    <t>西方１丁目</t>
  </si>
  <si>
    <t>南越谷５丁目</t>
  </si>
  <si>
    <t>西方２丁目</t>
  </si>
  <si>
    <t>東柳田町</t>
  </si>
  <si>
    <t>ﾚｲｸﾀｳﾝ１丁目</t>
  </si>
  <si>
    <t>元柳田町</t>
  </si>
  <si>
    <t>ﾚｲｸﾀｳﾝ２丁目</t>
  </si>
  <si>
    <t>赤山町３丁目</t>
  </si>
  <si>
    <t>ﾚｲｸﾀｳﾝ３丁目</t>
  </si>
  <si>
    <t>赤山町４丁目</t>
  </si>
  <si>
    <t>ﾚｲｸﾀｳﾝ４丁目</t>
  </si>
  <si>
    <t>赤山町５丁目</t>
  </si>
  <si>
    <t>ﾚｲｸﾀｳﾝ５丁目</t>
  </si>
  <si>
    <t>注）平成27年1月1日分から、「大字登戸」、「大成町５丁目」、「東町４丁目」、「東町６丁目」、</t>
    <rPh sb="0" eb="1">
      <t>チュウ</t>
    </rPh>
    <phoneticPr fontId="3"/>
  </si>
  <si>
    <t>　　「東町７丁目」の表示を抹消し、「レイクタウン１丁目」～「レイクタウン９丁目」を表示。</t>
    <rPh sb="25" eb="27">
      <t>チョウメ</t>
    </rPh>
    <rPh sb="37" eb="39">
      <t>チョウメ</t>
    </rPh>
    <rPh sb="41" eb="43">
      <t>ヒョウジ</t>
    </rPh>
    <phoneticPr fontId="3"/>
  </si>
  <si>
    <t>2-7. 自然増・社会増の推移</t>
    <phoneticPr fontId="3"/>
  </si>
  <si>
    <t>増減計</t>
    <phoneticPr fontId="3"/>
  </si>
  <si>
    <t>転入</t>
    <phoneticPr fontId="3"/>
  </si>
  <si>
    <t>転出</t>
    <phoneticPr fontId="3"/>
  </si>
  <si>
    <t>14</t>
    <phoneticPr fontId="3"/>
  </si>
  <si>
    <t>22</t>
    <phoneticPr fontId="3"/>
  </si>
  <si>
    <t>2-8. 都道府県別転入者数</t>
    <phoneticPr fontId="3"/>
  </si>
  <si>
    <t>青  森</t>
    <phoneticPr fontId="3"/>
  </si>
  <si>
    <t>岩  手</t>
    <phoneticPr fontId="3"/>
  </si>
  <si>
    <t>宮  城</t>
    <phoneticPr fontId="3"/>
  </si>
  <si>
    <t>秋  田</t>
    <phoneticPr fontId="3"/>
  </si>
  <si>
    <t>山  形</t>
    <phoneticPr fontId="3"/>
  </si>
  <si>
    <t>福  島</t>
    <phoneticPr fontId="3"/>
  </si>
  <si>
    <t>茨  城</t>
    <phoneticPr fontId="3"/>
  </si>
  <si>
    <t>栃  木</t>
    <phoneticPr fontId="3"/>
  </si>
  <si>
    <t>群  馬</t>
    <phoneticPr fontId="3"/>
  </si>
  <si>
    <t>埼  玉</t>
    <phoneticPr fontId="3"/>
  </si>
  <si>
    <t>千  葉</t>
    <phoneticPr fontId="3"/>
  </si>
  <si>
    <t>東  京</t>
    <phoneticPr fontId="3"/>
  </si>
  <si>
    <t>新  潟</t>
    <phoneticPr fontId="3"/>
  </si>
  <si>
    <t>富  山</t>
    <phoneticPr fontId="3"/>
  </si>
  <si>
    <t>石  川</t>
    <phoneticPr fontId="3"/>
  </si>
  <si>
    <t>福  井</t>
    <phoneticPr fontId="3"/>
  </si>
  <si>
    <t>山  梨</t>
    <phoneticPr fontId="3"/>
  </si>
  <si>
    <t>長  野</t>
    <phoneticPr fontId="3"/>
  </si>
  <si>
    <t>岐  阜</t>
    <phoneticPr fontId="3"/>
  </si>
  <si>
    <t>静  岡</t>
    <phoneticPr fontId="3"/>
  </si>
  <si>
    <t>愛  知</t>
    <phoneticPr fontId="3"/>
  </si>
  <si>
    <t>三  重</t>
    <phoneticPr fontId="3"/>
  </si>
  <si>
    <t>滋  賀</t>
    <phoneticPr fontId="3"/>
  </si>
  <si>
    <t>京  都</t>
    <phoneticPr fontId="3"/>
  </si>
  <si>
    <t>大  阪</t>
    <phoneticPr fontId="3"/>
  </si>
  <si>
    <t>兵  庫</t>
    <phoneticPr fontId="3"/>
  </si>
  <si>
    <t>奈  良</t>
    <phoneticPr fontId="3"/>
  </si>
  <si>
    <t>鳥  取</t>
    <phoneticPr fontId="3"/>
  </si>
  <si>
    <t>島  根</t>
    <phoneticPr fontId="3"/>
  </si>
  <si>
    <t>岡  山</t>
    <phoneticPr fontId="3"/>
  </si>
  <si>
    <t>広  島</t>
    <phoneticPr fontId="3"/>
  </si>
  <si>
    <t>山  口</t>
    <phoneticPr fontId="3"/>
  </si>
  <si>
    <t>徳  島</t>
    <phoneticPr fontId="3"/>
  </si>
  <si>
    <t>香  川</t>
    <phoneticPr fontId="3"/>
  </si>
  <si>
    <t>愛  媛</t>
    <phoneticPr fontId="3"/>
  </si>
  <si>
    <t>高  知</t>
    <phoneticPr fontId="3"/>
  </si>
  <si>
    <t>福  岡</t>
    <phoneticPr fontId="3"/>
  </si>
  <si>
    <t>佐  賀</t>
    <phoneticPr fontId="3"/>
  </si>
  <si>
    <t>長  崎</t>
    <phoneticPr fontId="3"/>
  </si>
  <si>
    <t>熊  本</t>
    <phoneticPr fontId="3"/>
  </si>
  <si>
    <t>大  分</t>
    <phoneticPr fontId="3"/>
  </si>
  <si>
    <t>宮  崎</t>
    <phoneticPr fontId="3"/>
  </si>
  <si>
    <t>沖  縄</t>
    <phoneticPr fontId="3"/>
  </si>
  <si>
    <t>2-9. 市民の平均年齢</t>
    <phoneticPr fontId="3"/>
  </si>
  <si>
    <t>年
（1月1日）</t>
    <phoneticPr fontId="3"/>
  </si>
  <si>
    <t xml:space="preserve"> 平  均  </t>
    <phoneticPr fontId="3"/>
  </si>
  <si>
    <t xml:space="preserve">       平成2</t>
    <phoneticPr fontId="3"/>
  </si>
  <si>
    <t>23</t>
    <phoneticPr fontId="3"/>
  </si>
  <si>
    <t>各年中</t>
  </si>
  <si>
    <t>平成20年</t>
  </si>
  <si>
    <t>21年</t>
  </si>
  <si>
    <t>26年</t>
  </si>
  <si>
    <t>婚姻</t>
  </si>
  <si>
    <t>離婚</t>
  </si>
  <si>
    <t>平成22年</t>
  </si>
  <si>
    <t>2-13.年齢各歳別男女人口</t>
    <rPh sb="5" eb="7">
      <t>ネンレイ</t>
    </rPh>
    <rPh sb="7" eb="8">
      <t>カク</t>
    </rPh>
    <rPh sb="8" eb="9">
      <t>サイ</t>
    </rPh>
    <rPh sb="9" eb="10">
      <t>ベツ</t>
    </rPh>
    <rPh sb="10" eb="12">
      <t>ダンジョ</t>
    </rPh>
    <rPh sb="12" eb="14">
      <t>ジンコウ</t>
    </rPh>
    <phoneticPr fontId="35"/>
  </si>
  <si>
    <t>2-14.国勢調査人口の推移</t>
    <rPh sb="5" eb="7">
      <t>コクセイ</t>
    </rPh>
    <rPh sb="7" eb="9">
      <t>チョウサ</t>
    </rPh>
    <rPh sb="9" eb="11">
      <t>ジンコウ</t>
    </rPh>
    <rPh sb="12" eb="14">
      <t>スイイ</t>
    </rPh>
    <phoneticPr fontId="35"/>
  </si>
  <si>
    <t>2-15.人口集中地区（DID)の人口・面積</t>
    <rPh sb="5" eb="7">
      <t>ジンコウ</t>
    </rPh>
    <rPh sb="7" eb="9">
      <t>シュウチュウ</t>
    </rPh>
    <rPh sb="9" eb="11">
      <t>チク</t>
    </rPh>
    <rPh sb="17" eb="19">
      <t>ジンコウ</t>
    </rPh>
    <rPh sb="20" eb="22">
      <t>メンセキ</t>
    </rPh>
    <phoneticPr fontId="35"/>
  </si>
  <si>
    <t>2-16.常住人口と昼間人口の推移</t>
    <rPh sb="5" eb="7">
      <t>ジョウジュウ</t>
    </rPh>
    <rPh sb="7" eb="9">
      <t>ジンコウ</t>
    </rPh>
    <rPh sb="10" eb="12">
      <t>チュウカン</t>
    </rPh>
    <rPh sb="12" eb="14">
      <t>ジンコウ</t>
    </rPh>
    <rPh sb="15" eb="17">
      <t>スイイ</t>
    </rPh>
    <phoneticPr fontId="35"/>
  </si>
  <si>
    <t>2-17.流出人口</t>
    <rPh sb="5" eb="7">
      <t>リュウシュツ</t>
    </rPh>
    <rPh sb="7" eb="9">
      <t>ジンコウ</t>
    </rPh>
    <phoneticPr fontId="35"/>
  </si>
  <si>
    <t>2-18.流入人口</t>
    <rPh sb="5" eb="7">
      <t>リュウニュウ</t>
    </rPh>
    <rPh sb="7" eb="9">
      <t>ジンコウ</t>
    </rPh>
    <phoneticPr fontId="35"/>
  </si>
  <si>
    <t>2-19.世帯数と世帯人員数</t>
    <rPh sb="5" eb="8">
      <t>セタイスウ</t>
    </rPh>
    <rPh sb="9" eb="11">
      <t>セタイ</t>
    </rPh>
    <rPh sb="11" eb="13">
      <t>ジンイン</t>
    </rPh>
    <rPh sb="13" eb="14">
      <t>スウ</t>
    </rPh>
    <phoneticPr fontId="35"/>
  </si>
  <si>
    <t>2-20.労働力状態別、年齢5歳階級別、男女別15歳以上人口</t>
    <rPh sb="5" eb="8">
      <t>ロウドウリョク</t>
    </rPh>
    <rPh sb="8" eb="10">
      <t>ジョウタイ</t>
    </rPh>
    <rPh sb="10" eb="11">
      <t>ベツ</t>
    </rPh>
    <rPh sb="12" eb="14">
      <t>ネンレイ</t>
    </rPh>
    <rPh sb="15" eb="16">
      <t>サイ</t>
    </rPh>
    <rPh sb="16" eb="18">
      <t>カイキュウ</t>
    </rPh>
    <rPh sb="18" eb="19">
      <t>ベツ</t>
    </rPh>
    <rPh sb="20" eb="22">
      <t>ダンジョ</t>
    </rPh>
    <rPh sb="22" eb="23">
      <t>ベツ</t>
    </rPh>
    <rPh sb="25" eb="28">
      <t>サイイジョウ</t>
    </rPh>
    <rPh sb="28" eb="30">
      <t>ジンコウ</t>
    </rPh>
    <phoneticPr fontId="35"/>
  </si>
  <si>
    <t>2-21.年齢（5歳階級）、男女別高齢単身者数</t>
    <rPh sb="5" eb="7">
      <t>ネンレイ</t>
    </rPh>
    <rPh sb="9" eb="10">
      <t>サイ</t>
    </rPh>
    <rPh sb="10" eb="12">
      <t>カイキュウ</t>
    </rPh>
    <rPh sb="14" eb="16">
      <t>ダンジョ</t>
    </rPh>
    <rPh sb="16" eb="17">
      <t>ベツ</t>
    </rPh>
    <rPh sb="17" eb="19">
      <t>コウレイ</t>
    </rPh>
    <rPh sb="19" eb="22">
      <t>タンシンシャ</t>
    </rPh>
    <rPh sb="22" eb="23">
      <t>スウ</t>
    </rPh>
    <phoneticPr fontId="35"/>
  </si>
  <si>
    <t>2-22.夫の年齢（5歳階級）、妻の年齢（5歳階級）別高齢夫婦世帯数</t>
    <rPh sb="5" eb="6">
      <t>オット</t>
    </rPh>
    <rPh sb="7" eb="9">
      <t>ネンレイ</t>
    </rPh>
    <rPh sb="11" eb="12">
      <t>サイ</t>
    </rPh>
    <rPh sb="12" eb="14">
      <t>カイキュウ</t>
    </rPh>
    <rPh sb="16" eb="17">
      <t>ツマ</t>
    </rPh>
    <rPh sb="18" eb="20">
      <t>ネンレイ</t>
    </rPh>
    <rPh sb="22" eb="23">
      <t>サイ</t>
    </rPh>
    <rPh sb="23" eb="25">
      <t>カイキュウ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35"/>
  </si>
  <si>
    <t>2-23.住宅の建て方別世帯数、世帯人員及び1世帯当り室数等</t>
    <rPh sb="5" eb="7">
      <t>ジュウタク</t>
    </rPh>
    <rPh sb="8" eb="9">
      <t>タ</t>
    </rPh>
    <rPh sb="10" eb="11">
      <t>カタ</t>
    </rPh>
    <rPh sb="11" eb="12">
      <t>ベツ</t>
    </rPh>
    <rPh sb="12" eb="15">
      <t>セタイスウ</t>
    </rPh>
    <rPh sb="16" eb="18">
      <t>セタイ</t>
    </rPh>
    <rPh sb="18" eb="20">
      <t>ジンイン</t>
    </rPh>
    <rPh sb="20" eb="21">
      <t>オヨ</t>
    </rPh>
    <rPh sb="23" eb="25">
      <t>セタイ</t>
    </rPh>
    <rPh sb="25" eb="26">
      <t>アタ</t>
    </rPh>
    <rPh sb="27" eb="28">
      <t>シツ</t>
    </rPh>
    <rPh sb="28" eb="29">
      <t>スウ</t>
    </rPh>
    <rPh sb="29" eb="30">
      <t>トウ</t>
    </rPh>
    <phoneticPr fontId="35"/>
  </si>
  <si>
    <t>2-24.産業別就業者数</t>
    <rPh sb="5" eb="7">
      <t>サンギョウ</t>
    </rPh>
    <rPh sb="7" eb="8">
      <t>ベツ</t>
    </rPh>
    <rPh sb="8" eb="10">
      <t>シュウギョウ</t>
    </rPh>
    <rPh sb="10" eb="11">
      <t>シャ</t>
    </rPh>
    <rPh sb="11" eb="12">
      <t>スウ</t>
    </rPh>
    <phoneticPr fontId="35"/>
  </si>
  <si>
    <t>国勢調査</t>
    <rPh sb="0" eb="2">
      <t>コクセイ</t>
    </rPh>
    <rPh sb="2" eb="4">
      <t>チョウサ</t>
    </rPh>
    <phoneticPr fontId="3"/>
  </si>
  <si>
    <t>2-13. 年齢各歳別男女別人口</t>
    <rPh sb="6" eb="8">
      <t>ネンレイ</t>
    </rPh>
    <rPh sb="8" eb="9">
      <t>カク</t>
    </rPh>
    <rPh sb="9" eb="10">
      <t>サイ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3"/>
  </si>
  <si>
    <t>（１）平成22年10月1日</t>
    <rPh sb="3" eb="5">
      <t>ヘー</t>
    </rPh>
    <rPh sb="7" eb="8">
      <t>ネン</t>
    </rPh>
    <rPh sb="10" eb="11">
      <t>ツキ</t>
    </rPh>
    <rPh sb="12" eb="13">
      <t>ニチ</t>
    </rPh>
    <phoneticPr fontId="3"/>
  </si>
  <si>
    <t>年齢</t>
    <rPh sb="0" eb="2">
      <t>ネンレイ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</si>
  <si>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</si>
  <si>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</si>
  <si>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</si>
  <si>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 xml:space="preserve">　　　 0歳    </t>
    <rPh sb="5" eb="6">
      <t>サイ</t>
    </rPh>
    <phoneticPr fontId="41"/>
  </si>
  <si>
    <t xml:space="preserve">　　　51歳    </t>
    <rPh sb="5" eb="6">
      <t>サイ</t>
    </rPh>
    <phoneticPr fontId="3"/>
  </si>
  <si>
    <t xml:space="preserve">　　　 1    </t>
    <phoneticPr fontId="41"/>
  </si>
  <si>
    <t xml:space="preserve">　　　52    </t>
  </si>
  <si>
    <t xml:space="preserve">　　　 2    </t>
    <phoneticPr fontId="41"/>
  </si>
  <si>
    <t xml:space="preserve">　　　53    </t>
  </si>
  <si>
    <t xml:space="preserve">　　　 3    </t>
    <phoneticPr fontId="41"/>
  </si>
  <si>
    <t xml:space="preserve">　　　54    </t>
  </si>
  <si>
    <t xml:space="preserve">　　　 4    </t>
    <phoneticPr fontId="41"/>
  </si>
  <si>
    <t xml:space="preserve">　　　55    </t>
  </si>
  <si>
    <t xml:space="preserve">　　　 5    </t>
    <phoneticPr fontId="41"/>
  </si>
  <si>
    <t xml:space="preserve">　　　56    </t>
  </si>
  <si>
    <t xml:space="preserve">　　　 6    </t>
    <phoneticPr fontId="41"/>
  </si>
  <si>
    <t xml:space="preserve">　　　57    </t>
  </si>
  <si>
    <t xml:space="preserve">　　　 7    </t>
    <phoneticPr fontId="41"/>
  </si>
  <si>
    <t xml:space="preserve">　　　58    </t>
  </si>
  <si>
    <t xml:space="preserve">　　　 8    </t>
    <phoneticPr fontId="41"/>
  </si>
  <si>
    <t xml:space="preserve">　　　59    </t>
  </si>
  <si>
    <t xml:space="preserve">　　　 9    </t>
    <phoneticPr fontId="41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</si>
  <si>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</si>
  <si>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</si>
  <si>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</si>
  <si>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</si>
  <si>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</si>
  <si>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</si>
  <si>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</si>
  <si>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</si>
  <si>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</si>
  <si>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</si>
  <si>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</si>
  <si>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</si>
  <si>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</si>
  <si>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</si>
  <si>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</si>
  <si>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</si>
  <si>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</si>
  <si>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</si>
  <si>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</si>
  <si>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</si>
  <si>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</si>
  <si>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</si>
  <si>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</si>
  <si>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</si>
  <si>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</si>
  <si>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</si>
  <si>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</si>
  <si>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</si>
  <si>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</si>
  <si>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</si>
  <si>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</si>
  <si>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</si>
  <si>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</si>
  <si>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</si>
  <si>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</si>
  <si>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</si>
  <si>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</si>
  <si>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</si>
  <si>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</si>
  <si>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</si>
  <si>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</si>
  <si>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</si>
  <si>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</si>
  <si>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</si>
  <si>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</si>
  <si>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</si>
  <si>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</si>
  <si>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</si>
  <si>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</si>
  <si>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</si>
  <si>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</si>
  <si>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</si>
  <si>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</si>
  <si>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</si>
  <si>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</si>
  <si>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</si>
  <si>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</si>
  <si>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</si>
  <si>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</si>
  <si>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</si>
  <si>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</si>
  <si>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</si>
  <si>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</si>
  <si>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</si>
  <si>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</si>
  <si>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</si>
  <si>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</si>
  <si>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</si>
  <si>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</si>
  <si>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</si>
  <si>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</si>
  <si>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</si>
  <si>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</si>
  <si>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</si>
  <si>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</si>
  <si>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</si>
  <si>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</si>
  <si>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</si>
  <si>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</si>
  <si>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</si>
  <si>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 歳以上</t>
    <phoneticPr fontId="41"/>
  </si>
  <si>
    <t xml:space="preserve">　　　50    </t>
  </si>
  <si>
    <t>不詳</t>
    <phoneticPr fontId="41"/>
  </si>
  <si>
    <t>（注）国勢調査は5年に一度実施され、平成22年の結果が現時点で最新のデータとなる。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3"/>
  </si>
  <si>
    <t>2-14. 国勢調査人口の推移</t>
    <rPh sb="6" eb="10">
      <t>コクセイ</t>
    </rPh>
    <phoneticPr fontId="3"/>
  </si>
  <si>
    <t>年
（10月１日）</t>
  </si>
  <si>
    <r>
      <t xml:space="preserve">総　　数
</t>
    </r>
    <r>
      <rPr>
        <sz val="8"/>
        <rFont val="ＭＳ 明朝"/>
        <family val="1"/>
        <charset val="128"/>
      </rPr>
      <t>(人)</t>
    </r>
    <rPh sb="6" eb="7">
      <t>ニン</t>
    </rPh>
    <phoneticPr fontId="3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</si>
  <si>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3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</si>
  <si>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3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</si>
  <si>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3"/>
  </si>
  <si>
    <r>
      <t xml:space="preserve">増減率
</t>
    </r>
    <r>
      <rPr>
        <sz val="8"/>
        <rFont val="ＭＳ 明朝"/>
        <family val="1"/>
        <charset val="128"/>
      </rPr>
      <t>(%)</t>
    </r>
    <rPh sb="0" eb="2">
      <t>ゾウゲン</t>
    </rPh>
    <rPh sb="2" eb="3">
      <t>リツ</t>
    </rPh>
    <phoneticPr fontId="3"/>
  </si>
  <si>
    <t>世　　帯</t>
  </si>
  <si>
    <r>
      <t xml:space="preserve">面　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3"/>
  </si>
  <si>
    <t>　　大正 9年</t>
    <rPh sb="6" eb="7">
      <t>ネン</t>
    </rPh>
    <phoneticPr fontId="3"/>
  </si>
  <si>
    <t>－</t>
    <phoneticPr fontId="3"/>
  </si>
  <si>
    <t>14年</t>
    <rPh sb="2" eb="3">
      <t>ネン</t>
    </rPh>
    <phoneticPr fontId="3"/>
  </si>
  <si>
    <t>　　昭和 5年</t>
    <rPh sb="6" eb="7">
      <t>ネン</t>
    </rPh>
    <phoneticPr fontId="3"/>
  </si>
  <si>
    <t>10年</t>
    <rPh sb="2" eb="3">
      <t>ネン</t>
    </rPh>
    <phoneticPr fontId="3"/>
  </si>
  <si>
    <t>15年</t>
    <rPh sb="2" eb="3">
      <t>ネン</t>
    </rPh>
    <phoneticPr fontId="3"/>
  </si>
  <si>
    <t>－</t>
    <phoneticPr fontId="3"/>
  </si>
  <si>
    <t>30年</t>
    <rPh sb="2" eb="3">
      <t>ネン</t>
    </rPh>
    <phoneticPr fontId="3"/>
  </si>
  <si>
    <t>35年</t>
    <rPh sb="2" eb="3">
      <t>ネン</t>
    </rPh>
    <phoneticPr fontId="3"/>
  </si>
  <si>
    <t>40年</t>
    <rPh sb="2" eb="3">
      <t>ネン</t>
    </rPh>
    <phoneticPr fontId="3"/>
  </si>
  <si>
    <t>45年</t>
    <rPh sb="2" eb="3">
      <t>ネン</t>
    </rPh>
    <phoneticPr fontId="3"/>
  </si>
  <si>
    <t>50年</t>
    <rPh sb="2" eb="3">
      <t>ネン</t>
    </rPh>
    <phoneticPr fontId="3"/>
  </si>
  <si>
    <t>55年</t>
    <rPh sb="2" eb="3">
      <t>ネン</t>
    </rPh>
    <phoneticPr fontId="3"/>
  </si>
  <si>
    <t>60年</t>
    <rPh sb="2" eb="3">
      <t>ネン</t>
    </rPh>
    <phoneticPr fontId="3"/>
  </si>
  <si>
    <t>　　平成 2年</t>
    <rPh sb="6" eb="7">
      <t>ネン</t>
    </rPh>
    <phoneticPr fontId="3"/>
  </si>
  <si>
    <t>7年</t>
    <rPh sb="1" eb="2">
      <t>ネン</t>
    </rPh>
    <phoneticPr fontId="3"/>
  </si>
  <si>
    <t>12年</t>
    <rPh sb="2" eb="3">
      <t>ネン</t>
    </rPh>
    <phoneticPr fontId="3"/>
  </si>
  <si>
    <t>17年</t>
    <rPh sb="2" eb="3">
      <t>ネン</t>
    </rPh>
    <phoneticPr fontId="3"/>
  </si>
  <si>
    <t>（注1）大正9年～昭和30年の人口は現在の市域による。従って調査時点における公表数とは一致しない場合がある。</t>
    <phoneticPr fontId="3"/>
  </si>
  <si>
    <t>（注2）国勢調査は5年に一度実施され、平成22年の結果が現時点で最新のデータとなる。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3"/>
  </si>
  <si>
    <t>2-15. 人口集中地区（DID）の人口・面積</t>
    <phoneticPr fontId="3"/>
  </si>
  <si>
    <t>（単位：人、ｋ㎡）</t>
    <phoneticPr fontId="3"/>
  </si>
  <si>
    <t>全　　　域</t>
  </si>
  <si>
    <t>人口集中地区（ＤＩＤ）</t>
  </si>
  <si>
    <t>構成比（％）</t>
    <phoneticPr fontId="3"/>
  </si>
  <si>
    <t>（10月１日）</t>
    <phoneticPr fontId="3"/>
  </si>
  <si>
    <t>総人口</t>
  </si>
  <si>
    <t>総面積</t>
  </si>
  <si>
    <t xml:space="preserve">  昭和35</t>
    <phoneticPr fontId="3"/>
  </si>
  <si>
    <t xml:space="preserve">  平成2</t>
    <phoneticPr fontId="3"/>
  </si>
  <si>
    <t>（注1）人口集中地区とは人口密度の高い調査区（人口密度約4000人以上）が隣接して、昭和45年国勢調査より人口</t>
    <rPh sb="1" eb="2">
      <t>チュウ</t>
    </rPh>
    <phoneticPr fontId="3"/>
  </si>
  <si>
    <t>　　　 5000人以上を有する地域を構成する場合をいう。集中地区設定理由は、町村合併、新市創設による市域拡大</t>
    <phoneticPr fontId="3"/>
  </si>
  <si>
    <t>　　　 のため、都市的地域と農村的地域が不明瞭になってきたことによる。昭和35年国勢調査から設定された。</t>
    <phoneticPr fontId="3"/>
  </si>
  <si>
    <t>（注2）国勢調査は5年に一度実施され、平成22年の結果が現時点で最新のデータとなる。</t>
  </si>
  <si>
    <t>　</t>
    <phoneticPr fontId="3"/>
  </si>
  <si>
    <t>2-16. 常住人口と昼間人口の推移</t>
    <rPh sb="6" eb="7">
      <t>ジョウ</t>
    </rPh>
    <rPh sb="7" eb="8">
      <t>ジュウ</t>
    </rPh>
    <rPh sb="8" eb="10">
      <t>ジンコウ</t>
    </rPh>
    <phoneticPr fontId="3"/>
  </si>
  <si>
    <t>各年10月1日</t>
    <rPh sb="0" eb="2">
      <t>カクネンド</t>
    </rPh>
    <rPh sb="2" eb="5">
      <t>１０ガツ</t>
    </rPh>
    <rPh sb="5" eb="7">
      <t>１ニチ</t>
    </rPh>
    <phoneticPr fontId="3"/>
  </si>
  <si>
    <t>（単位:人、％）</t>
    <phoneticPr fontId="3"/>
  </si>
  <si>
    <t>常住（夜間）人口</t>
  </si>
  <si>
    <t>流入人口</t>
  </si>
  <si>
    <t>流出人口</t>
  </si>
  <si>
    <t>流出超過人口</t>
  </si>
  <si>
    <t>昼間人口</t>
  </si>
  <si>
    <t xml:space="preserve"> 昼夜間人
 口比率</t>
    <rPh sb="2" eb="3">
      <t>ヨル</t>
    </rPh>
    <phoneticPr fontId="3"/>
  </si>
  <si>
    <t>増加率</t>
  </si>
  <si>
    <t>昭和35</t>
    <phoneticPr fontId="3"/>
  </si>
  <si>
    <t>-</t>
    <phoneticPr fontId="3"/>
  </si>
  <si>
    <t>平成2</t>
    <phoneticPr fontId="3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</si>
  <si>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3"/>
  </si>
  <si>
    <t>（注2）15歳未満通学者を含む。</t>
    <phoneticPr fontId="3"/>
  </si>
  <si>
    <t>（注3）国勢調査は5年に一度実施され、平成22年の結果が現時点で最新のデータとなる。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3"/>
  </si>
  <si>
    <t xml:space="preserve">  </t>
    <phoneticPr fontId="3"/>
  </si>
  <si>
    <t>2-17. 流出人口</t>
    <phoneticPr fontId="3"/>
  </si>
  <si>
    <t>各年10月1日</t>
  </si>
  <si>
    <t>区　　　分</t>
  </si>
  <si>
    <t>17年</t>
    <phoneticPr fontId="3"/>
  </si>
  <si>
    <t>22年</t>
    <phoneticPr fontId="3"/>
  </si>
  <si>
    <t>総　　数</t>
  </si>
  <si>
    <t>就業者</t>
  </si>
  <si>
    <t>通学者</t>
  </si>
  <si>
    <t>越谷市に常住する就業者・通学者</t>
    <rPh sb="8" eb="9">
      <t>シュウ</t>
    </rPh>
    <phoneticPr fontId="3"/>
  </si>
  <si>
    <t>越谷市で従業・通学</t>
    <phoneticPr fontId="3"/>
  </si>
  <si>
    <t>（自　宅）</t>
  </si>
  <si>
    <t>-</t>
  </si>
  <si>
    <t>（自宅外）</t>
  </si>
  <si>
    <t>越谷市外で従業・通学する者　　（流出人口）</t>
    <phoneticPr fontId="3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</si>
  <si>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3"/>
  </si>
  <si>
    <t>県内（総数）</t>
  </si>
  <si>
    <t>さいたま市</t>
    <phoneticPr fontId="3"/>
  </si>
  <si>
    <t>草加市</t>
  </si>
  <si>
    <t>春日部市</t>
  </si>
  <si>
    <t>川口市</t>
  </si>
  <si>
    <t>八潮市</t>
  </si>
  <si>
    <t>吉川市</t>
    <rPh sb="2" eb="3">
      <t>シ</t>
    </rPh>
    <phoneticPr fontId="3"/>
  </si>
  <si>
    <t>三郷市</t>
  </si>
  <si>
    <t>松伏町</t>
  </si>
  <si>
    <t>杉戸町</t>
  </si>
  <si>
    <t>戸田市</t>
    <rPh sb="0" eb="3">
      <t>トダシ</t>
    </rPh>
    <phoneticPr fontId="3"/>
  </si>
  <si>
    <t>県外（総数）</t>
  </si>
  <si>
    <t>東京都（総数）</t>
  </si>
  <si>
    <t>中央区</t>
  </si>
  <si>
    <t>千代田区</t>
  </si>
  <si>
    <t>足立区</t>
  </si>
  <si>
    <t>港区</t>
  </si>
  <si>
    <t>台東区</t>
  </si>
  <si>
    <t>新宿区</t>
    <rPh sb="0" eb="2">
      <t>シンジュク</t>
    </rPh>
    <phoneticPr fontId="3"/>
  </si>
  <si>
    <t>江東区</t>
    <rPh sb="0" eb="2">
      <t>コウトウ</t>
    </rPh>
    <phoneticPr fontId="3"/>
  </si>
  <si>
    <t>墨田区</t>
    <rPh sb="0" eb="2">
      <t>スミダ</t>
    </rPh>
    <phoneticPr fontId="3"/>
  </si>
  <si>
    <t>文京区</t>
    <rPh sb="0" eb="2">
      <t>ブンキョウ</t>
    </rPh>
    <phoneticPr fontId="3"/>
  </si>
  <si>
    <t>渋谷区</t>
    <rPh sb="0" eb="2">
      <t>シブヤ</t>
    </rPh>
    <rPh sb="2" eb="3">
      <t>ク</t>
    </rPh>
    <phoneticPr fontId="3"/>
  </si>
  <si>
    <t>豊島区</t>
    <rPh sb="0" eb="2">
      <t>トシマ</t>
    </rPh>
    <rPh sb="2" eb="3">
      <t>ク</t>
    </rPh>
    <phoneticPr fontId="3"/>
  </si>
  <si>
    <t>品川区</t>
    <rPh sb="0" eb="2">
      <t>シナガワ</t>
    </rPh>
    <rPh sb="2" eb="3">
      <t>ク</t>
    </rPh>
    <phoneticPr fontId="3"/>
  </si>
  <si>
    <t>荒川区</t>
    <rPh sb="0" eb="2">
      <t>アラカワ</t>
    </rPh>
    <rPh sb="2" eb="3">
      <t>ク</t>
    </rPh>
    <phoneticPr fontId="3"/>
  </si>
  <si>
    <t>北区</t>
    <rPh sb="0" eb="1">
      <t>キタ</t>
    </rPh>
    <rPh sb="1" eb="2">
      <t>ク</t>
    </rPh>
    <phoneticPr fontId="3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</si>
  <si>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</si>
  <si>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</si>
  <si>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</si>
  <si>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</si>
  <si>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</si>
  <si>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</si>
  <si>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</si>
  <si>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3"/>
  </si>
  <si>
    <t>（注2）平成22年結果の「越谷市に常住する就業者・通学者」には、従業地・通学地「不詳」を含む。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7" eb="19">
      <t>ジョウジュウ</t>
    </rPh>
    <rPh sb="21" eb="24">
      <t>シュウギョウシャ</t>
    </rPh>
    <rPh sb="25" eb="28">
      <t>ツウガクシャ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4" eb="45">
      <t>フク</t>
    </rPh>
    <phoneticPr fontId="3"/>
  </si>
  <si>
    <t>（注3）平成22年結果の「越谷市外に従業・通学する者（流出人口）」には、他市区町村に従業・通学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6" eb="17">
      <t>ソト</t>
    </rPh>
    <rPh sb="18" eb="20">
      <t>ジュウギョウ</t>
    </rPh>
    <rPh sb="21" eb="23">
      <t>ツウガク</t>
    </rPh>
    <rPh sb="25" eb="26">
      <t>モノ</t>
    </rPh>
    <rPh sb="27" eb="29">
      <t>リュウシュツ</t>
    </rPh>
    <rPh sb="29" eb="31">
      <t>ジンコウ</t>
    </rPh>
    <rPh sb="36" eb="37">
      <t>ホカ</t>
    </rPh>
    <rPh sb="37" eb="39">
      <t>シク</t>
    </rPh>
    <rPh sb="39" eb="41">
      <t>チョウソン</t>
    </rPh>
    <rPh sb="42" eb="44">
      <t>ジュウギョウ</t>
    </rPh>
    <rPh sb="45" eb="47">
      <t>ツウガク</t>
    </rPh>
    <phoneticPr fontId="3"/>
  </si>
  <si>
    <t>　　　 で、従業地・通学地が「不詳」を含む。</t>
    <rPh sb="6" eb="8">
      <t>ジュウギョウ</t>
    </rPh>
    <rPh sb="8" eb="9">
      <t>チ</t>
    </rPh>
    <rPh sb="10" eb="12">
      <t>ツウガク</t>
    </rPh>
    <rPh sb="12" eb="13">
      <t>チ</t>
    </rPh>
    <rPh sb="15" eb="17">
      <t>フショウ</t>
    </rPh>
    <rPh sb="19" eb="20">
      <t>フク</t>
    </rPh>
    <phoneticPr fontId="3"/>
  </si>
  <si>
    <t>（注4）市町村の境域は平成22年10月1日現在のものとする。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3"/>
  </si>
  <si>
    <t>（注5）国勢調査は5年に一度実施され、平成22年の結果が現時点で最新のデータとなる。</t>
    <phoneticPr fontId="3"/>
  </si>
  <si>
    <t>2-18. 流入人口</t>
    <rPh sb="7" eb="8">
      <t>ニュウ</t>
    </rPh>
    <phoneticPr fontId="3"/>
  </si>
  <si>
    <t>越谷市で従業・通学する者</t>
    <rPh sb="4" eb="6">
      <t>ジュウギョウ</t>
    </rPh>
    <phoneticPr fontId="3"/>
  </si>
  <si>
    <t>越谷市に常住する者</t>
    <rPh sb="4" eb="6">
      <t>ジョウジュウ</t>
    </rPh>
    <rPh sb="8" eb="9">
      <t>モノ</t>
    </rPh>
    <phoneticPr fontId="3"/>
  </si>
  <si>
    <t>越谷市外に常住する者
　　　（流入人口）</t>
    <rPh sb="5" eb="7">
      <t>ジョウジュウ</t>
    </rPh>
    <rPh sb="16" eb="17">
      <t>ニュウ</t>
    </rPh>
    <phoneticPr fontId="3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</si>
  <si>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3"/>
  </si>
  <si>
    <t>さいたま市</t>
    <phoneticPr fontId="3"/>
  </si>
  <si>
    <t>幸手市</t>
    <rPh sb="0" eb="3">
      <t>サッテシ</t>
    </rPh>
    <phoneticPr fontId="3"/>
  </si>
  <si>
    <t>宮代町</t>
    <rPh sb="0" eb="3">
      <t>ミヤシロマチ</t>
    </rPh>
    <phoneticPr fontId="3"/>
  </si>
  <si>
    <t>久喜市</t>
    <rPh sb="0" eb="2">
      <t>クキ</t>
    </rPh>
    <rPh sb="2" eb="3">
      <t>シ</t>
    </rPh>
    <phoneticPr fontId="3"/>
  </si>
  <si>
    <t>上尾市</t>
    <rPh sb="0" eb="2">
      <t>アゲオ</t>
    </rPh>
    <rPh sb="2" eb="3">
      <t>シ</t>
    </rPh>
    <phoneticPr fontId="3"/>
  </si>
  <si>
    <t>加須市</t>
    <rPh sb="0" eb="2">
      <t>カゾ</t>
    </rPh>
    <rPh sb="2" eb="3">
      <t>シ</t>
    </rPh>
    <phoneticPr fontId="3"/>
  </si>
  <si>
    <t>蓮田市</t>
    <rPh sb="0" eb="2">
      <t>ハスダ</t>
    </rPh>
    <rPh sb="2" eb="3">
      <t>シ</t>
    </rPh>
    <phoneticPr fontId="3"/>
  </si>
  <si>
    <t>鳩ヶ谷市</t>
    <rPh sb="0" eb="3">
      <t>ハトガヤ</t>
    </rPh>
    <rPh sb="3" eb="4">
      <t>シ</t>
    </rPh>
    <phoneticPr fontId="3"/>
  </si>
  <si>
    <t>白岡町</t>
    <rPh sb="0" eb="2">
      <t>シラオカ</t>
    </rPh>
    <rPh sb="2" eb="3">
      <t>マチ</t>
    </rPh>
    <phoneticPr fontId="3"/>
  </si>
  <si>
    <t>羽生市</t>
    <rPh sb="0" eb="2">
      <t>ハニュウ</t>
    </rPh>
    <rPh sb="2" eb="3">
      <t>シ</t>
    </rPh>
    <phoneticPr fontId="3"/>
  </si>
  <si>
    <t>葛飾区</t>
    <rPh sb="0" eb="2">
      <t>カツシカ</t>
    </rPh>
    <phoneticPr fontId="3"/>
  </si>
  <si>
    <t>荒川区</t>
    <rPh sb="0" eb="3">
      <t>アラカワク</t>
    </rPh>
    <phoneticPr fontId="3"/>
  </si>
  <si>
    <t>板橋区</t>
    <rPh sb="0" eb="2">
      <t>イタバシ</t>
    </rPh>
    <rPh sb="2" eb="3">
      <t>ク</t>
    </rPh>
    <phoneticPr fontId="3"/>
  </si>
  <si>
    <t>練馬区</t>
    <rPh sb="0" eb="2">
      <t>ネリマ</t>
    </rPh>
    <rPh sb="2" eb="3">
      <t>ク</t>
    </rPh>
    <phoneticPr fontId="3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</si>
  <si>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3"/>
  </si>
  <si>
    <t>（注2）平成22年結果の「越谷市で従業・通学する者」には、従業地・通学地が「不詳」の者を含む。</t>
    <rPh sb="4" eb="6">
      <t>ヘイセイ</t>
    </rPh>
    <rPh sb="8" eb="9">
      <t>ネン</t>
    </rPh>
    <rPh sb="9" eb="11">
      <t>ケッカ</t>
    </rPh>
    <rPh sb="13" eb="16">
      <t>コシガヤシ</t>
    </rPh>
    <rPh sb="17" eb="19">
      <t>ジュウギョウ</t>
    </rPh>
    <rPh sb="20" eb="22">
      <t>ツウガク</t>
    </rPh>
    <rPh sb="24" eb="25">
      <t>モノ</t>
    </rPh>
    <rPh sb="29" eb="31">
      <t>ジュウギョウ</t>
    </rPh>
    <rPh sb="31" eb="32">
      <t>チ</t>
    </rPh>
    <rPh sb="33" eb="35">
      <t>ツウガク</t>
    </rPh>
    <rPh sb="35" eb="36">
      <t>チ</t>
    </rPh>
    <rPh sb="38" eb="40">
      <t>フショウ</t>
    </rPh>
    <rPh sb="42" eb="43">
      <t>モノ</t>
    </rPh>
    <rPh sb="44" eb="45">
      <t>フク</t>
    </rPh>
    <phoneticPr fontId="3"/>
  </si>
  <si>
    <t>（注3）市町村の境域は平成22年10月1日現在のものとし、平成17年調査の久喜市は久喜市、菖蒲町、
　　　 栗橋町、鷲宮町の合計であり、加須市は加須市、騎西町、北川辺町、大利根町の合計である。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rPh sb="29" eb="31">
      <t>ヘイセイ</t>
    </rPh>
    <rPh sb="33" eb="34">
      <t>ネン</t>
    </rPh>
    <rPh sb="34" eb="36">
      <t>チョウサ</t>
    </rPh>
    <rPh sb="37" eb="39">
      <t>クキ</t>
    </rPh>
    <rPh sb="39" eb="40">
      <t>シ</t>
    </rPh>
    <rPh sb="41" eb="44">
      <t>クキシ</t>
    </rPh>
    <rPh sb="45" eb="48">
      <t>ショウブマチ</t>
    </rPh>
    <rPh sb="54" eb="56">
      <t>クリハシ</t>
    </rPh>
    <rPh sb="56" eb="57">
      <t>マチ</t>
    </rPh>
    <rPh sb="58" eb="59">
      <t>ワシ</t>
    </rPh>
    <rPh sb="59" eb="61">
      <t>ミヤマチ</t>
    </rPh>
    <rPh sb="62" eb="64">
      <t>ゴウケイ</t>
    </rPh>
    <rPh sb="68" eb="71">
      <t>カゾシ</t>
    </rPh>
    <rPh sb="72" eb="75">
      <t>カゾシ</t>
    </rPh>
    <rPh sb="76" eb="78">
      <t>キサイ</t>
    </rPh>
    <rPh sb="78" eb="79">
      <t>マチ</t>
    </rPh>
    <rPh sb="80" eb="84">
      <t>キタカワベマチ</t>
    </rPh>
    <rPh sb="85" eb="89">
      <t>オオトネマチ</t>
    </rPh>
    <rPh sb="90" eb="92">
      <t>ゴウケイ</t>
    </rPh>
    <phoneticPr fontId="3"/>
  </si>
  <si>
    <t>（注4）国勢調査は5年に一度実施され、平成22年の結果が現時点で最新のデータとなる。</t>
    <phoneticPr fontId="3"/>
  </si>
  <si>
    <t>2-19. 世帯数と世帯人員数</t>
    <phoneticPr fontId="3"/>
  </si>
  <si>
    <t>　（１）各年10月1日</t>
    <rPh sb="4" eb="6">
      <t>カクネン</t>
    </rPh>
    <rPh sb="8" eb="9">
      <t>ガツ</t>
    </rPh>
    <rPh sb="10" eb="11">
      <t>ニチ</t>
    </rPh>
    <phoneticPr fontId="3"/>
  </si>
  <si>
    <t>（単位：世帯、人）</t>
    <rPh sb="1" eb="3">
      <t>タンイ</t>
    </rPh>
    <rPh sb="4" eb="6">
      <t>セタイ</t>
    </rPh>
    <rPh sb="7" eb="8">
      <t>ニン</t>
    </rPh>
    <phoneticPr fontId="3"/>
  </si>
  <si>
    <t>区　　　　分</t>
    <rPh sb="0" eb="1">
      <t>ク</t>
    </rPh>
    <rPh sb="5" eb="6">
      <t>ブン</t>
    </rPh>
    <phoneticPr fontId="3"/>
  </si>
  <si>
    <t>平成12年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</si>
  <si>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</si>
  <si>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世帯数</t>
    <rPh sb="0" eb="3">
      <t>セタイスウ</t>
    </rPh>
    <phoneticPr fontId="3"/>
  </si>
  <si>
    <t>世帯人員</t>
    <rPh sb="0" eb="2">
      <t>セタイ</t>
    </rPh>
    <rPh sb="2" eb="4">
      <t>ジンイン</t>
    </rPh>
    <phoneticPr fontId="3"/>
  </si>
  <si>
    <t>総　　　数　　（注）</t>
    <rPh sb="0" eb="1">
      <t>フサ</t>
    </rPh>
    <rPh sb="4" eb="5">
      <t>カズ</t>
    </rPh>
    <rPh sb="8" eb="9">
      <t>チュウ</t>
    </rPh>
    <phoneticPr fontId="3"/>
  </si>
  <si>
    <t>一般世帯</t>
    <rPh sb="0" eb="2">
      <t>イッパン</t>
    </rPh>
    <rPh sb="2" eb="4">
      <t>セタイ</t>
    </rPh>
    <phoneticPr fontId="3"/>
  </si>
  <si>
    <t>総　　　数</t>
    <rPh sb="0" eb="1">
      <t>フサ</t>
    </rPh>
    <rPh sb="4" eb="5">
      <t>カズ</t>
    </rPh>
    <phoneticPr fontId="3"/>
  </si>
  <si>
    <t>親族世帯</t>
    <rPh sb="0" eb="2">
      <t>シンゾク</t>
    </rPh>
    <rPh sb="2" eb="4">
      <t>セタイ</t>
    </rPh>
    <phoneticPr fontId="3"/>
  </si>
  <si>
    <t>核家族世帯</t>
    <rPh sb="0" eb="3">
      <t>カクカゾク</t>
    </rPh>
    <rPh sb="3" eb="5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</si>
  <si>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</si>
  <si>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3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</si>
  <si>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3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</si>
  <si>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3"/>
  </si>
  <si>
    <t>その他の親族世帯</t>
    <rPh sb="2" eb="3">
      <t>タ</t>
    </rPh>
    <rPh sb="4" eb="6">
      <t>シンゾク</t>
    </rPh>
    <rPh sb="6" eb="8">
      <t>セタイ</t>
    </rPh>
    <phoneticPr fontId="3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</si>
  <si>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3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</si>
  <si>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3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</si>
  <si>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3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</si>
  <si>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3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</si>
  <si>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</si>
  <si>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3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</si>
  <si>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</si>
  <si>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3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</si>
  <si>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3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</si>
  <si>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3"/>
  </si>
  <si>
    <t>非親族世帯</t>
    <rPh sb="0" eb="1">
      <t>ヒ</t>
    </rPh>
    <rPh sb="1" eb="3">
      <t>シンゾク</t>
    </rPh>
    <rPh sb="3" eb="5">
      <t>セタイ</t>
    </rPh>
    <phoneticPr fontId="3"/>
  </si>
  <si>
    <t>単独世帯</t>
    <rPh sb="0" eb="2">
      <t>タンドク</t>
    </rPh>
    <rPh sb="2" eb="4">
      <t>セタイ</t>
    </rPh>
    <phoneticPr fontId="3"/>
  </si>
  <si>
    <t>施設等の世帯</t>
    <rPh sb="0" eb="3">
      <t>シセツトウ</t>
    </rPh>
    <rPh sb="4" eb="6">
      <t>セタイ</t>
    </rPh>
    <phoneticPr fontId="3"/>
  </si>
  <si>
    <t>　（注）総数には世帯の種類「不詳」を含む。</t>
    <rPh sb="2" eb="3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3"/>
  </si>
  <si>
    <t>　（２）各年10月1日</t>
    <rPh sb="4" eb="6">
      <t>カクネン</t>
    </rPh>
    <rPh sb="8" eb="9">
      <t>ガツ</t>
    </rPh>
    <rPh sb="10" eb="11">
      <t>ニチ</t>
    </rPh>
    <phoneticPr fontId="3"/>
  </si>
  <si>
    <t>平成22年</t>
    <rPh sb="0" eb="2">
      <t>ヘイセイ</t>
    </rPh>
    <rPh sb="4" eb="5">
      <t>ネン</t>
    </rPh>
    <phoneticPr fontId="3"/>
  </si>
  <si>
    <t>総　　　数　　（注2）</t>
    <rPh sb="0" eb="1">
      <t>フサ</t>
    </rPh>
    <rPh sb="4" eb="5">
      <t>カズ</t>
    </rPh>
    <rPh sb="8" eb="9">
      <t>チュウ</t>
    </rPh>
    <phoneticPr fontId="3"/>
  </si>
  <si>
    <t>総　　　数　（注3）</t>
    <rPh sb="0" eb="1">
      <t>フサ</t>
    </rPh>
    <rPh sb="4" eb="5">
      <t>カズ</t>
    </rPh>
    <rPh sb="7" eb="8">
      <t>チュウ</t>
    </rPh>
    <phoneticPr fontId="3"/>
  </si>
  <si>
    <t>親族のみの世帯</t>
    <rPh sb="0" eb="2">
      <t>シンゾク</t>
    </rPh>
    <rPh sb="5" eb="7">
      <t>セタイ</t>
    </rPh>
    <phoneticPr fontId="3"/>
  </si>
  <si>
    <t>核家族以外の世帯</t>
    <rPh sb="0" eb="3">
      <t>カクカゾク</t>
    </rPh>
    <rPh sb="3" eb="5">
      <t>イガイ</t>
    </rPh>
    <rPh sb="6" eb="8">
      <t>セタイ</t>
    </rPh>
    <phoneticPr fontId="3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</si>
  <si>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3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</si>
  <si>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</si>
  <si>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</si>
  <si>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3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</si>
  <si>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3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</si>
  <si>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3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</si>
  <si>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3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</si>
  <si>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3"/>
  </si>
  <si>
    <t>（注4)国勢調査は5年に一度実施され、平成22年の結果が現時点で最新のデータとなる。</t>
    <phoneticPr fontId="3"/>
  </si>
  <si>
    <t>2-20. 労働力状態別、年齢5歳階級別、男女別15歳以上人口</t>
    <rPh sb="11" eb="12">
      <t>ベツ</t>
    </rPh>
    <rPh sb="19" eb="20">
      <t>ベツ</t>
    </rPh>
    <phoneticPr fontId="3"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</si>
  <si>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</si>
  <si>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5"/>
  </si>
  <si>
    <t>男 女</t>
    <rPh sb="0" eb="1">
      <t>オトコ</t>
    </rPh>
    <rPh sb="2" eb="3">
      <t>オンナ</t>
    </rPh>
    <phoneticPr fontId="5"/>
  </si>
  <si>
    <t>就　業　者</t>
    <phoneticPr fontId="3"/>
  </si>
  <si>
    <t xml:space="preserve">年齢
</t>
    <phoneticPr fontId="5"/>
  </si>
  <si>
    <t>総　数
（注）</t>
    <rPh sb="5" eb="6">
      <t>チュウ</t>
    </rPh>
    <phoneticPr fontId="5"/>
  </si>
  <si>
    <t>総　数</t>
    <phoneticPr fontId="5"/>
  </si>
  <si>
    <t>主に仕事</t>
  </si>
  <si>
    <t>家事の
ほか仕事</t>
  </si>
  <si>
    <t>通学のかたわら仕事</t>
    <phoneticPr fontId="5"/>
  </si>
  <si>
    <t>休業者</t>
  </si>
  <si>
    <t>完  全
失業者</t>
    <phoneticPr fontId="5"/>
  </si>
  <si>
    <t>家　事</t>
    <rPh sb="0" eb="1">
      <t>イエ</t>
    </rPh>
    <rPh sb="2" eb="3">
      <t>コト</t>
    </rPh>
    <phoneticPr fontId="5"/>
  </si>
  <si>
    <t>通　学</t>
    <rPh sb="0" eb="1">
      <t>ツウ</t>
    </rPh>
    <rPh sb="2" eb="3">
      <t>ガク</t>
    </rPh>
    <phoneticPr fontId="5"/>
  </si>
  <si>
    <t>その他</t>
    <rPh sb="2" eb="3">
      <t>タ</t>
    </rPh>
    <phoneticPr fontId="5"/>
  </si>
  <si>
    <t>総数</t>
    <phoneticPr fontId="5"/>
  </si>
  <si>
    <t xml:space="preserve">15～19 </t>
    <phoneticPr fontId="5"/>
  </si>
  <si>
    <t xml:space="preserve">歳 </t>
  </si>
  <si>
    <t xml:space="preserve">20～24    </t>
    <phoneticPr fontId="5"/>
  </si>
  <si>
    <t xml:space="preserve">25～29    </t>
    <phoneticPr fontId="5"/>
  </si>
  <si>
    <t xml:space="preserve">30～34    </t>
    <phoneticPr fontId="5"/>
  </si>
  <si>
    <t xml:space="preserve">35～39    </t>
    <phoneticPr fontId="5"/>
  </si>
  <si>
    <t xml:space="preserve">40～44    </t>
    <phoneticPr fontId="5"/>
  </si>
  <si>
    <t xml:space="preserve">45～49    </t>
    <phoneticPr fontId="5"/>
  </si>
  <si>
    <t xml:space="preserve">50～54   </t>
    <phoneticPr fontId="5"/>
  </si>
  <si>
    <t xml:space="preserve">55～59    </t>
    <phoneticPr fontId="5"/>
  </si>
  <si>
    <t xml:space="preserve">60～64    </t>
    <phoneticPr fontId="5"/>
  </si>
  <si>
    <t xml:space="preserve">65～69    </t>
    <phoneticPr fontId="5"/>
  </si>
  <si>
    <t xml:space="preserve">70～74    </t>
    <phoneticPr fontId="5"/>
  </si>
  <si>
    <t xml:space="preserve">75～79    </t>
    <phoneticPr fontId="5"/>
  </si>
  <si>
    <t xml:space="preserve">80～84    </t>
    <phoneticPr fontId="5"/>
  </si>
  <si>
    <t xml:space="preserve">85歳以上    </t>
    <phoneticPr fontId="5"/>
  </si>
  <si>
    <t>（再掲）</t>
    <phoneticPr fontId="5"/>
  </si>
  <si>
    <t xml:space="preserve">65歳以上   </t>
    <phoneticPr fontId="5"/>
  </si>
  <si>
    <t xml:space="preserve">65～74歳    </t>
    <phoneticPr fontId="5"/>
  </si>
  <si>
    <t xml:space="preserve">75歳以上    </t>
    <phoneticPr fontId="5"/>
  </si>
  <si>
    <t xml:space="preserve"> 男</t>
    <phoneticPr fontId="5"/>
  </si>
  <si>
    <t>15～19</t>
    <phoneticPr fontId="5"/>
  </si>
  <si>
    <t xml:space="preserve">歳  </t>
  </si>
  <si>
    <t xml:space="preserve"> 女</t>
    <phoneticPr fontId="5"/>
  </si>
  <si>
    <t xml:space="preserve">15～19  </t>
    <phoneticPr fontId="5"/>
  </si>
  <si>
    <t>歳</t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</si>
  <si>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5"/>
  </si>
  <si>
    <t>（注2）国勢調査は5年に一度実施され、平成22年の結果が現時点で最新のデータとなる。</t>
    <phoneticPr fontId="3"/>
  </si>
  <si>
    <t>2-21. 年齢(5歳階級)、男女別 一般世帯高齢単身者数</t>
    <rPh sb="6" eb="8">
      <t>ネンレイ</t>
    </rPh>
    <rPh sb="10" eb="11">
      <t>サイ</t>
    </rPh>
    <rPh sb="11" eb="13">
      <t>カイキュウ</t>
    </rPh>
    <rPh sb="15" eb="17">
      <t>ダンジョ</t>
    </rPh>
    <rPh sb="17" eb="18">
      <t>ベツ</t>
    </rPh>
    <rPh sb="19" eb="21">
      <t>イッパン</t>
    </rPh>
    <rPh sb="21" eb="23">
      <t>セタイ</t>
    </rPh>
    <rPh sb="23" eb="25">
      <t>コウレイ</t>
    </rPh>
    <rPh sb="25" eb="27">
      <t>タンシン</t>
    </rPh>
    <rPh sb="27" eb="28">
      <t>モノ</t>
    </rPh>
    <rPh sb="28" eb="29">
      <t>カズ</t>
    </rPh>
    <phoneticPr fontId="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</si>
  <si>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3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</si>
  <si>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</si>
  <si>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</si>
  <si>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</si>
  <si>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</si>
  <si>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</si>
  <si>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85歳以上</t>
    <rPh sb="2" eb="3">
      <t>サイ</t>
    </rPh>
    <rPh sb="3" eb="5">
      <t>イジョウ</t>
    </rPh>
    <phoneticPr fontId="3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</si>
  <si>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3"/>
  </si>
  <si>
    <t>（注）国勢調査は5年に一度実施され、平成22年の結果が現時点で最新のデータとなる。</t>
    <phoneticPr fontId="3"/>
  </si>
  <si>
    <t>2-22. 夫の年齢(5歳階級)、妻の年齢(5歳階級)別高齢夫婦世帯数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7" eb="18">
      <t>ツマ</t>
    </rPh>
    <rPh sb="19" eb="21">
      <t>ネンレイ</t>
    </rPh>
    <rPh sb="27" eb="28">
      <t>ベツ</t>
    </rPh>
    <rPh sb="28" eb="30">
      <t>コウレイ</t>
    </rPh>
    <rPh sb="30" eb="32">
      <t>フウフ</t>
    </rPh>
    <rPh sb="32" eb="35">
      <t>セタイスウ</t>
    </rPh>
    <phoneticPr fontId="3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</si>
  <si>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3"/>
  </si>
  <si>
    <t>妻が60歳以上</t>
    <rPh sb="0" eb="1">
      <t>ツマ</t>
    </rPh>
    <rPh sb="4" eb="5">
      <t>サイ</t>
    </rPh>
    <rPh sb="5" eb="7">
      <t>イジョウ</t>
    </rPh>
    <phoneticPr fontId="3"/>
  </si>
  <si>
    <t>60～64歳</t>
    <rPh sb="5" eb="6">
      <t>サイ</t>
    </rPh>
    <phoneticPr fontId="3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</si>
  <si>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3"/>
  </si>
  <si>
    <t>夫が65～69歳</t>
    <rPh sb="0" eb="1">
      <t>オット</t>
    </rPh>
    <rPh sb="7" eb="8">
      <t>サイ</t>
    </rPh>
    <phoneticPr fontId="3"/>
  </si>
  <si>
    <t xml:space="preserve">- </t>
    <phoneticPr fontId="3"/>
  </si>
  <si>
    <t>（注）国勢調査は5年に一度実施され、平成22年の結果が現時点で最新のデータとなる。</t>
    <phoneticPr fontId="3"/>
  </si>
  <si>
    <t>2-23. 住宅の建て方別世帯数、世帯人員</t>
    <rPh sb="6" eb="8">
      <t>ジュウタク</t>
    </rPh>
    <rPh sb="9" eb="10">
      <t>タ</t>
    </rPh>
    <rPh sb="11" eb="12">
      <t>カタ</t>
    </rPh>
    <rPh sb="12" eb="13">
      <t>ベツ</t>
    </rPh>
    <rPh sb="13" eb="16">
      <t>セタイスウ</t>
    </rPh>
    <rPh sb="17" eb="19">
      <t>セタイ</t>
    </rPh>
    <rPh sb="19" eb="21">
      <t>ジンイン</t>
    </rPh>
    <phoneticPr fontId="3"/>
  </si>
  <si>
    <t>区　　分</t>
    <rPh sb="0" eb="1">
      <t>ク</t>
    </rPh>
    <rPh sb="3" eb="4">
      <t>ブン</t>
    </rPh>
    <phoneticPr fontId="3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</si>
  <si>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3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</si>
  <si>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3"/>
  </si>
  <si>
    <t>１世帯当り
人員</t>
    <phoneticPr fontId="3"/>
  </si>
  <si>
    <t>総　　数（注1）</t>
    <rPh sb="0" eb="1">
      <t>フサ</t>
    </rPh>
    <rPh sb="3" eb="4">
      <t>カズ</t>
    </rPh>
    <rPh sb="5" eb="6">
      <t>チュウ</t>
    </rPh>
    <phoneticPr fontId="3"/>
  </si>
  <si>
    <t>一戸建</t>
    <rPh sb="0" eb="2">
      <t>イッコ</t>
    </rPh>
    <rPh sb="2" eb="3">
      <t>ダ</t>
    </rPh>
    <phoneticPr fontId="3"/>
  </si>
  <si>
    <t>長屋建</t>
    <rPh sb="0" eb="2">
      <t>ナガヤ</t>
    </rPh>
    <rPh sb="2" eb="3">
      <t>タ</t>
    </rPh>
    <phoneticPr fontId="3"/>
  </si>
  <si>
    <t>共同住宅（注2）</t>
    <rPh sb="0" eb="2">
      <t>キョウドウ</t>
    </rPh>
    <rPh sb="2" eb="4">
      <t>ジュウタク</t>
    </rPh>
    <rPh sb="5" eb="6">
      <t>チュウ</t>
    </rPh>
    <phoneticPr fontId="3"/>
  </si>
  <si>
    <t>1・2階建</t>
    <rPh sb="3" eb="4">
      <t>カイ</t>
    </rPh>
    <rPh sb="4" eb="5">
      <t>タ</t>
    </rPh>
    <phoneticPr fontId="3"/>
  </si>
  <si>
    <t>3～5階建</t>
    <rPh sb="3" eb="4">
      <t>カイ</t>
    </rPh>
    <rPh sb="4" eb="5">
      <t>タ</t>
    </rPh>
    <phoneticPr fontId="3"/>
  </si>
  <si>
    <t>6～10階建</t>
    <rPh sb="4" eb="5">
      <t>カイ</t>
    </rPh>
    <rPh sb="5" eb="6">
      <t>タ</t>
    </rPh>
    <phoneticPr fontId="3"/>
  </si>
  <si>
    <t>11～14階建</t>
    <rPh sb="5" eb="6">
      <t>カイ</t>
    </rPh>
    <rPh sb="6" eb="7">
      <t>タ</t>
    </rPh>
    <phoneticPr fontId="3"/>
  </si>
  <si>
    <t>15階建以上</t>
    <rPh sb="2" eb="3">
      <t>カイ</t>
    </rPh>
    <rPh sb="3" eb="4">
      <t>タ</t>
    </rPh>
    <rPh sb="4" eb="6">
      <t>イジョウ</t>
    </rPh>
    <phoneticPr fontId="3"/>
  </si>
  <si>
    <t>その他</t>
    <rPh sb="2" eb="3">
      <t>タ</t>
    </rPh>
    <phoneticPr fontId="3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</si>
  <si>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3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</si>
  <si>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3"/>
  </si>
  <si>
    <t>（注3）国勢調査は5年に一度実施され、平成22年の結果が現時点で最新のデータとなる。</t>
    <phoneticPr fontId="3"/>
  </si>
  <si>
    <t>2-24. 産業別就業者数</t>
    <phoneticPr fontId="3"/>
  </si>
  <si>
    <t>（１）平成７～１７年（各年10月1日）</t>
    <rPh sb="3" eb="5">
      <t>ヘー</t>
    </rPh>
    <rPh sb="9" eb="10">
      <t>ネン</t>
    </rPh>
    <phoneticPr fontId="35"/>
  </si>
  <si>
    <t>産              業</t>
  </si>
  <si>
    <t>7年</t>
  </si>
  <si>
    <t>12年</t>
    <phoneticPr fontId="3"/>
  </si>
  <si>
    <t>総　数</t>
    <phoneticPr fontId="3"/>
  </si>
  <si>
    <t>第１次産業</t>
    <phoneticPr fontId="3"/>
  </si>
  <si>
    <t>農      業</t>
    <phoneticPr fontId="3"/>
  </si>
  <si>
    <t>林      業</t>
    <phoneticPr fontId="3"/>
  </si>
  <si>
    <t>漁      業</t>
    <phoneticPr fontId="3"/>
  </si>
  <si>
    <t>第２次産業</t>
    <phoneticPr fontId="3"/>
  </si>
  <si>
    <t>鉱      業</t>
    <phoneticPr fontId="3"/>
  </si>
  <si>
    <t>建  設  業</t>
    <phoneticPr fontId="3"/>
  </si>
  <si>
    <t>製  造  業</t>
    <phoneticPr fontId="3"/>
  </si>
  <si>
    <t>第３次産業</t>
    <phoneticPr fontId="3"/>
  </si>
  <si>
    <t>電気･ガス･熱供給・水道業</t>
    <phoneticPr fontId="3"/>
  </si>
  <si>
    <t>運輸・通信業</t>
    <phoneticPr fontId="3"/>
  </si>
  <si>
    <t>卸売・小売業、飲食店</t>
    <phoneticPr fontId="3"/>
  </si>
  <si>
    <t>金融・保険業</t>
    <phoneticPr fontId="3"/>
  </si>
  <si>
    <t>不動産業</t>
    <phoneticPr fontId="3"/>
  </si>
  <si>
    <t>サービス業</t>
    <phoneticPr fontId="3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</si>
  <si>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3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</si>
  <si>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</si>
  <si>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35"/>
  </si>
  <si>
    <t>（２）平成２２年（10月1日）</t>
    <rPh sb="3" eb="5">
      <t>ヘー</t>
    </rPh>
    <rPh sb="7" eb="8">
      <t>ネン</t>
    </rPh>
    <phoneticPr fontId="35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</si>
  <si>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</si>
  <si>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情報通信業</t>
    <rPh sb="0" eb="2">
      <t>ジョウホウ</t>
    </rPh>
    <rPh sb="2" eb="5">
      <t>ツウシンギョウ</t>
    </rPh>
    <phoneticPr fontId="35"/>
  </si>
  <si>
    <t>運輸業，郵便業</t>
    <rPh sb="2" eb="3">
      <t>ギョウ</t>
    </rPh>
    <rPh sb="4" eb="6">
      <t>ユウビン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</si>
  <si>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</si>
  <si>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phoneticPr fontId="3"/>
  </si>
  <si>
    <t>不動産業，物品賃貸業</t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</si>
  <si>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</si>
  <si>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</si>
  <si>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</si>
  <si>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5"/>
  </si>
  <si>
    <t>医療，福祉</t>
    <rPh sb="0" eb="2">
      <t>イリョウ</t>
    </rPh>
    <rPh sb="3" eb="5">
      <t>フクシ</t>
    </rPh>
    <phoneticPr fontId="35"/>
  </si>
  <si>
    <t>複合サービス事業</t>
    <rPh sb="0" eb="2">
      <t>フクゴウ</t>
    </rPh>
    <rPh sb="6" eb="8">
      <t>ジギョウ</t>
    </rPh>
    <phoneticPr fontId="3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</si>
  <si>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5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</si>
  <si>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</si>
  <si>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（注2）国勢調査は5年に一度実施され、平成22年の結果が、現時点で最新のデータとなる。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</si>
</sst>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_ "/>
    <numFmt numFmtId="178" formatCode="#,##0_);[Red]\(#,##0\)"/>
    <numFmt numFmtId="179" formatCode="#,##0.00_);[Red]\(#,##0.00\)"/>
    <numFmt numFmtId="180" formatCode="#,##0.0_);[Red]\(#,##0.0\)"/>
    <numFmt numFmtId="181" formatCode="#,##0_ ;[Red]\-#,##0\ "/>
    <numFmt numFmtId="182" formatCode="#,##0;\-#,##0;&quot;-&quot;"/>
    <numFmt numFmtId="183" formatCode="_ * #,##0_ ;_ * \-#,##0_ ;_ * &quot;-&quot;??_ ;_ @_ "/>
    <numFmt numFmtId="184" formatCode="#,##0_ "/>
    <numFmt numFmtId="185" formatCode="[$-411]ggge&quot;年&quot;m&quot;月&quot;d&quot;日&quot;;@"/>
    <numFmt numFmtId="186" formatCode="#,##0;&quot;△ &quot;#,##0"/>
    <numFmt numFmtId="187" formatCode="0.00_ "/>
    <numFmt numFmtId="188" formatCode="#,###,###,##0;&quot; -&quot;###,###,##0"/>
    <numFmt numFmtId="189" formatCode="\ ###,###,##0;&quot;-&quot;###,###,##0"/>
    <numFmt numFmtId="190" formatCode="#,##0.0_ ;[Red]\-#,##0.0\ "/>
    <numFmt numFmtId="191" formatCode="#,##0.00_ ;[Red]\-#,##0.00\ "/>
    <numFmt numFmtId="192" formatCode="0.0_);[Red]\(0.0\)"/>
    <numFmt numFmtId="193" formatCode="#,##0.0;[Red]\-#,##0.0"/>
    <numFmt numFmtId="194" formatCode="0.0"/>
    <numFmt numFmtId="195" formatCode="###,###,##0;&quot;-&quot;##,###,##0"/>
    <numFmt numFmtId="196" formatCode="#,###,##0;&quot; -&quot;###,##0"/>
    <numFmt numFmtId="197" formatCode="0.00_);[Red]\(0.00\)"/>
  </numFmts>
  <fonts count="5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sz val="10"/>
      <name val="ＭＳ Ｐ明朝"/>
      <family val="1"/>
      <charset val="128"/>
    </font>
    <font>
      <sz val="9.5"/>
      <name val="ｺﾞｼｯｸ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9"/>
      <color indexed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9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9"/>
      <color indexed="8"/>
      <name val="Times New Roman"/>
      <family val="1"/>
    </font>
    <font>
      <sz val="8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6"/>
      <color indexed="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82" fontId="25" fillId="0" borderId="0" applyFill="0" applyBorder="0" applyAlignment="0"/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7" fillId="0" borderId="0"/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642">
    <xf numFmtId="0" fontId="0" fillId="0" borderId="0" xfId="0">
      <alignment vertical="center"/>
    </xf>
    <xf numFmtId="0" fontId="23" fillId="0" borderId="0" xfId="46" applyFont="1" applyAlignment="1">
      <alignment vertical="center"/>
    </xf>
    <xf numFmtId="178" fontId="23" fillId="0" borderId="19" xfId="47" applyNumberFormat="1" applyFont="1" applyBorder="1"/>
    <xf numFmtId="178" fontId="23" fillId="0" borderId="0" xfId="47" applyNumberFormat="1" applyFont="1"/>
    <xf numFmtId="176" fontId="23" fillId="0" borderId="0" xfId="47" applyNumberFormat="1" applyFont="1" applyAlignment="1">
      <alignment horizontal="right"/>
    </xf>
    <xf numFmtId="177" fontId="23" fillId="0" borderId="0" xfId="47" applyNumberFormat="1" applyFont="1" applyAlignment="1">
      <alignment horizontal="right"/>
    </xf>
    <xf numFmtId="180" fontId="23" fillId="0" borderId="0" xfId="47" applyNumberFormat="1" applyFont="1"/>
    <xf numFmtId="178" fontId="23" fillId="0" borderId="0" xfId="47" applyNumberFormat="1" applyFont="1" applyBorder="1"/>
    <xf numFmtId="180" fontId="23" fillId="0" borderId="0" xfId="47" applyNumberFormat="1" applyFont="1" applyBorder="1"/>
    <xf numFmtId="178" fontId="23" fillId="0" borderId="0" xfId="47" applyNumberFormat="1" applyFont="1" applyFill="1" applyBorder="1"/>
    <xf numFmtId="180" fontId="23" fillId="0" borderId="0" xfId="47" applyNumberFormat="1" applyFont="1" applyFill="1" applyBorder="1"/>
    <xf numFmtId="178" fontId="23" fillId="0" borderId="21" xfId="47" applyNumberFormat="1" applyFont="1" applyFill="1" applyBorder="1"/>
    <xf numFmtId="180" fontId="23" fillId="0" borderId="21" xfId="47" applyNumberFormat="1" applyFont="1" applyFill="1" applyBorder="1"/>
    <xf numFmtId="0" fontId="24" fillId="0" borderId="0" xfId="46" applyFont="1" applyAlignment="1">
      <alignment vertical="center"/>
    </xf>
    <xf numFmtId="0" fontId="24" fillId="0" borderId="0" xfId="46" applyFont="1" applyBorder="1" applyAlignment="1">
      <alignment horizontal="left" vertical="center"/>
    </xf>
    <xf numFmtId="0" fontId="24" fillId="0" borderId="0" xfId="46" applyFont="1" applyAlignment="1"/>
    <xf numFmtId="0" fontId="24" fillId="0" borderId="0" xfId="46" applyFont="1" applyAlignment="1">
      <alignment horizontal="right" vertical="center"/>
    </xf>
    <xf numFmtId="178" fontId="29" fillId="0" borderId="24" xfId="47" applyNumberFormat="1" applyFont="1" applyFill="1" applyBorder="1" applyAlignment="1">
      <alignment vertical="center"/>
    </xf>
    <xf numFmtId="179" fontId="29" fillId="0" borderId="24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0" xfId="47" applyNumberFormat="1" applyFont="1" applyFill="1" applyAlignment="1">
      <alignment vertical="center"/>
    </xf>
    <xf numFmtId="179" fontId="23" fillId="0" borderId="0" xfId="47" applyNumberFormat="1" applyFont="1" applyFill="1" applyAlignment="1">
      <alignment vertical="center"/>
    </xf>
    <xf numFmtId="178" fontId="23" fillId="0" borderId="18" xfId="47" applyNumberFormat="1" applyFont="1" applyFill="1" applyBorder="1" applyAlignment="1">
      <alignment vertical="center"/>
    </xf>
    <xf numFmtId="178" fontId="23" fillId="0" borderId="21" xfId="47" applyNumberFormat="1" applyFont="1" applyFill="1" applyBorder="1" applyAlignment="1">
      <alignment vertical="center"/>
    </xf>
    <xf numFmtId="179" fontId="23" fillId="0" borderId="21" xfId="47" applyNumberFormat="1" applyFont="1" applyFill="1" applyBorder="1" applyAlignment="1">
      <alignment vertical="center"/>
    </xf>
    <xf numFmtId="38" fontId="22" fillId="0" borderId="0" xfId="47" applyFont="1" applyFill="1" applyAlignment="1">
      <alignment vertical="center"/>
    </xf>
    <xf numFmtId="38" fontId="23" fillId="0" borderId="21" xfId="47" applyFont="1" applyFill="1" applyBorder="1" applyAlignment="1">
      <alignment horizontal="left" vertical="center"/>
    </xf>
    <xf numFmtId="38" fontId="23" fillId="0" borderId="0" xfId="47" applyFont="1" applyFill="1" applyAlignment="1">
      <alignment vertical="center"/>
    </xf>
    <xf numFmtId="38" fontId="23" fillId="0" borderId="21" xfId="47" applyFont="1" applyFill="1" applyBorder="1" applyAlignment="1">
      <alignment horizontal="right" vertical="center"/>
    </xf>
    <xf numFmtId="38" fontId="23" fillId="0" borderId="0" xfId="47" applyFont="1" applyFill="1"/>
    <xf numFmtId="38" fontId="23" fillId="0" borderId="23" xfId="47" applyFont="1" applyFill="1" applyBorder="1" applyAlignment="1">
      <alignment horizontal="center" vertical="center"/>
    </xf>
    <xf numFmtId="38" fontId="23" fillId="0" borderId="14" xfId="47" applyFont="1" applyFill="1" applyBorder="1" applyAlignment="1">
      <alignment horizontal="center" vertical="center"/>
    </xf>
    <xf numFmtId="38" fontId="23" fillId="0" borderId="0" xfId="47" applyFont="1" applyFill="1" applyAlignment="1">
      <alignment horizontal="center" vertical="center"/>
    </xf>
    <xf numFmtId="38" fontId="29" fillId="0" borderId="12" xfId="47" applyFont="1" applyFill="1" applyBorder="1" applyAlignment="1">
      <alignment horizontal="center" vertical="center"/>
    </xf>
    <xf numFmtId="181" fontId="29" fillId="0" borderId="24" xfId="47" applyNumberFormat="1" applyFont="1" applyFill="1" applyBorder="1" applyAlignment="1">
      <alignment horizontal="right" vertical="center"/>
    </xf>
    <xf numFmtId="38" fontId="23" fillId="0" borderId="20" xfId="47" applyFont="1" applyFill="1" applyBorder="1" applyAlignment="1">
      <alignment horizontal="center" vertical="center"/>
    </xf>
    <xf numFmtId="181" fontId="23" fillId="0" borderId="0" xfId="47" applyNumberFormat="1" applyFont="1" applyFill="1" applyBorder="1" applyAlignment="1">
      <alignment horizontal="right" vertical="center"/>
    </xf>
    <xf numFmtId="181" fontId="23" fillId="0" borderId="0" xfId="47" applyNumberFormat="1" applyFont="1" applyFill="1" applyBorder="1" applyAlignment="1">
      <alignment vertical="center"/>
    </xf>
    <xf numFmtId="38" fontId="23" fillId="0" borderId="16" xfId="47" applyFont="1" applyFill="1" applyBorder="1" applyAlignment="1">
      <alignment horizontal="center" vertical="center"/>
    </xf>
    <xf numFmtId="181" fontId="23" fillId="0" borderId="21" xfId="47" applyNumberFormat="1" applyFont="1" applyFill="1" applyBorder="1" applyAlignment="1">
      <alignment horizontal="right" vertical="center"/>
    </xf>
    <xf numFmtId="181" fontId="23" fillId="0" borderId="21" xfId="47" applyNumberFormat="1" applyFont="1" applyFill="1" applyBorder="1" applyAlignment="1">
      <alignment vertical="center"/>
    </xf>
    <xf numFmtId="38" fontId="23" fillId="0" borderId="0" xfId="47" applyFont="1" applyFill="1" applyAlignment="1">
      <alignment horizontal="right"/>
    </xf>
    <xf numFmtId="38" fontId="23" fillId="0" borderId="0" xfId="47" applyFont="1" applyFill="1" applyAlignment="1">
      <alignment horizontal="right" vertical="center"/>
    </xf>
    <xf numFmtId="38" fontId="22" fillId="0" borderId="0" xfId="47" applyFont="1" applyFill="1" applyBorder="1" applyAlignment="1">
      <alignment vertical="top"/>
    </xf>
    <xf numFmtId="38" fontId="30" fillId="0" borderId="23" xfId="47" applyFont="1" applyFill="1" applyBorder="1" applyAlignment="1">
      <alignment horizontal="center"/>
    </xf>
    <xf numFmtId="183" fontId="30" fillId="0" borderId="14" xfId="47" applyNumberFormat="1" applyFont="1" applyFill="1" applyBorder="1" applyAlignment="1">
      <alignment horizontal="center"/>
    </xf>
    <xf numFmtId="41" fontId="30" fillId="0" borderId="14" xfId="47" applyNumberFormat="1" applyFont="1" applyFill="1" applyBorder="1" applyAlignment="1">
      <alignment horizontal="center"/>
    </xf>
    <xf numFmtId="41" fontId="30" fillId="0" borderId="25" xfId="47" applyNumberFormat="1" applyFont="1" applyFill="1" applyBorder="1" applyAlignment="1">
      <alignment horizontal="center"/>
    </xf>
    <xf numFmtId="41" fontId="30" fillId="0" borderId="22" xfId="47" applyNumberFormat="1" applyFont="1" applyFill="1" applyBorder="1" applyAlignment="1">
      <alignment horizontal="center"/>
    </xf>
    <xf numFmtId="183" fontId="29" fillId="0" borderId="24" xfId="47" applyNumberFormat="1" applyFont="1" applyFill="1" applyBorder="1" applyAlignment="1">
      <alignment vertical="center"/>
    </xf>
    <xf numFmtId="41" fontId="29" fillId="0" borderId="24" xfId="47" applyNumberFormat="1" applyFont="1" applyFill="1" applyBorder="1" applyAlignment="1">
      <alignment vertical="center"/>
    </xf>
    <xf numFmtId="41" fontId="29" fillId="0" borderId="26" xfId="47" applyNumberFormat="1" applyFont="1" applyFill="1" applyBorder="1" applyAlignment="1">
      <alignment vertical="center"/>
    </xf>
    <xf numFmtId="41" fontId="23" fillId="0" borderId="15" xfId="47" applyNumberFormat="1" applyFont="1" applyFill="1" applyBorder="1" applyAlignment="1">
      <alignment horizontal="center" vertical="center"/>
    </xf>
    <xf numFmtId="41" fontId="23" fillId="0" borderId="24" xfId="47" applyNumberFormat="1" applyFont="1" applyFill="1" applyBorder="1" applyAlignment="1">
      <alignment horizontal="center" vertical="center"/>
    </xf>
    <xf numFmtId="38" fontId="30" fillId="0" borderId="20" xfId="47" applyFont="1" applyFill="1" applyBorder="1" applyAlignment="1">
      <alignment horizontal="center" vertical="center"/>
    </xf>
    <xf numFmtId="183" fontId="23" fillId="0" borderId="0" xfId="47" applyNumberFormat="1" applyFont="1" applyFill="1" applyBorder="1" applyAlignment="1">
      <alignment vertical="center"/>
    </xf>
    <xf numFmtId="41" fontId="23" fillId="0" borderId="0" xfId="47" applyNumberFormat="1" applyFont="1" applyFill="1" applyBorder="1" applyAlignment="1">
      <alignment vertical="center"/>
    </xf>
    <xf numFmtId="41" fontId="23" fillId="0" borderId="27" xfId="47" applyNumberFormat="1" applyFont="1" applyFill="1" applyBorder="1" applyAlignment="1">
      <alignment vertical="center"/>
    </xf>
    <xf numFmtId="41" fontId="23" fillId="0" borderId="19" xfId="47" applyNumberFormat="1" applyFont="1" applyFill="1" applyBorder="1" applyAlignment="1">
      <alignment vertical="center"/>
    </xf>
    <xf numFmtId="183" fontId="23" fillId="0" borderId="21" xfId="47" applyNumberFormat="1" applyFont="1" applyFill="1" applyBorder="1" applyAlignment="1">
      <alignment vertical="center"/>
    </xf>
    <xf numFmtId="41" fontId="23" fillId="0" borderId="21" xfId="47" applyNumberFormat="1" applyFont="1" applyFill="1" applyBorder="1" applyAlignment="1">
      <alignment vertical="center"/>
    </xf>
    <xf numFmtId="41" fontId="23" fillId="0" borderId="28" xfId="47" applyNumberFormat="1" applyFont="1" applyFill="1" applyBorder="1" applyAlignment="1">
      <alignment vertical="center"/>
    </xf>
    <xf numFmtId="41" fontId="23" fillId="0" borderId="18" xfId="47" applyNumberFormat="1" applyFont="1" applyFill="1" applyBorder="1" applyAlignment="1">
      <alignment vertical="center"/>
    </xf>
    <xf numFmtId="38" fontId="30" fillId="0" borderId="0" xfId="47" applyFont="1" applyFill="1" applyBorder="1" applyAlignment="1">
      <alignment horizontal="center"/>
    </xf>
    <xf numFmtId="43" fontId="23" fillId="0" borderId="0" xfId="47" applyNumberFormat="1" applyFont="1" applyFill="1" applyBorder="1"/>
    <xf numFmtId="41" fontId="23" fillId="0" borderId="0" xfId="47" applyNumberFormat="1" applyFont="1" applyFill="1" applyBorder="1"/>
    <xf numFmtId="38" fontId="30" fillId="0" borderId="0" xfId="47" applyFont="1" applyFill="1" applyAlignment="1">
      <alignment horizontal="right" vertical="center"/>
    </xf>
    <xf numFmtId="38" fontId="22" fillId="0" borderId="0" xfId="47" applyFont="1" applyFill="1" applyBorder="1" applyAlignment="1">
      <alignment vertical="center"/>
    </xf>
    <xf numFmtId="38" fontId="30" fillId="0" borderId="23" xfId="47" applyFont="1" applyFill="1" applyBorder="1" applyAlignment="1">
      <alignment horizontal="center" vertical="center"/>
    </xf>
    <xf numFmtId="38" fontId="30" fillId="0" borderId="14" xfId="47" applyFont="1" applyFill="1" applyBorder="1" applyAlignment="1">
      <alignment horizontal="center" vertical="center"/>
    </xf>
    <xf numFmtId="38" fontId="30" fillId="0" borderId="22" xfId="47" applyFont="1" applyFill="1" applyBorder="1" applyAlignment="1">
      <alignment horizontal="center" vertical="center"/>
    </xf>
    <xf numFmtId="38" fontId="30" fillId="0" borderId="29" xfId="47" applyFont="1" applyFill="1" applyBorder="1" applyAlignment="1">
      <alignment horizontal="center" vertical="center"/>
    </xf>
    <xf numFmtId="183" fontId="29" fillId="0" borderId="15" xfId="47" applyNumberFormat="1" applyFont="1" applyFill="1" applyBorder="1" applyAlignment="1">
      <alignment vertical="center"/>
    </xf>
    <xf numFmtId="38" fontId="23" fillId="0" borderId="30" xfId="47" applyFont="1" applyFill="1" applyBorder="1" applyAlignment="1">
      <alignment horizontal="center" vertical="center"/>
    </xf>
    <xf numFmtId="38" fontId="23" fillId="0" borderId="15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183" fontId="23" fillId="0" borderId="19" xfId="47" applyNumberFormat="1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181" fontId="23" fillId="0" borderId="19" xfId="47" applyNumberFormat="1" applyFont="1" applyFill="1" applyBorder="1"/>
    <xf numFmtId="181" fontId="23" fillId="0" borderId="0" xfId="47" applyNumberFormat="1" applyFont="1" applyFill="1" applyBorder="1"/>
    <xf numFmtId="181" fontId="23" fillId="0" borderId="20" xfId="47" applyNumberFormat="1" applyFont="1" applyFill="1" applyBorder="1"/>
    <xf numFmtId="181" fontId="23" fillId="0" borderId="18" xfId="47" applyNumberFormat="1" applyFont="1" applyFill="1" applyBorder="1" applyAlignment="1">
      <alignment vertical="center"/>
    </xf>
    <xf numFmtId="38" fontId="23" fillId="0" borderId="31" xfId="47" applyFont="1" applyFill="1" applyBorder="1" applyAlignment="1">
      <alignment horizontal="center" vertical="center"/>
    </xf>
    <xf numFmtId="181" fontId="23" fillId="0" borderId="18" xfId="47" applyNumberFormat="1" applyFont="1" applyFill="1" applyBorder="1"/>
    <xf numFmtId="181" fontId="23" fillId="0" borderId="21" xfId="47" applyNumberFormat="1" applyFont="1" applyFill="1" applyBorder="1"/>
    <xf numFmtId="38" fontId="28" fillId="0" borderId="23" xfId="47" applyFont="1" applyFill="1" applyBorder="1" applyAlignment="1">
      <alignment horizontal="center" vertical="center"/>
    </xf>
    <xf numFmtId="38" fontId="28" fillId="0" borderId="14" xfId="47" applyFont="1" applyFill="1" applyBorder="1" applyAlignment="1">
      <alignment horizontal="center" vertical="center"/>
    </xf>
    <xf numFmtId="38" fontId="28" fillId="0" borderId="25" xfId="47" applyFont="1" applyFill="1" applyBorder="1" applyAlignment="1">
      <alignment horizontal="center" vertical="center"/>
    </xf>
    <xf numFmtId="38" fontId="28" fillId="0" borderId="29" xfId="47" applyFont="1" applyFill="1" applyBorder="1" applyAlignment="1">
      <alignment horizontal="center" vertical="center"/>
    </xf>
    <xf numFmtId="38" fontId="28" fillId="0" borderId="22" xfId="47" applyFont="1" applyFill="1" applyBorder="1" applyAlignment="1">
      <alignment horizontal="center" vertical="center"/>
    </xf>
    <xf numFmtId="38" fontId="31" fillId="0" borderId="20" xfId="47" applyFont="1" applyFill="1" applyBorder="1" applyAlignment="1">
      <alignment vertical="center"/>
    </xf>
    <xf numFmtId="38" fontId="31" fillId="0" borderId="30" xfId="47" applyFont="1" applyFill="1" applyBorder="1" applyAlignment="1">
      <alignment vertical="center"/>
    </xf>
    <xf numFmtId="38" fontId="28" fillId="0" borderId="20" xfId="47" applyFont="1" applyFill="1" applyBorder="1" applyAlignment="1">
      <alignment vertical="center"/>
    </xf>
    <xf numFmtId="38" fontId="28" fillId="0" borderId="30" xfId="47" applyFont="1" applyFill="1" applyBorder="1" applyAlignment="1">
      <alignment vertical="center"/>
    </xf>
    <xf numFmtId="38" fontId="28" fillId="0" borderId="31" xfId="47" applyFont="1" applyFill="1" applyBorder="1" applyAlignment="1">
      <alignment vertical="center"/>
    </xf>
    <xf numFmtId="38" fontId="23" fillId="0" borderId="0" xfId="47" applyFont="1" applyFill="1" applyBorder="1" applyAlignment="1">
      <alignment horizontal="right" vertical="center"/>
    </xf>
    <xf numFmtId="181" fontId="29" fillId="0" borderId="0" xfId="47" applyNumberFormat="1" applyFont="1" applyFill="1" applyBorder="1" applyAlignment="1">
      <alignment vertical="center"/>
    </xf>
    <xf numFmtId="181" fontId="28" fillId="0" borderId="30" xfId="47" applyNumberFormat="1" applyFont="1" applyFill="1" applyBorder="1" applyAlignment="1">
      <alignment vertical="center"/>
    </xf>
    <xf numFmtId="181" fontId="23" fillId="0" borderId="24" xfId="47" applyNumberFormat="1" applyFont="1" applyFill="1" applyBorder="1"/>
    <xf numFmtId="38" fontId="23" fillId="0" borderId="20" xfId="47" applyFont="1" applyFill="1" applyBorder="1" applyAlignment="1">
      <alignment vertical="center"/>
    </xf>
    <xf numFmtId="181" fontId="23" fillId="0" borderId="20" xfId="47" applyNumberFormat="1" applyFont="1" applyFill="1" applyBorder="1" applyAlignment="1">
      <alignment vertical="center"/>
    </xf>
    <xf numFmtId="181" fontId="23" fillId="0" borderId="28" xfId="47" applyNumberFormat="1" applyFont="1" applyFill="1" applyBorder="1" applyAlignment="1">
      <alignment vertical="center"/>
    </xf>
    <xf numFmtId="181" fontId="29" fillId="0" borderId="16" xfId="47" applyNumberFormat="1" applyFont="1" applyFill="1" applyBorder="1" applyAlignment="1">
      <alignment horizontal="center" vertical="center"/>
    </xf>
    <xf numFmtId="38" fontId="29" fillId="0" borderId="21" xfId="47" applyFont="1" applyFill="1" applyBorder="1" applyAlignment="1">
      <alignment vertical="center"/>
    </xf>
    <xf numFmtId="38" fontId="22" fillId="0" borderId="0" xfId="47" applyFont="1" applyAlignment="1">
      <alignment vertical="center"/>
    </xf>
    <xf numFmtId="38" fontId="23" fillId="0" borderId="21" xfId="47" applyFont="1" applyBorder="1" applyAlignment="1">
      <alignment vertical="center"/>
    </xf>
    <xf numFmtId="38" fontId="23" fillId="0" borderId="0" xfId="47" applyFont="1" applyAlignment="1">
      <alignment horizontal="center" vertical="center"/>
    </xf>
    <xf numFmtId="38" fontId="23" fillId="0" borderId="13" xfId="47" applyFont="1" applyBorder="1" applyAlignment="1">
      <alignment horizontal="center" vertical="center"/>
    </xf>
    <xf numFmtId="38" fontId="23" fillId="0" borderId="22" xfId="47" applyFont="1" applyBorder="1" applyAlignment="1">
      <alignment horizontal="centerContinuous" vertical="center"/>
    </xf>
    <xf numFmtId="38" fontId="23" fillId="0" borderId="2" xfId="47" applyFont="1" applyBorder="1" applyAlignment="1">
      <alignment horizontal="centerContinuous" vertical="center"/>
    </xf>
    <xf numFmtId="38" fontId="23" fillId="0" borderId="23" xfId="47" applyFont="1" applyBorder="1" applyAlignment="1">
      <alignment horizontal="centerContinuous" vertical="center"/>
    </xf>
    <xf numFmtId="38" fontId="23" fillId="0" borderId="21" xfId="47" applyFont="1" applyBorder="1" applyAlignment="1">
      <alignment horizontal="center" vertical="center"/>
    </xf>
    <xf numFmtId="38" fontId="23" fillId="0" borderId="17" xfId="47" applyFont="1" applyBorder="1" applyAlignment="1">
      <alignment horizontal="center" vertical="center"/>
    </xf>
    <xf numFmtId="38" fontId="23" fillId="0" borderId="14" xfId="47" applyFont="1" applyBorder="1" applyAlignment="1">
      <alignment horizontal="center" vertical="center"/>
    </xf>
    <xf numFmtId="38" fontId="23" fillId="0" borderId="20" xfId="47" applyFont="1" applyBorder="1" applyAlignment="1">
      <alignment horizontal="left" vertical="center"/>
    </xf>
    <xf numFmtId="186" fontId="23" fillId="0" borderId="0" xfId="47" applyNumberFormat="1" applyFont="1" applyAlignment="1">
      <alignment vertical="center"/>
    </xf>
    <xf numFmtId="38" fontId="23" fillId="0" borderId="20" xfId="47" applyFont="1" applyBorder="1" applyAlignment="1">
      <alignment horizontal="center" vertical="center"/>
    </xf>
    <xf numFmtId="38" fontId="23" fillId="0" borderId="0" xfId="47" applyFont="1" applyBorder="1" applyAlignment="1">
      <alignment horizontal="center" vertical="center"/>
    </xf>
    <xf numFmtId="186" fontId="23" fillId="0" borderId="19" xfId="47" applyNumberFormat="1" applyFont="1" applyBorder="1" applyAlignment="1">
      <alignment vertical="center"/>
    </xf>
    <xf numFmtId="186" fontId="23" fillId="0" borderId="0" xfId="47" applyNumberFormat="1" applyFont="1" applyBorder="1" applyAlignment="1">
      <alignment vertical="center"/>
    </xf>
    <xf numFmtId="38" fontId="23" fillId="0" borderId="20" xfId="47" quotePrefix="1" applyFont="1" applyBorder="1" applyAlignment="1">
      <alignment horizontal="center" vertical="center"/>
    </xf>
    <xf numFmtId="186" fontId="23" fillId="0" borderId="0" xfId="47" applyNumberFormat="1" applyFont="1" applyFill="1" applyBorder="1" applyAlignment="1">
      <alignment vertical="center"/>
    </xf>
    <xf numFmtId="38" fontId="23" fillId="0" borderId="20" xfId="47" quotePrefix="1" applyFont="1" applyFill="1" applyBorder="1" applyAlignment="1">
      <alignment horizontal="center" vertical="center"/>
    </xf>
    <xf numFmtId="38" fontId="23" fillId="0" borderId="16" xfId="47" quotePrefix="1" applyFont="1" applyFill="1" applyBorder="1" applyAlignment="1">
      <alignment horizontal="center" vertical="center"/>
    </xf>
    <xf numFmtId="38" fontId="22" fillId="0" borderId="0" xfId="47" applyFont="1" applyBorder="1" applyAlignment="1">
      <alignment vertical="center"/>
    </xf>
    <xf numFmtId="38" fontId="23" fillId="0" borderId="21" xfId="47" applyFont="1" applyBorder="1" applyAlignment="1">
      <alignment horizontal="right" vertical="center"/>
    </xf>
    <xf numFmtId="38" fontId="23" fillId="0" borderId="22" xfId="47" applyFont="1" applyBorder="1" applyAlignment="1">
      <alignment horizontal="center" vertical="center"/>
    </xf>
    <xf numFmtId="38" fontId="23" fillId="0" borderId="22" xfId="47" applyFont="1" applyFill="1" applyBorder="1" applyAlignment="1">
      <alignment horizontal="center" vertical="center"/>
    </xf>
    <xf numFmtId="38" fontId="29" fillId="0" borderId="12" xfId="47" applyFont="1" applyBorder="1" applyAlignment="1">
      <alignment horizontal="center" vertical="center"/>
    </xf>
    <xf numFmtId="181" fontId="29" fillId="0" borderId="0" xfId="47" applyNumberFormat="1" applyFont="1" applyAlignment="1">
      <alignment vertical="center"/>
    </xf>
    <xf numFmtId="181" fontId="29" fillId="0" borderId="0" xfId="47" applyNumberFormat="1" applyFont="1" applyFill="1" applyAlignment="1">
      <alignment vertical="center"/>
    </xf>
    <xf numFmtId="38" fontId="23" fillId="0" borderId="20" xfId="47" applyFont="1" applyBorder="1" applyAlignment="1">
      <alignment horizontal="left" vertical="center" indent="1"/>
    </xf>
    <xf numFmtId="181" fontId="23" fillId="0" borderId="0" xfId="47" applyNumberFormat="1" applyFont="1" applyAlignment="1">
      <alignment vertical="center"/>
    </xf>
    <xf numFmtId="181" fontId="23" fillId="0" borderId="0" xfId="47" applyNumberFormat="1" applyFont="1" applyFill="1" applyAlignment="1">
      <alignment vertical="center"/>
    </xf>
    <xf numFmtId="38" fontId="23" fillId="0" borderId="20" xfId="47" applyFont="1" applyBorder="1" applyAlignment="1">
      <alignment horizontal="distributed" vertical="center" indent="1"/>
    </xf>
    <xf numFmtId="38" fontId="29" fillId="0" borderId="20" xfId="47" applyFont="1" applyBorder="1" applyAlignment="1">
      <alignment horizontal="distributed" vertical="center" indent="1"/>
    </xf>
    <xf numFmtId="38" fontId="23" fillId="0" borderId="16" xfId="47" applyFont="1" applyBorder="1" applyAlignment="1">
      <alignment horizontal="distributed" vertical="center" indent="1"/>
    </xf>
    <xf numFmtId="181" fontId="23" fillId="0" borderId="21" xfId="47" applyNumberFormat="1" applyFont="1" applyBorder="1" applyAlignment="1">
      <alignment vertical="center"/>
    </xf>
    <xf numFmtId="38" fontId="23" fillId="0" borderId="0" xfId="47" applyFont="1" applyAlignment="1">
      <alignment horizontal="right" vertical="center"/>
    </xf>
    <xf numFmtId="0" fontId="23" fillId="0" borderId="0" xfId="46" applyFont="1" applyAlignment="1">
      <alignment horizontal="center" vertical="center"/>
    </xf>
    <xf numFmtId="2" fontId="2" fillId="0" borderId="0" xfId="46" applyNumberFormat="1" applyBorder="1"/>
    <xf numFmtId="0" fontId="23" fillId="0" borderId="0" xfId="46" applyFont="1" applyFill="1" applyAlignment="1">
      <alignment vertical="center"/>
    </xf>
    <xf numFmtId="38" fontId="23" fillId="0" borderId="0" xfId="47" applyFont="1" applyFill="1" applyBorder="1" applyAlignment="1">
      <alignment horizontal="right"/>
    </xf>
    <xf numFmtId="38" fontId="23" fillId="0" borderId="21" xfId="47" applyFont="1" applyFill="1" applyBorder="1" applyAlignment="1">
      <alignment horizontal="center" vertical="center"/>
    </xf>
    <xf numFmtId="181" fontId="29" fillId="0" borderId="24" xfId="47" applyNumberFormat="1" applyFont="1" applyFill="1" applyBorder="1" applyAlignment="1">
      <alignment vertical="center"/>
    </xf>
    <xf numFmtId="38" fontId="23" fillId="0" borderId="20" xfId="47" applyFont="1" applyFill="1" applyBorder="1" applyAlignment="1">
      <alignment horizontal="left" vertical="center"/>
    </xf>
    <xf numFmtId="38" fontId="23" fillId="0" borderId="16" xfId="47" applyFont="1" applyFill="1" applyBorder="1" applyAlignment="1">
      <alignment horizontal="left" vertical="center"/>
    </xf>
    <xf numFmtId="0" fontId="34" fillId="0" borderId="0" xfId="49" applyFill="1" applyAlignment="1">
      <alignment vertical="center"/>
    </xf>
    <xf numFmtId="0" fontId="34" fillId="0" borderId="0" xfId="49" applyFill="1" applyAlignment="1"/>
    <xf numFmtId="38" fontId="34" fillId="0" borderId="0" xfId="49" applyNumberFormat="1" applyFill="1" applyAlignment="1"/>
    <xf numFmtId="38" fontId="34" fillId="0" borderId="0" xfId="49" applyNumberFormat="1" applyFill="1" applyAlignment="1">
      <alignment horizontal="left" vertical="center"/>
    </xf>
    <xf numFmtId="38" fontId="34" fillId="0" borderId="0" xfId="49" applyNumberFormat="1" applyFill="1" applyBorder="1" applyAlignment="1">
      <alignment vertical="center"/>
    </xf>
    <xf numFmtId="38" fontId="34" fillId="0" borderId="0" xfId="49" applyNumberFormat="1" applyAlignment="1">
      <alignment vertical="center"/>
    </xf>
    <xf numFmtId="38" fontId="34" fillId="0" borderId="0" xfId="49" applyNumberFormat="1" applyFill="1" applyAlignment="1">
      <alignment vertical="center"/>
    </xf>
    <xf numFmtId="0" fontId="34" fillId="0" borderId="0" xfId="49" applyAlignment="1"/>
    <xf numFmtId="0" fontId="23" fillId="0" borderId="0" xfId="46" applyFont="1"/>
    <xf numFmtId="38" fontId="21" fillId="0" borderId="0" xfId="47" applyFont="1" applyFill="1"/>
    <xf numFmtId="38" fontId="30" fillId="0" borderId="0" xfId="47" applyFont="1" applyFill="1" applyAlignment="1">
      <alignment horizontal="center"/>
    </xf>
    <xf numFmtId="38" fontId="30" fillId="0" borderId="0" xfId="47" applyFont="1" applyFill="1"/>
    <xf numFmtId="38" fontId="30" fillId="0" borderId="0" xfId="47" applyFont="1" applyFill="1" applyAlignment="1">
      <alignment horizontal="center" vertical="center"/>
    </xf>
    <xf numFmtId="38" fontId="30" fillId="0" borderId="0" xfId="47" applyFont="1" applyFill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1" fillId="0" borderId="0" xfId="47" applyFont="1" applyAlignment="1">
      <alignment vertical="center"/>
    </xf>
    <xf numFmtId="38" fontId="23" fillId="0" borderId="0" xfId="47" applyFont="1" applyAlignment="1">
      <alignment vertical="center"/>
    </xf>
    <xf numFmtId="38" fontId="21" fillId="0" borderId="0" xfId="47" applyFont="1" applyFill="1" applyAlignment="1">
      <alignment vertical="center"/>
    </xf>
    <xf numFmtId="0" fontId="21" fillId="0" borderId="0" xfId="50" applyFont="1"/>
    <xf numFmtId="0" fontId="23" fillId="0" borderId="0" xfId="50" applyFont="1"/>
    <xf numFmtId="0" fontId="23" fillId="0" borderId="0" xfId="50" applyFont="1" applyAlignment="1">
      <alignment vertical="center"/>
    </xf>
    <xf numFmtId="0" fontId="4" fillId="0" borderId="0" xfId="50" applyFont="1" applyAlignment="1">
      <alignment horizontal="center" vertical="top"/>
    </xf>
    <xf numFmtId="0" fontId="21" fillId="0" borderId="0" xfId="46" applyFont="1" applyFill="1"/>
    <xf numFmtId="0" fontId="23" fillId="0" borderId="0" xfId="46" applyFont="1" applyFill="1"/>
    <xf numFmtId="0" fontId="23" fillId="0" borderId="0" xfId="46" applyFont="1" applyFill="1" applyAlignment="1"/>
    <xf numFmtId="0" fontId="21" fillId="0" borderId="0" xfId="46" applyFont="1" applyFill="1" applyAlignment="1"/>
    <xf numFmtId="38" fontId="34" fillId="0" borderId="0" xfId="49" applyNumberFormat="1" applyFill="1" applyAlignment="1">
      <alignment horizontal="center"/>
    </xf>
    <xf numFmtId="0" fontId="24" fillId="0" borderId="0" xfId="46" applyFont="1"/>
    <xf numFmtId="38" fontId="23" fillId="0" borderId="0" xfId="47" applyFont="1" applyBorder="1" applyAlignment="1">
      <alignment horizontal="right"/>
    </xf>
    <xf numFmtId="0" fontId="21" fillId="0" borderId="0" xfId="52" applyFont="1" applyFill="1" applyAlignment="1">
      <alignment vertical="center"/>
    </xf>
    <xf numFmtId="0" fontId="23" fillId="0" borderId="0" xfId="52" applyFont="1" applyFill="1" applyAlignment="1">
      <alignment vertical="center"/>
    </xf>
    <xf numFmtId="0" fontId="23" fillId="0" borderId="0" xfId="52" applyFont="1" applyFill="1" applyBorder="1" applyAlignment="1">
      <alignment vertical="center"/>
    </xf>
    <xf numFmtId="0" fontId="2" fillId="0" borderId="0" xfId="53"/>
    <xf numFmtId="0" fontId="23" fillId="0" borderId="0" xfId="53" applyFont="1" applyFill="1" applyAlignment="1">
      <alignment horizontal="right" vertical="center"/>
    </xf>
    <xf numFmtId="0" fontId="2" fillId="0" borderId="0" xfId="53" applyFill="1"/>
    <xf numFmtId="0" fontId="23" fillId="0" borderId="0" xfId="53" applyFont="1" applyFill="1" applyAlignment="1">
      <alignment horizontal="right"/>
    </xf>
    <xf numFmtId="0" fontId="30" fillId="0" borderId="0" xfId="53" applyFont="1" applyAlignment="1">
      <alignment vertical="center"/>
    </xf>
    <xf numFmtId="0" fontId="30" fillId="0" borderId="0" xfId="53" applyFont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1" fillId="0" borderId="0" xfId="0" applyFont="1" applyAlignment="1"/>
    <xf numFmtId="0" fontId="21" fillId="0" borderId="0" xfId="0" applyFont="1" applyBorder="1" applyAlignment="1"/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79" fontId="23" fillId="0" borderId="0" xfId="0" applyNumberFormat="1" applyFont="1" applyAlignment="1"/>
    <xf numFmtId="180" fontId="23" fillId="0" borderId="0" xfId="0" applyNumberFormat="1" applyFont="1" applyAlignment="1"/>
    <xf numFmtId="0" fontId="23" fillId="0" borderId="0" xfId="0" applyFont="1" applyBorder="1" applyAlignment="1">
      <alignment horizontal="center"/>
    </xf>
    <xf numFmtId="0" fontId="23" fillId="0" borderId="0" xfId="0" quotePrefix="1" applyFont="1" applyAlignment="1">
      <alignment horizontal="center"/>
    </xf>
    <xf numFmtId="179" fontId="23" fillId="0" borderId="0" xfId="0" applyNumberFormat="1" applyFont="1" applyBorder="1" applyAlignment="1"/>
    <xf numFmtId="180" fontId="23" fillId="0" borderId="0" xfId="0" applyNumberFormat="1" applyFont="1" applyBorder="1" applyAlignment="1"/>
    <xf numFmtId="0" fontId="23" fillId="0" borderId="0" xfId="0" quotePrefix="1" applyFont="1" applyBorder="1" applyAlignment="1">
      <alignment horizontal="center"/>
    </xf>
    <xf numFmtId="0" fontId="23" fillId="0" borderId="20" xfId="0" quotePrefix="1" applyFont="1" applyBorder="1" applyAlignment="1">
      <alignment horizontal="center"/>
    </xf>
    <xf numFmtId="0" fontId="23" fillId="0" borderId="20" xfId="0" quotePrefix="1" applyFont="1" applyFill="1" applyBorder="1" applyAlignment="1">
      <alignment horizontal="center"/>
    </xf>
    <xf numFmtId="179" fontId="23" fillId="0" borderId="0" xfId="0" applyNumberFormat="1" applyFont="1" applyFill="1" applyBorder="1" applyAlignment="1"/>
    <xf numFmtId="180" fontId="23" fillId="0" borderId="0" xfId="0" applyNumberFormat="1" applyFont="1" applyFill="1" applyBorder="1" applyAlignment="1"/>
    <xf numFmtId="0" fontId="23" fillId="0" borderId="16" xfId="0" quotePrefix="1" applyFont="1" applyFill="1" applyBorder="1" applyAlignment="1">
      <alignment horizontal="center"/>
    </xf>
    <xf numFmtId="179" fontId="23" fillId="0" borderId="21" xfId="0" applyNumberFormat="1" applyFont="1" applyFill="1" applyBorder="1" applyAlignment="1"/>
    <xf numFmtId="180" fontId="23" fillId="0" borderId="21" xfId="0" applyNumberFormat="1" applyFont="1" applyFill="1" applyBorder="1" applyAlignment="1"/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/>
    <xf numFmtId="0" fontId="23" fillId="0" borderId="0" xfId="0" applyFont="1" applyFill="1" applyAlignment="1"/>
    <xf numFmtId="0" fontId="23" fillId="0" borderId="21" xfId="0" applyFont="1" applyFill="1" applyBorder="1" applyAlignment="1"/>
    <xf numFmtId="0" fontId="23" fillId="0" borderId="22" xfId="0" applyFont="1" applyFill="1" applyBorder="1" applyAlignment="1">
      <alignment horizontal="centerContinuous" vertical="center"/>
    </xf>
    <xf numFmtId="0" fontId="23" fillId="0" borderId="2" xfId="0" applyFont="1" applyFill="1" applyBorder="1" applyAlignment="1">
      <alignment horizontal="centerContinuous" vertical="center"/>
    </xf>
    <xf numFmtId="0" fontId="23" fillId="0" borderId="23" xfId="0" applyFont="1" applyFill="1" applyBorder="1" applyAlignment="1">
      <alignment horizontal="centerContinuous" vertical="center"/>
    </xf>
    <xf numFmtId="0" fontId="23" fillId="0" borderId="13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14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top"/>
    </xf>
    <xf numFmtId="0" fontId="28" fillId="0" borderId="21" xfId="0" applyFont="1" applyFill="1" applyBorder="1" applyAlignment="1">
      <alignment horizontal="center" vertical="top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 vertical="center"/>
    </xf>
    <xf numFmtId="179" fontId="23" fillId="0" borderId="0" xfId="0" applyNumberFormat="1" applyFont="1" applyFill="1" applyAlignment="1">
      <alignment vertical="center"/>
    </xf>
    <xf numFmtId="179" fontId="23" fillId="0" borderId="0" xfId="0" applyNumberFormat="1" applyFont="1" applyFill="1" applyAlignment="1">
      <alignment horizontal="right" vertical="center"/>
    </xf>
    <xf numFmtId="0" fontId="23" fillId="0" borderId="21" xfId="0" applyFont="1" applyFill="1" applyBorder="1" applyAlignment="1">
      <alignment horizontal="center" vertical="center"/>
    </xf>
    <xf numFmtId="179" fontId="23" fillId="0" borderId="21" xfId="0" applyNumberFormat="1" applyFont="1" applyFill="1" applyBorder="1" applyAlignment="1">
      <alignment vertical="center"/>
    </xf>
    <xf numFmtId="0" fontId="24" fillId="0" borderId="0" xfId="0" applyFont="1" applyFill="1" applyAlignment="1"/>
    <xf numFmtId="0" fontId="23" fillId="0" borderId="0" xfId="0" applyFont="1" applyFill="1" applyAlignment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top"/>
    </xf>
    <xf numFmtId="0" fontId="23" fillId="0" borderId="21" xfId="0" applyNumberFormat="1" applyFont="1" applyFill="1" applyBorder="1" applyAlignment="1">
      <alignment horizontal="left" indent="1"/>
    </xf>
    <xf numFmtId="184" fontId="29" fillId="0" borderId="15" xfId="0" applyNumberFormat="1" applyFont="1" applyFill="1" applyBorder="1" applyAlignment="1">
      <alignment horizontal="right" vertical="center"/>
    </xf>
    <xf numFmtId="184" fontId="29" fillId="0" borderId="24" xfId="0" applyNumberFormat="1" applyFont="1" applyFill="1" applyBorder="1" applyAlignment="1">
      <alignment horizontal="right" vertical="center"/>
    </xf>
    <xf numFmtId="184" fontId="23" fillId="0" borderId="19" xfId="0" applyNumberFormat="1" applyFont="1" applyFill="1" applyBorder="1" applyAlignment="1"/>
    <xf numFmtId="184" fontId="23" fillId="0" borderId="0" xfId="0" applyNumberFormat="1" applyFont="1" applyFill="1" applyBorder="1" applyAlignment="1"/>
    <xf numFmtId="184" fontId="23" fillId="0" borderId="0" xfId="0" applyNumberFormat="1" applyFont="1" applyFill="1" applyBorder="1" applyAlignment="1">
      <alignment vertical="center"/>
    </xf>
    <xf numFmtId="184" fontId="23" fillId="0" borderId="19" xfId="0" applyNumberFormat="1" applyFont="1" applyFill="1" applyBorder="1" applyAlignment="1">
      <alignment horizontal="right"/>
    </xf>
    <xf numFmtId="184" fontId="23" fillId="0" borderId="0" xfId="0" applyNumberFormat="1" applyFont="1" applyFill="1" applyBorder="1" applyAlignment="1">
      <alignment horizontal="right"/>
    </xf>
    <xf numFmtId="184" fontId="23" fillId="0" borderId="27" xfId="0" applyNumberFormat="1" applyFont="1" applyFill="1" applyBorder="1" applyAlignment="1">
      <alignment horizontal="right" vertical="center"/>
    </xf>
    <xf numFmtId="184" fontId="23" fillId="0" borderId="19" xfId="0" applyNumberFormat="1" applyFont="1" applyFill="1" applyBorder="1" applyAlignment="1">
      <alignment horizontal="right" vertical="center"/>
    </xf>
    <xf numFmtId="184" fontId="23" fillId="0" borderId="0" xfId="0" applyNumberFormat="1" applyFont="1" applyFill="1" applyBorder="1" applyAlignment="1">
      <alignment horizontal="right" vertical="center"/>
    </xf>
    <xf numFmtId="184" fontId="29" fillId="0" borderId="19" xfId="0" applyNumberFormat="1" applyFont="1" applyFill="1" applyBorder="1" applyAlignment="1">
      <alignment horizontal="right" vertical="center"/>
    </xf>
    <xf numFmtId="184" fontId="29" fillId="0" borderId="0" xfId="0" applyNumberFormat="1" applyFont="1" applyFill="1" applyBorder="1" applyAlignment="1">
      <alignment horizontal="right" vertical="center"/>
    </xf>
    <xf numFmtId="184" fontId="29" fillId="0" borderId="0" xfId="0" applyNumberFormat="1" applyFont="1" applyFill="1" applyBorder="1" applyAlignment="1">
      <alignment vertical="center"/>
    </xf>
    <xf numFmtId="38" fontId="23" fillId="0" borderId="16" xfId="47" applyFont="1" applyFill="1" applyBorder="1" applyAlignment="1">
      <alignment vertical="center"/>
    </xf>
    <xf numFmtId="184" fontId="23" fillId="0" borderId="18" xfId="0" applyNumberFormat="1" applyFont="1" applyFill="1" applyBorder="1" applyAlignment="1">
      <alignment horizontal="right"/>
    </xf>
    <xf numFmtId="184" fontId="23" fillId="0" borderId="21" xfId="0" applyNumberFormat="1" applyFont="1" applyFill="1" applyBorder="1" applyAlignment="1">
      <alignment horizontal="right"/>
    </xf>
    <xf numFmtId="184" fontId="23" fillId="0" borderId="28" xfId="0" applyNumberFormat="1" applyFont="1" applyFill="1" applyBorder="1" applyAlignment="1">
      <alignment horizontal="right" vertical="center"/>
    </xf>
    <xf numFmtId="184" fontId="23" fillId="0" borderId="21" xfId="0" applyNumberFormat="1" applyFont="1" applyFill="1" applyBorder="1" applyAlignment="1">
      <alignment horizontal="right" vertical="center"/>
    </xf>
    <xf numFmtId="181" fontId="23" fillId="0" borderId="15" xfId="47" applyNumberFormat="1" applyFont="1" applyFill="1" applyBorder="1"/>
    <xf numFmtId="184" fontId="23" fillId="0" borderId="26" xfId="0" applyNumberFormat="1" applyFont="1" applyFill="1" applyBorder="1" applyAlignment="1">
      <alignment horizontal="right" vertical="center"/>
    </xf>
    <xf numFmtId="38" fontId="28" fillId="0" borderId="32" xfId="47" applyFont="1" applyFill="1" applyBorder="1" applyAlignment="1">
      <alignment vertical="center"/>
    </xf>
    <xf numFmtId="181" fontId="23" fillId="0" borderId="15" xfId="47" applyNumberFormat="1" applyFont="1" applyFill="1" applyBorder="1" applyAlignment="1">
      <alignment vertical="center"/>
    </xf>
    <xf numFmtId="181" fontId="23" fillId="0" borderId="24" xfId="47" applyNumberFormat="1" applyFont="1" applyFill="1" applyBorder="1" applyAlignment="1">
      <alignment vertical="center"/>
    </xf>
    <xf numFmtId="181" fontId="28" fillId="0" borderId="20" xfId="47" applyNumberFormat="1" applyFont="1" applyFill="1" applyBorder="1" applyAlignment="1">
      <alignment vertical="center"/>
    </xf>
    <xf numFmtId="181" fontId="31" fillId="0" borderId="20" xfId="47" applyNumberFormat="1" applyFont="1" applyFill="1" applyBorder="1" applyAlignment="1">
      <alignment vertical="center"/>
    </xf>
    <xf numFmtId="181" fontId="29" fillId="0" borderId="19" xfId="47" applyNumberFormat="1" applyFont="1" applyFill="1" applyBorder="1" applyAlignment="1">
      <alignment vertical="center"/>
    </xf>
    <xf numFmtId="181" fontId="29" fillId="0" borderId="27" xfId="47" applyNumberFormat="1" applyFont="1" applyFill="1" applyBorder="1" applyAlignment="1">
      <alignment vertical="center"/>
    </xf>
    <xf numFmtId="181" fontId="23" fillId="0" borderId="19" xfId="47" applyNumberFormat="1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184" fontId="23" fillId="0" borderId="27" xfId="0" applyNumberFormat="1" applyFont="1" applyFill="1" applyBorder="1" applyAlignment="1">
      <alignment vertical="center"/>
    </xf>
    <xf numFmtId="181" fontId="23" fillId="0" borderId="27" xfId="47" applyNumberFormat="1" applyFont="1" applyFill="1" applyBorder="1" applyAlignment="1">
      <alignment vertical="center"/>
    </xf>
    <xf numFmtId="181" fontId="28" fillId="0" borderId="16" xfId="47" applyNumberFormat="1" applyFont="1" applyFill="1" applyBorder="1" applyAlignment="1">
      <alignment vertical="center"/>
    </xf>
    <xf numFmtId="38" fontId="23" fillId="0" borderId="0" xfId="47" applyFont="1"/>
    <xf numFmtId="181" fontId="23" fillId="0" borderId="0" xfId="47" applyNumberFormat="1" applyFont="1" applyFill="1" applyBorder="1" applyAlignment="1">
      <alignment horizontal="center" vertical="center"/>
    </xf>
    <xf numFmtId="178" fontId="23" fillId="0" borderId="0" xfId="0" applyNumberFormat="1" applyFont="1" applyBorder="1" applyAlignment="1"/>
    <xf numFmtId="178" fontId="23" fillId="0" borderId="0" xfId="0" applyNumberFormat="1" applyFont="1" applyFill="1" applyBorder="1" applyAlignment="1"/>
    <xf numFmtId="178" fontId="29" fillId="0" borderId="0" xfId="0" applyNumberFormat="1" applyFont="1" applyBorder="1" applyAlignment="1"/>
    <xf numFmtId="178" fontId="29" fillId="0" borderId="0" xfId="0" applyNumberFormat="1" applyFont="1" applyFill="1" applyBorder="1" applyAlignment="1"/>
    <xf numFmtId="178" fontId="23" fillId="0" borderId="21" xfId="0" applyNumberFormat="1" applyFont="1" applyBorder="1" applyAlignment="1"/>
    <xf numFmtId="178" fontId="23" fillId="0" borderId="21" xfId="0" applyNumberFormat="1" applyFont="1" applyFill="1" applyBorder="1" applyAlignment="1"/>
    <xf numFmtId="0" fontId="22" fillId="0" borderId="0" xfId="0" applyFont="1" applyAlignment="1">
      <alignment vertical="center"/>
    </xf>
    <xf numFmtId="0" fontId="23" fillId="0" borderId="0" xfId="0" applyFont="1" applyBorder="1" applyAlignment="1">
      <alignment horizontal="right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87" fontId="23" fillId="0" borderId="15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87" fontId="23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87" fontId="23" fillId="0" borderId="19" xfId="0" applyNumberFormat="1" applyFont="1" applyBorder="1" applyAlignment="1">
      <alignment horizontal="center" vertical="center"/>
    </xf>
    <xf numFmtId="187" fontId="23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quotePrefix="1" applyFont="1" applyBorder="1" applyAlignment="1">
      <alignment horizontal="center" vertical="center"/>
    </xf>
    <xf numFmtId="0" fontId="23" fillId="0" borderId="20" xfId="0" quotePrefix="1" applyFont="1" applyBorder="1" applyAlignment="1">
      <alignment horizontal="center" vertical="center"/>
    </xf>
    <xf numFmtId="0" fontId="23" fillId="0" borderId="20" xfId="0" quotePrefix="1" applyFont="1" applyFill="1" applyBorder="1" applyAlignment="1">
      <alignment horizontal="center" vertical="center"/>
    </xf>
    <xf numFmtId="187" fontId="23" fillId="0" borderId="0" xfId="0" applyNumberFormat="1" applyFont="1" applyFill="1" applyBorder="1" applyAlignment="1">
      <alignment horizontal="center" vertical="center"/>
    </xf>
    <xf numFmtId="0" fontId="23" fillId="0" borderId="16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/>
    </xf>
    <xf numFmtId="0" fontId="23" fillId="0" borderId="21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right"/>
    </xf>
    <xf numFmtId="0" fontId="23" fillId="0" borderId="1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41" fontId="29" fillId="0" borderId="15" xfId="0" applyNumberFormat="1" applyFont="1" applyFill="1" applyBorder="1" applyAlignment="1">
      <alignment horizontal="center" vertical="center"/>
    </xf>
    <xf numFmtId="41" fontId="23" fillId="0" borderId="0" xfId="0" applyNumberFormat="1" applyFont="1" applyFill="1" applyBorder="1" applyAlignment="1">
      <alignment horizontal="center" vertical="center"/>
    </xf>
    <xf numFmtId="43" fontId="23" fillId="0" borderId="24" xfId="0" applyNumberFormat="1" applyFont="1" applyFill="1" applyBorder="1" applyAlignment="1">
      <alignment horizontal="center" vertical="center"/>
    </xf>
    <xf numFmtId="41" fontId="23" fillId="0" borderId="24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1" fontId="23" fillId="0" borderId="0" xfId="0" applyNumberFormat="1" applyFont="1" applyFill="1" applyAlignment="1">
      <alignment vertical="center"/>
    </xf>
    <xf numFmtId="43" fontId="23" fillId="0" borderId="24" xfId="0" applyNumberFormat="1" applyFont="1" applyFill="1" applyBorder="1" applyAlignment="1">
      <alignment horizontal="right" vertical="center"/>
    </xf>
    <xf numFmtId="41" fontId="29" fillId="0" borderId="19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right" vertical="center"/>
    </xf>
    <xf numFmtId="41" fontId="23" fillId="0" borderId="0" xfId="0" applyNumberFormat="1" applyFont="1" applyFill="1" applyBorder="1" applyAlignment="1">
      <alignment vertical="center"/>
    </xf>
    <xf numFmtId="0" fontId="23" fillId="0" borderId="20" xfId="0" applyFont="1" applyFill="1" applyBorder="1" applyAlignment="1">
      <alignment horizontal="center" vertical="center"/>
    </xf>
    <xf numFmtId="41" fontId="29" fillId="0" borderId="0" xfId="0" applyNumberFormat="1" applyFont="1" applyFill="1" applyBorder="1" applyAlignment="1">
      <alignment horizontal="center" vertical="center"/>
    </xf>
    <xf numFmtId="41" fontId="29" fillId="0" borderId="21" xfId="0" applyNumberFormat="1" applyFont="1" applyFill="1" applyBorder="1" applyAlignment="1">
      <alignment horizontal="center" vertical="center"/>
    </xf>
    <xf numFmtId="41" fontId="23" fillId="0" borderId="21" xfId="0" applyNumberFormat="1" applyFont="1" applyFill="1" applyBorder="1" applyAlignment="1">
      <alignment horizontal="center" vertical="center"/>
    </xf>
    <xf numFmtId="43" fontId="23" fillId="0" borderId="21" xfId="0" applyNumberFormat="1" applyFont="1" applyFill="1" applyBorder="1" applyAlignment="1">
      <alignment horizontal="center" vertical="center"/>
    </xf>
    <xf numFmtId="41" fontId="23" fillId="0" borderId="21" xfId="0" applyNumberFormat="1" applyFont="1" applyFill="1" applyBorder="1" applyAlignment="1">
      <alignment vertical="center"/>
    </xf>
    <xf numFmtId="43" fontId="23" fillId="0" borderId="21" xfId="0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/>
    <xf numFmtId="0" fontId="23" fillId="0" borderId="0" xfId="0" applyFont="1" applyFill="1" applyAlignment="1">
      <alignment horizontal="right"/>
    </xf>
    <xf numFmtId="38" fontId="23" fillId="0" borderId="12" xfId="47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37" fillId="0" borderId="0" xfId="56" applyFont="1" applyAlignment="1" applyProtection="1">
      <alignment vertical="center"/>
    </xf>
    <xf numFmtId="0" fontId="38" fillId="0" borderId="0" xfId="55" applyFont="1">
      <alignment vertical="center"/>
    </xf>
    <xf numFmtId="0" fontId="39" fillId="0" borderId="0" xfId="56" applyFont="1" applyAlignment="1" applyProtection="1">
      <alignment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31" fontId="23" fillId="0" borderId="2" xfId="0" applyNumberFormat="1" applyFont="1" applyBorder="1" applyAlignment="1">
      <alignment horizontal="center" vertical="center"/>
    </xf>
    <xf numFmtId="31" fontId="23" fillId="0" borderId="14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40" fillId="0" borderId="0" xfId="57" applyNumberFormat="1" applyFont="1" applyFill="1" applyBorder="1" applyAlignment="1">
      <alignment vertical="center"/>
    </xf>
    <xf numFmtId="188" fontId="42" fillId="0" borderId="15" xfId="57" quotePrefix="1" applyNumberFormat="1" applyFont="1" applyFill="1" applyBorder="1" applyAlignment="1">
      <alignment horizontal="right" vertical="center" indent="1"/>
    </xf>
    <xf numFmtId="189" fontId="42" fillId="0" borderId="24" xfId="57" quotePrefix="1" applyNumberFormat="1" applyFont="1" applyFill="1" applyBorder="1" applyAlignment="1">
      <alignment horizontal="right" vertical="center" indent="1"/>
    </xf>
    <xf numFmtId="189" fontId="42" fillId="0" borderId="12" xfId="57" quotePrefix="1" applyNumberFormat="1" applyFont="1" applyFill="1" applyBorder="1" applyAlignment="1">
      <alignment horizontal="right" vertical="center" indent="1"/>
    </xf>
    <xf numFmtId="49" fontId="40" fillId="0" borderId="33" xfId="57" applyNumberFormat="1" applyFont="1" applyFill="1" applyBorder="1" applyAlignment="1">
      <alignment vertical="center"/>
    </xf>
    <xf numFmtId="188" fontId="42" fillId="0" borderId="0" xfId="57" quotePrefix="1" applyNumberFormat="1" applyFont="1" applyFill="1" applyBorder="1" applyAlignment="1">
      <alignment horizontal="right" vertical="center" indent="1"/>
    </xf>
    <xf numFmtId="189" fontId="42" fillId="0" borderId="0" xfId="57" quotePrefix="1" applyNumberFormat="1" applyFont="1" applyFill="1" applyBorder="1" applyAlignment="1">
      <alignment horizontal="right" vertical="center" indent="1"/>
    </xf>
    <xf numFmtId="188" fontId="42" fillId="0" borderId="19" xfId="57" quotePrefix="1" applyNumberFormat="1" applyFont="1" applyFill="1" applyBorder="1" applyAlignment="1">
      <alignment horizontal="right" vertical="center" indent="1"/>
    </xf>
    <xf numFmtId="189" fontId="42" fillId="0" borderId="20" xfId="57" quotePrefix="1" applyNumberFormat="1" applyFont="1" applyFill="1" applyBorder="1" applyAlignment="1">
      <alignment horizontal="right" vertical="center" indent="1"/>
    </xf>
    <xf numFmtId="49" fontId="40" fillId="0" borderId="33" xfId="57" applyNumberFormat="1" applyFont="1" applyFill="1" applyBorder="1" applyAlignment="1">
      <alignment horizontal="center" vertical="center"/>
    </xf>
    <xf numFmtId="49" fontId="40" fillId="0" borderId="21" xfId="57" applyNumberFormat="1" applyFont="1" applyFill="1" applyBorder="1" applyAlignment="1">
      <alignment vertical="center"/>
    </xf>
    <xf numFmtId="188" fontId="42" fillId="0" borderId="18" xfId="57" quotePrefix="1" applyNumberFormat="1" applyFont="1" applyFill="1" applyBorder="1" applyAlignment="1">
      <alignment horizontal="right" vertical="center" indent="1"/>
    </xf>
    <xf numFmtId="189" fontId="42" fillId="0" borderId="21" xfId="57" quotePrefix="1" applyNumberFormat="1" applyFont="1" applyFill="1" applyBorder="1" applyAlignment="1">
      <alignment horizontal="right" vertical="center" indent="1"/>
    </xf>
    <xf numFmtId="189" fontId="42" fillId="0" borderId="16" xfId="57" quotePrefix="1" applyNumberFormat="1" applyFont="1" applyFill="1" applyBorder="1" applyAlignment="1">
      <alignment horizontal="right" vertical="center" indent="1"/>
    </xf>
    <xf numFmtId="49" fontId="40" fillId="0" borderId="17" xfId="57" applyNumberFormat="1" applyFont="1" applyFill="1" applyBorder="1" applyAlignment="1">
      <alignment horizontal="center" vertical="center"/>
    </xf>
    <xf numFmtId="188" fontId="42" fillId="0" borderId="21" xfId="57" quotePrefix="1" applyNumberFormat="1" applyFont="1" applyFill="1" applyBorder="1" applyAlignment="1">
      <alignment horizontal="right" vertical="center" indent="1"/>
    </xf>
    <xf numFmtId="188" fontId="40" fillId="0" borderId="0" xfId="57" quotePrefix="1" applyNumberFormat="1" applyFont="1" applyFill="1" applyBorder="1" applyAlignment="1">
      <alignment horizontal="right" vertical="center"/>
    </xf>
    <xf numFmtId="189" fontId="40" fillId="0" borderId="0" xfId="57" quotePrefix="1" applyNumberFormat="1" applyFont="1" applyFill="1" applyBorder="1" applyAlignment="1">
      <alignment horizontal="right" vertical="center"/>
    </xf>
    <xf numFmtId="49" fontId="43" fillId="0" borderId="14" xfId="57" applyNumberFormat="1" applyFont="1" applyFill="1" applyBorder="1" applyAlignment="1">
      <alignment horizontal="center" vertical="center"/>
    </xf>
    <xf numFmtId="188" fontId="44" fillId="0" borderId="2" xfId="0" applyNumberFormat="1" applyFont="1" applyBorder="1" applyAlignment="1">
      <alignment horizontal="right" vertical="center" indent="1"/>
    </xf>
    <xf numFmtId="188" fontId="45" fillId="0" borderId="0" xfId="57" quotePrefix="1" applyNumberFormat="1" applyFont="1" applyFill="1" applyBorder="1" applyAlignment="1">
      <alignment horizontal="right" vertical="center"/>
    </xf>
    <xf numFmtId="189" fontId="45" fillId="0" borderId="0" xfId="57" quotePrefix="1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42" fillId="0" borderId="0" xfId="57" applyNumberFormat="1" applyFont="1" applyFill="1" applyBorder="1" applyAlignment="1">
      <alignment vertical="center"/>
    </xf>
    <xf numFmtId="49" fontId="40" fillId="0" borderId="0" xfId="57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2" fillId="0" borderId="0" xfId="46" applyFont="1" applyAlignment="1">
      <alignment vertical="center"/>
    </xf>
    <xf numFmtId="0" fontId="46" fillId="0" borderId="0" xfId="46" applyFont="1" applyAlignment="1">
      <alignment vertical="center"/>
    </xf>
    <xf numFmtId="0" fontId="23" fillId="0" borderId="21" xfId="46" applyFont="1" applyBorder="1" applyAlignment="1">
      <alignment vertical="center"/>
    </xf>
    <xf numFmtId="0" fontId="23" fillId="0" borderId="0" xfId="46" applyFont="1" applyBorder="1" applyAlignment="1">
      <alignment vertical="center"/>
    </xf>
    <xf numFmtId="0" fontId="23" fillId="0" borderId="21" xfId="46" applyFont="1" applyBorder="1" applyAlignment="1">
      <alignment horizontal="right" vertical="center"/>
    </xf>
    <xf numFmtId="0" fontId="23" fillId="0" borderId="23" xfId="46" applyFont="1" applyBorder="1" applyAlignment="1">
      <alignment horizontal="center" vertical="center" wrapText="1"/>
    </xf>
    <xf numFmtId="0" fontId="23" fillId="0" borderId="14" xfId="46" applyFont="1" applyBorder="1" applyAlignment="1">
      <alignment horizontal="center" vertical="center" wrapText="1"/>
    </xf>
    <xf numFmtId="0" fontId="23" fillId="0" borderId="14" xfId="46" applyFont="1" applyBorder="1" applyAlignment="1">
      <alignment horizontal="center" vertical="center"/>
    </xf>
    <xf numFmtId="0" fontId="23" fillId="0" borderId="2" xfId="46" applyFont="1" applyBorder="1" applyAlignment="1">
      <alignment horizontal="center" vertical="center" wrapText="1"/>
    </xf>
    <xf numFmtId="0" fontId="23" fillId="0" borderId="20" xfId="46" applyFont="1" applyBorder="1" applyAlignment="1">
      <alignment horizontal="right" vertical="center" indent="1"/>
    </xf>
    <xf numFmtId="181" fontId="23" fillId="0" borderId="24" xfId="47" applyNumberFormat="1" applyFont="1" applyBorder="1" applyAlignment="1">
      <alignment vertical="center"/>
    </xf>
    <xf numFmtId="38" fontId="23" fillId="0" borderId="24" xfId="47" applyFont="1" applyBorder="1" applyAlignment="1">
      <alignment vertical="center"/>
    </xf>
    <xf numFmtId="38" fontId="23" fillId="0" borderId="24" xfId="47" applyFont="1" applyBorder="1" applyAlignment="1">
      <alignment horizontal="center" vertical="center"/>
    </xf>
    <xf numFmtId="0" fontId="23" fillId="0" borderId="24" xfId="46" applyFont="1" applyBorder="1" applyAlignment="1">
      <alignment horizontal="center" vertical="center"/>
    </xf>
    <xf numFmtId="181" fontId="23" fillId="0" borderId="0" xfId="47" applyNumberFormat="1" applyFont="1" applyBorder="1" applyAlignment="1">
      <alignment vertical="center"/>
    </xf>
    <xf numFmtId="190" fontId="23" fillId="0" borderId="0" xfId="47" applyNumberFormat="1" applyFont="1" applyBorder="1" applyAlignment="1">
      <alignment vertical="center"/>
    </xf>
    <xf numFmtId="0" fontId="23" fillId="0" borderId="0" xfId="46" applyFont="1" applyBorder="1" applyAlignment="1">
      <alignment horizontal="center" vertical="center"/>
    </xf>
    <xf numFmtId="187" fontId="23" fillId="0" borderId="0" xfId="46" applyNumberFormat="1" applyFont="1" applyBorder="1" applyAlignment="1">
      <alignment vertical="center"/>
    </xf>
    <xf numFmtId="181" fontId="23" fillId="0" borderId="0" xfId="47" applyNumberFormat="1" applyFont="1" applyBorder="1" applyAlignment="1">
      <alignment horizontal="right" vertical="center"/>
    </xf>
    <xf numFmtId="0" fontId="23" fillId="0" borderId="16" xfId="46" applyFont="1" applyBorder="1" applyAlignment="1">
      <alignment horizontal="right" vertical="center" indent="1"/>
    </xf>
    <xf numFmtId="190" fontId="23" fillId="0" borderId="21" xfId="47" applyNumberFormat="1" applyFont="1" applyBorder="1" applyAlignment="1">
      <alignment vertical="center"/>
    </xf>
    <xf numFmtId="187" fontId="23" fillId="0" borderId="21" xfId="46" applyNumberFormat="1" applyFont="1" applyBorder="1" applyAlignment="1">
      <alignment vertical="center"/>
    </xf>
    <xf numFmtId="0" fontId="23" fillId="0" borderId="0" xfId="46" applyFont="1" applyAlignment="1">
      <alignment horizontal="right" vertical="center"/>
    </xf>
    <xf numFmtId="0" fontId="39" fillId="0" borderId="0" xfId="56" applyFont="1" applyAlignment="1" applyProtection="1"/>
    <xf numFmtId="0" fontId="22" fillId="0" borderId="0" xfId="46" applyFont="1" applyBorder="1" applyAlignment="1">
      <alignment vertical="center"/>
    </xf>
    <xf numFmtId="0" fontId="23" fillId="0" borderId="21" xfId="46" applyFont="1" applyBorder="1"/>
    <xf numFmtId="0" fontId="23" fillId="0" borderId="21" xfId="46" applyFont="1" applyBorder="1" applyAlignment="1">
      <alignment horizontal="right"/>
    </xf>
    <xf numFmtId="0" fontId="23" fillId="0" borderId="21" xfId="46" applyFont="1" applyBorder="1" applyAlignment="1">
      <alignment horizontal="center" vertical="center"/>
    </xf>
    <xf numFmtId="0" fontId="23" fillId="0" borderId="0" xfId="46" applyFont="1" applyAlignment="1">
      <alignment horizontal="left" vertical="center"/>
    </xf>
    <xf numFmtId="181" fontId="23" fillId="0" borderId="19" xfId="47" applyNumberFormat="1" applyFont="1" applyBorder="1" applyAlignment="1">
      <alignment vertical="center"/>
    </xf>
    <xf numFmtId="191" fontId="23" fillId="0" borderId="0" xfId="47" applyNumberFormat="1" applyFont="1" applyAlignment="1">
      <alignment vertical="center"/>
    </xf>
    <xf numFmtId="192" fontId="23" fillId="0" borderId="0" xfId="46" applyNumberFormat="1" applyFont="1" applyAlignment="1">
      <alignment vertical="center"/>
    </xf>
    <xf numFmtId="192" fontId="23" fillId="0" borderId="0" xfId="58" applyNumberFormat="1" applyFont="1" applyAlignment="1">
      <alignment vertical="center"/>
    </xf>
    <xf numFmtId="191" fontId="23" fillId="0" borderId="0" xfId="47" applyNumberFormat="1" applyFont="1" applyBorder="1" applyAlignment="1">
      <alignment vertical="center"/>
    </xf>
    <xf numFmtId="192" fontId="23" fillId="0" borderId="0" xfId="46" applyNumberFormat="1" applyFont="1" applyBorder="1" applyAlignment="1">
      <alignment vertical="center"/>
    </xf>
    <xf numFmtId="0" fontId="23" fillId="0" borderId="20" xfId="46" applyFont="1" applyBorder="1" applyAlignment="1">
      <alignment horizontal="center" vertical="center"/>
    </xf>
    <xf numFmtId="192" fontId="23" fillId="0" borderId="0" xfId="58" applyNumberFormat="1" applyFont="1" applyBorder="1" applyAlignment="1">
      <alignment vertical="center"/>
    </xf>
    <xf numFmtId="181" fontId="23" fillId="0" borderId="18" xfId="47" applyNumberFormat="1" applyFont="1" applyBorder="1" applyAlignment="1">
      <alignment vertical="center"/>
    </xf>
    <xf numFmtId="191" fontId="23" fillId="0" borderId="21" xfId="47" applyNumberFormat="1" applyFont="1" applyBorder="1" applyAlignment="1">
      <alignment vertical="center"/>
    </xf>
    <xf numFmtId="192" fontId="23" fillId="0" borderId="21" xfId="46" applyNumberFormat="1" applyFont="1" applyBorder="1" applyAlignment="1">
      <alignment vertical="center"/>
    </xf>
    <xf numFmtId="192" fontId="23" fillId="0" borderId="21" xfId="58" applyNumberFormat="1" applyFont="1" applyBorder="1" applyAlignment="1">
      <alignment vertical="center"/>
    </xf>
    <xf numFmtId="0" fontId="24" fillId="0" borderId="0" xfId="46" applyFont="1" applyAlignment="1">
      <alignment horizontal="left" vertical="center"/>
    </xf>
    <xf numFmtId="0" fontId="24" fillId="0" borderId="24" xfId="46" applyFont="1" applyBorder="1" applyAlignment="1">
      <alignment vertical="center" wrapText="1"/>
    </xf>
    <xf numFmtId="0" fontId="23" fillId="0" borderId="15" xfId="46" applyFont="1" applyBorder="1" applyAlignment="1">
      <alignment horizontal="centerContinuous" vertical="center"/>
    </xf>
    <xf numFmtId="0" fontId="23" fillId="0" borderId="12" xfId="46" applyFont="1" applyBorder="1" applyAlignment="1">
      <alignment horizontal="centerContinuous" vertical="center"/>
    </xf>
    <xf numFmtId="0" fontId="23" fillId="0" borderId="23" xfId="46" applyFont="1" applyBorder="1" applyAlignment="1">
      <alignment horizontal="centerContinuous" vertical="center"/>
    </xf>
    <xf numFmtId="0" fontId="23" fillId="0" borderId="18" xfId="46" applyFont="1" applyBorder="1" applyAlignment="1">
      <alignment vertical="center"/>
    </xf>
    <xf numFmtId="0" fontId="23" fillId="0" borderId="18" xfId="46" applyFont="1" applyBorder="1" applyAlignment="1">
      <alignment horizontal="center" vertical="center"/>
    </xf>
    <xf numFmtId="0" fontId="23" fillId="0" borderId="0" xfId="46" applyFont="1" applyBorder="1" applyAlignment="1">
      <alignment horizontal="left" vertical="center"/>
    </xf>
    <xf numFmtId="38" fontId="23" fillId="0" borderId="19" xfId="47" applyFont="1" applyBorder="1" applyAlignment="1">
      <alignment vertical="center"/>
    </xf>
    <xf numFmtId="0" fontId="23" fillId="0" borderId="0" xfId="46" applyFont="1" applyBorder="1" applyAlignment="1">
      <alignment horizontal="right" vertical="center"/>
    </xf>
    <xf numFmtId="38" fontId="23" fillId="0" borderId="0" xfId="47" applyFont="1" applyBorder="1" applyAlignment="1">
      <alignment vertical="center" shrinkToFit="1"/>
    </xf>
    <xf numFmtId="193" fontId="23" fillId="0" borderId="0" xfId="47" applyNumberFormat="1" applyFont="1" applyBorder="1" applyAlignment="1">
      <alignment vertical="center"/>
    </xf>
    <xf numFmtId="194" fontId="23" fillId="0" borderId="0" xfId="58" applyNumberFormat="1" applyFont="1" applyBorder="1" applyAlignment="1">
      <alignment vertical="center"/>
    </xf>
    <xf numFmtId="38" fontId="23" fillId="0" borderId="0" xfId="47" applyFont="1" applyBorder="1" applyAlignment="1">
      <alignment vertical="center"/>
    </xf>
    <xf numFmtId="0" fontId="23" fillId="0" borderId="16" xfId="46" applyFont="1" applyBorder="1" applyAlignment="1">
      <alignment horizontal="center" vertical="center"/>
    </xf>
    <xf numFmtId="194" fontId="23" fillId="0" borderId="21" xfId="58" applyNumberFormat="1" applyFont="1" applyBorder="1" applyAlignment="1">
      <alignment vertical="center"/>
    </xf>
    <xf numFmtId="38" fontId="23" fillId="0" borderId="21" xfId="47" applyFont="1" applyBorder="1" applyAlignment="1">
      <alignment vertical="center" shrinkToFit="1"/>
    </xf>
    <xf numFmtId="193" fontId="23" fillId="0" borderId="21" xfId="47" applyNumberFormat="1" applyFont="1" applyBorder="1" applyAlignment="1">
      <alignment vertical="center"/>
    </xf>
    <xf numFmtId="0" fontId="23" fillId="0" borderId="0" xfId="46" applyFont="1" applyAlignment="1">
      <alignment horizontal="left" vertical="center" indent="3"/>
    </xf>
    <xf numFmtId="38" fontId="39" fillId="0" borderId="0" xfId="56" applyNumberFormat="1" applyFont="1" applyAlignment="1" applyProtection="1">
      <alignment vertical="center"/>
    </xf>
    <xf numFmtId="38" fontId="23" fillId="0" borderId="21" xfId="47" applyFont="1" applyBorder="1" applyAlignment="1">
      <alignment horizontal="left" indent="1"/>
    </xf>
    <xf numFmtId="38" fontId="23" fillId="0" borderId="23" xfId="47" applyFont="1" applyBorder="1" applyAlignment="1">
      <alignment horizontal="center" vertical="center"/>
    </xf>
    <xf numFmtId="38" fontId="23" fillId="0" borderId="0" xfId="47" applyFont="1" applyAlignment="1">
      <alignment horizontal="left" vertical="center" wrapText="1"/>
    </xf>
    <xf numFmtId="181" fontId="23" fillId="0" borderId="20" xfId="47" applyNumberFormat="1" applyFont="1" applyBorder="1" applyAlignment="1">
      <alignment vertical="center"/>
    </xf>
    <xf numFmtId="38" fontId="23" fillId="0" borderId="0" xfId="47" applyFont="1" applyAlignment="1">
      <alignment vertical="center" wrapText="1"/>
    </xf>
    <xf numFmtId="181" fontId="23" fillId="0" borderId="20" xfId="47" applyNumberFormat="1" applyFont="1" applyBorder="1" applyAlignment="1">
      <alignment horizontal="right" vertical="center"/>
    </xf>
    <xf numFmtId="38" fontId="23" fillId="0" borderId="21" xfId="47" applyFont="1" applyBorder="1" applyAlignment="1">
      <alignment vertical="center" wrapText="1"/>
    </xf>
    <xf numFmtId="181" fontId="23" fillId="0" borderId="16" xfId="47" applyNumberFormat="1" applyFont="1" applyBorder="1" applyAlignment="1">
      <alignment vertical="center"/>
    </xf>
    <xf numFmtId="38" fontId="23" fillId="0" borderId="0" xfId="47" applyFont="1" applyAlignment="1">
      <alignment horizontal="left" vertical="center" shrinkToFit="1"/>
    </xf>
    <xf numFmtId="38" fontId="29" fillId="0" borderId="0" xfId="47" applyFont="1" applyAlignment="1">
      <alignment horizontal="left" vertical="center"/>
    </xf>
    <xf numFmtId="181" fontId="29" fillId="0" borderId="19" xfId="47" applyNumberFormat="1" applyFont="1" applyBorder="1" applyAlignment="1">
      <alignment vertical="center"/>
    </xf>
    <xf numFmtId="181" fontId="29" fillId="0" borderId="0" xfId="47" applyNumberFormat="1" applyFont="1" applyBorder="1" applyAlignment="1">
      <alignment vertical="center"/>
    </xf>
    <xf numFmtId="181" fontId="29" fillId="0" borderId="20" xfId="47" applyNumberFormat="1" applyFont="1" applyBorder="1" applyAlignment="1">
      <alignment vertical="center"/>
    </xf>
    <xf numFmtId="38" fontId="23" fillId="0" borderId="0" xfId="47" applyFont="1" applyAlignment="1">
      <alignment horizontal="left" vertical="center"/>
    </xf>
    <xf numFmtId="38" fontId="23" fillId="0" borderId="21" xfId="47" applyFont="1" applyBorder="1" applyAlignment="1">
      <alignment horizontal="left" vertical="center"/>
    </xf>
    <xf numFmtId="38" fontId="24" fillId="0" borderId="0" xfId="47" applyFont="1" applyAlignment="1">
      <alignment vertical="center"/>
    </xf>
    <xf numFmtId="38" fontId="32" fillId="0" borderId="0" xfId="47" applyFont="1" applyAlignment="1">
      <alignment vertical="center"/>
    </xf>
    <xf numFmtId="58" fontId="23" fillId="0" borderId="0" xfId="47" applyNumberFormat="1" applyFont="1" applyBorder="1" applyAlignment="1">
      <alignment horizontal="left" vertical="center"/>
    </xf>
    <xf numFmtId="38" fontId="23" fillId="0" borderId="0" xfId="47" applyFont="1" applyBorder="1" applyAlignment="1">
      <alignment horizontal="right" vertical="center"/>
    </xf>
    <xf numFmtId="38" fontId="24" fillId="0" borderId="0" xfId="47" applyFont="1" applyBorder="1" applyAlignment="1">
      <alignment horizontal="right"/>
    </xf>
    <xf numFmtId="38" fontId="32" fillId="0" borderId="0" xfId="47" applyFont="1" applyBorder="1" applyAlignment="1">
      <alignment vertical="center"/>
    </xf>
    <xf numFmtId="38" fontId="24" fillId="0" borderId="0" xfId="47" applyFont="1" applyBorder="1" applyAlignment="1">
      <alignment vertical="center"/>
    </xf>
    <xf numFmtId="38" fontId="24" fillId="0" borderId="0" xfId="47" applyFont="1" applyBorder="1" applyAlignment="1">
      <alignment horizontal="center" vertical="center"/>
    </xf>
    <xf numFmtId="38" fontId="24" fillId="0" borderId="0" xfId="47" applyFont="1" applyBorder="1" applyAlignment="1">
      <alignment horizontal="center" vertical="center" textRotation="255"/>
    </xf>
    <xf numFmtId="38" fontId="32" fillId="0" borderId="0" xfId="47" applyFont="1" applyBorder="1" applyAlignment="1">
      <alignment vertical="center" textRotation="255"/>
    </xf>
    <xf numFmtId="38" fontId="29" fillId="0" borderId="24" xfId="47" applyFont="1" applyBorder="1" applyAlignment="1">
      <alignment vertical="center"/>
    </xf>
    <xf numFmtId="38" fontId="29" fillId="0" borderId="0" xfId="47" applyFont="1" applyBorder="1" applyAlignment="1">
      <alignment vertical="center"/>
    </xf>
    <xf numFmtId="38" fontId="23" fillId="0" borderId="0" xfId="47" applyFont="1" applyBorder="1" applyAlignment="1">
      <alignment vertical="center" textRotation="255"/>
    </xf>
    <xf numFmtId="181" fontId="23" fillId="0" borderId="13" xfId="47" applyNumberFormat="1" applyFont="1" applyBorder="1" applyAlignment="1">
      <alignment horizontal="center" vertical="center"/>
    </xf>
    <xf numFmtId="181" fontId="21" fillId="0" borderId="0" xfId="47" applyNumberFormat="1" applyFont="1" applyBorder="1" applyAlignment="1">
      <alignment vertical="center"/>
    </xf>
    <xf numFmtId="181" fontId="32" fillId="0" borderId="0" xfId="47" applyNumberFormat="1" applyFont="1" applyBorder="1" applyAlignment="1">
      <alignment vertical="center"/>
    </xf>
    <xf numFmtId="181" fontId="23" fillId="0" borderId="14" xfId="47" applyNumberFormat="1" applyFont="1" applyBorder="1" applyAlignment="1">
      <alignment vertical="center"/>
    </xf>
    <xf numFmtId="181" fontId="49" fillId="0" borderId="0" xfId="47" applyNumberFormat="1" applyFont="1" applyBorder="1" applyAlignment="1">
      <alignment vertical="center"/>
    </xf>
    <xf numFmtId="181" fontId="50" fillId="0" borderId="0" xfId="47" applyNumberFormat="1" applyFont="1" applyBorder="1" applyAlignment="1">
      <alignment vertical="center"/>
    </xf>
    <xf numFmtId="181" fontId="23" fillId="0" borderId="17" xfId="47" applyNumberFormat="1" applyFont="1" applyBorder="1" applyAlignment="1">
      <alignment vertical="center"/>
    </xf>
    <xf numFmtId="181" fontId="23" fillId="0" borderId="14" xfId="47" applyNumberFormat="1" applyFont="1" applyBorder="1" applyAlignment="1">
      <alignment vertical="center" shrinkToFit="1"/>
    </xf>
    <xf numFmtId="181" fontId="23" fillId="0" borderId="14" xfId="47" applyNumberFormat="1" applyFont="1" applyBorder="1" applyAlignment="1">
      <alignment vertical="center" wrapText="1"/>
    </xf>
    <xf numFmtId="38" fontId="49" fillId="0" borderId="0" xfId="47" applyFont="1" applyBorder="1" applyAlignment="1">
      <alignment vertical="center"/>
    </xf>
    <xf numFmtId="38" fontId="50" fillId="0" borderId="0" xfId="47" applyFont="1" applyBorder="1" applyAlignment="1">
      <alignment vertical="center"/>
    </xf>
    <xf numFmtId="38" fontId="23" fillId="0" borderId="14" xfId="47" applyFont="1" applyBorder="1" applyAlignment="1">
      <alignment vertical="center" wrapText="1"/>
    </xf>
    <xf numFmtId="38" fontId="23" fillId="0" borderId="14" xfId="47" applyFont="1" applyBorder="1" applyAlignment="1">
      <alignment vertical="center"/>
    </xf>
    <xf numFmtId="38" fontId="23" fillId="0" borderId="17" xfId="47" applyFont="1" applyBorder="1" applyAlignment="1">
      <alignment vertical="center"/>
    </xf>
    <xf numFmtId="38" fontId="21" fillId="0" borderId="0" xfId="47" applyFont="1" applyBorder="1" applyAlignment="1">
      <alignment vertical="center"/>
    </xf>
    <xf numFmtId="38" fontId="23" fillId="0" borderId="24" xfId="47" applyFont="1" applyBorder="1" applyAlignment="1">
      <alignment vertical="top"/>
    </xf>
    <xf numFmtId="38" fontId="23" fillId="0" borderId="0" xfId="47" applyFont="1" applyBorder="1" applyAlignment="1">
      <alignment vertical="top"/>
    </xf>
    <xf numFmtId="38" fontId="23" fillId="0" borderId="0" xfId="47" applyFont="1" applyBorder="1" applyAlignment="1">
      <alignment horizontal="right" vertical="top"/>
    </xf>
    <xf numFmtId="38" fontId="23" fillId="0" borderId="24" xfId="47" applyFont="1" applyBorder="1" applyAlignment="1">
      <alignment horizontal="distributed" vertical="center" indent="4"/>
    </xf>
    <xf numFmtId="38" fontId="23" fillId="0" borderId="0" xfId="47" applyFont="1" applyBorder="1" applyAlignment="1">
      <alignment horizontal="distributed" vertical="center" indent="4"/>
    </xf>
    <xf numFmtId="49" fontId="51" fillId="0" borderId="0" xfId="57" applyNumberFormat="1" applyFont="1" applyAlignment="1">
      <alignment vertical="center"/>
    </xf>
    <xf numFmtId="0" fontId="52" fillId="0" borderId="0" xfId="57" applyNumberFormat="1" applyFont="1" applyFill="1" applyBorder="1" applyAlignment="1">
      <alignment vertical="top"/>
    </xf>
    <xf numFmtId="49" fontId="42" fillId="0" borderId="0" xfId="57" applyNumberFormat="1" applyFont="1" applyAlignment="1">
      <alignment vertical="top"/>
    </xf>
    <xf numFmtId="0" fontId="53" fillId="0" borderId="0" xfId="57" applyNumberFormat="1" applyFont="1" applyFill="1" applyBorder="1" applyAlignment="1">
      <alignment vertical="center"/>
    </xf>
    <xf numFmtId="49" fontId="42" fillId="0" borderId="0" xfId="57" applyNumberFormat="1" applyFont="1" applyFill="1" applyBorder="1" applyAlignment="1">
      <alignment vertical="top"/>
    </xf>
    <xf numFmtId="49" fontId="42" fillId="0" borderId="0" xfId="57" applyNumberFormat="1" applyFont="1" applyBorder="1" applyAlignment="1">
      <alignment vertical="top"/>
    </xf>
    <xf numFmtId="49" fontId="42" fillId="0" borderId="24" xfId="57" applyNumberFormat="1" applyFont="1" applyFill="1" applyBorder="1" applyAlignment="1">
      <alignment horizontal="left" vertical="top"/>
    </xf>
    <xf numFmtId="49" fontId="42" fillId="0" borderId="12" xfId="57" applyNumberFormat="1" applyFont="1" applyFill="1" applyBorder="1" applyAlignment="1">
      <alignment horizontal="left" vertical="top"/>
    </xf>
    <xf numFmtId="49" fontId="42" fillId="0" borderId="13" xfId="57" applyNumberFormat="1" applyFont="1" applyFill="1" applyBorder="1" applyAlignment="1">
      <alignment horizontal="center" vertical="top" wrapText="1"/>
    </xf>
    <xf numFmtId="49" fontId="42" fillId="0" borderId="22" xfId="57" applyNumberFormat="1" applyFont="1" applyFill="1" applyBorder="1" applyAlignment="1">
      <alignment horizontal="center" vertical="top" wrapText="1"/>
    </xf>
    <xf numFmtId="0" fontId="54" fillId="0" borderId="2" xfId="46" applyFont="1" applyBorder="1" applyAlignment="1">
      <alignment vertical="center"/>
    </xf>
    <xf numFmtId="49" fontId="42" fillId="0" borderId="0" xfId="57" applyNumberFormat="1" applyFont="1" applyFill="1" applyAlignment="1">
      <alignment vertical="top"/>
    </xf>
    <xf numFmtId="49" fontId="42" fillId="0" borderId="33" xfId="57" applyNumberFormat="1" applyFont="1" applyFill="1" applyBorder="1" applyAlignment="1">
      <alignment horizontal="center" vertical="top" wrapText="1"/>
    </xf>
    <xf numFmtId="49" fontId="42" fillId="0" borderId="19" xfId="57" applyNumberFormat="1" applyFont="1" applyFill="1" applyBorder="1" applyAlignment="1">
      <alignment horizontal="center" vertical="top" wrapText="1"/>
    </xf>
    <xf numFmtId="0" fontId="54" fillId="0" borderId="19" xfId="46" applyFont="1" applyBorder="1" applyAlignment="1">
      <alignment vertical="center"/>
    </xf>
    <xf numFmtId="0" fontId="54" fillId="0" borderId="13" xfId="46" applyFont="1" applyBorder="1" applyAlignment="1">
      <alignment vertical="center"/>
    </xf>
    <xf numFmtId="0" fontId="54" fillId="0" borderId="0" xfId="46" applyFont="1" applyBorder="1" applyAlignment="1">
      <alignment vertical="center"/>
    </xf>
    <xf numFmtId="49" fontId="40" fillId="0" borderId="33" xfId="57" applyNumberFormat="1" applyFont="1" applyFill="1" applyBorder="1" applyAlignment="1">
      <alignment horizontal="center" vertical="top" wrapText="1"/>
    </xf>
    <xf numFmtId="49" fontId="40" fillId="0" borderId="17" xfId="57" applyNumberFormat="1" applyFont="1" applyFill="1" applyBorder="1" applyAlignment="1">
      <alignment horizontal="center" vertical="top" wrapText="1"/>
    </xf>
    <xf numFmtId="49" fontId="55" fillId="0" borderId="17" xfId="57" applyNumberFormat="1" applyFont="1" applyFill="1" applyBorder="1" applyAlignment="1">
      <alignment horizontal="center" vertical="top" wrapText="1"/>
    </xf>
    <xf numFmtId="49" fontId="40" fillId="0" borderId="16" xfId="57" applyNumberFormat="1" applyFont="1" applyFill="1" applyBorder="1" applyAlignment="1">
      <alignment horizontal="center" vertical="top" wrapText="1"/>
    </xf>
    <xf numFmtId="49" fontId="40" fillId="0" borderId="18" xfId="57" applyNumberFormat="1" applyFont="1" applyFill="1" applyBorder="1" applyAlignment="1">
      <alignment horizontal="center" vertical="top" wrapText="1"/>
    </xf>
    <xf numFmtId="49" fontId="42" fillId="0" borderId="24" xfId="57" applyNumberFormat="1" applyFont="1" applyFill="1" applyBorder="1" applyAlignment="1">
      <alignment vertical="top"/>
    </xf>
    <xf numFmtId="49" fontId="42" fillId="0" borderId="12" xfId="57" applyNumberFormat="1" applyFont="1" applyFill="1" applyBorder="1" applyAlignment="1">
      <alignment vertical="top"/>
    </xf>
    <xf numFmtId="189" fontId="42" fillId="0" borderId="15" xfId="57" applyNumberFormat="1" applyFont="1" applyFill="1" applyBorder="1" applyAlignment="1">
      <alignment horizontal="right" vertical="top"/>
    </xf>
    <xf numFmtId="195" fontId="42" fillId="0" borderId="24" xfId="57" applyNumberFormat="1" applyFont="1" applyFill="1" applyBorder="1" applyAlignment="1">
      <alignment horizontal="right" vertical="top"/>
    </xf>
    <xf numFmtId="196" fontId="42" fillId="0" borderId="24" xfId="57" applyNumberFormat="1" applyFont="1" applyFill="1" applyBorder="1" applyAlignment="1">
      <alignment horizontal="right" vertical="top"/>
    </xf>
    <xf numFmtId="189" fontId="56" fillId="0" borderId="19" xfId="57" applyNumberFormat="1" applyFont="1" applyFill="1" applyBorder="1" applyAlignment="1">
      <alignment horizontal="right" vertical="top" shrinkToFit="1"/>
    </xf>
    <xf numFmtId="195" fontId="56" fillId="0" borderId="0" xfId="57" applyNumberFormat="1" applyFont="1" applyFill="1" applyBorder="1" applyAlignment="1">
      <alignment horizontal="right" vertical="top" shrinkToFit="1"/>
    </xf>
    <xf numFmtId="196" fontId="56" fillId="0" borderId="0" xfId="57" applyNumberFormat="1" applyFont="1" applyFill="1" applyBorder="1" applyAlignment="1">
      <alignment horizontal="right" vertical="top" shrinkToFit="1"/>
    </xf>
    <xf numFmtId="49" fontId="40" fillId="0" borderId="0" xfId="57" applyNumberFormat="1" applyFont="1" applyFill="1" applyBorder="1" applyAlignment="1">
      <alignment vertical="top"/>
    </xf>
    <xf numFmtId="49" fontId="40" fillId="0" borderId="20" xfId="57" applyNumberFormat="1" applyFont="1" applyFill="1" applyBorder="1" applyAlignment="1">
      <alignment vertical="top"/>
    </xf>
    <xf numFmtId="189" fontId="42" fillId="0" borderId="19" xfId="57" applyNumberFormat="1" applyFont="1" applyFill="1" applyBorder="1" applyAlignment="1">
      <alignment horizontal="right" vertical="top"/>
    </xf>
    <xf numFmtId="195" fontId="42" fillId="0" borderId="0" xfId="57" applyNumberFormat="1" applyFont="1" applyFill="1" applyBorder="1" applyAlignment="1">
      <alignment horizontal="right" vertical="top"/>
    </xf>
    <xf numFmtId="196" fontId="42" fillId="0" borderId="0" xfId="57" applyNumberFormat="1" applyFont="1" applyFill="1" applyBorder="1" applyAlignment="1">
      <alignment horizontal="right" vertical="top"/>
    </xf>
    <xf numFmtId="49" fontId="40" fillId="0" borderId="20" xfId="57" applyNumberFormat="1" applyFont="1" applyFill="1" applyBorder="1" applyAlignment="1">
      <alignment horizontal="distributed" vertical="top"/>
    </xf>
    <xf numFmtId="49" fontId="40" fillId="0" borderId="20" xfId="57" applyNumberFormat="1" applyFont="1" applyFill="1" applyBorder="1" applyAlignment="1">
      <alignment horizontal="distributed" vertical="top" justifyLastLine="1"/>
    </xf>
    <xf numFmtId="49" fontId="40" fillId="0" borderId="21" xfId="57" applyNumberFormat="1" applyFont="1" applyFill="1" applyBorder="1" applyAlignment="1">
      <alignment vertical="top"/>
    </xf>
    <xf numFmtId="49" fontId="40" fillId="0" borderId="16" xfId="57" applyNumberFormat="1" applyFont="1" applyFill="1" applyBorder="1" applyAlignment="1">
      <alignment horizontal="distributed" vertical="top"/>
    </xf>
    <xf numFmtId="189" fontId="42" fillId="0" borderId="18" xfId="57" applyNumberFormat="1" applyFont="1" applyFill="1" applyBorder="1" applyAlignment="1">
      <alignment horizontal="right" vertical="top"/>
    </xf>
    <xf numFmtId="195" fontId="42" fillId="0" borderId="21" xfId="57" applyNumberFormat="1" applyFont="1" applyFill="1" applyBorder="1" applyAlignment="1">
      <alignment horizontal="right" vertical="top"/>
    </xf>
    <xf numFmtId="196" fontId="42" fillId="0" borderId="21" xfId="57" applyNumberFormat="1" applyFont="1" applyFill="1" applyBorder="1" applyAlignment="1">
      <alignment horizontal="right" vertical="top"/>
    </xf>
    <xf numFmtId="49" fontId="57" fillId="0" borderId="0" xfId="57" applyNumberFormat="1" applyFont="1" applyFill="1" applyBorder="1" applyAlignment="1">
      <alignment vertical="top"/>
    </xf>
    <xf numFmtId="189" fontId="57" fillId="0" borderId="0" xfId="57" applyNumberFormat="1" applyFont="1" applyFill="1" applyBorder="1" applyAlignment="1">
      <alignment horizontal="right" vertical="top"/>
    </xf>
    <xf numFmtId="195" fontId="57" fillId="0" borderId="0" xfId="57" applyNumberFormat="1" applyFont="1" applyFill="1" applyBorder="1" applyAlignment="1">
      <alignment horizontal="right" vertical="top"/>
    </xf>
    <xf numFmtId="196" fontId="57" fillId="0" borderId="0" xfId="57" applyNumberFormat="1" applyFont="1" applyFill="1" applyBorder="1" applyAlignment="1">
      <alignment horizontal="right" vertical="top"/>
    </xf>
    <xf numFmtId="195" fontId="40" fillId="0" borderId="0" xfId="57" applyNumberFormat="1" applyFont="1" applyFill="1" applyBorder="1" applyAlignment="1">
      <alignment horizontal="right" vertical="top"/>
    </xf>
    <xf numFmtId="49" fontId="57" fillId="0" borderId="0" xfId="57" applyNumberFormat="1" applyFont="1" applyFill="1" applyAlignment="1">
      <alignment vertical="top"/>
    </xf>
    <xf numFmtId="49" fontId="57" fillId="0" borderId="0" xfId="57" applyNumberFormat="1" applyFont="1" applyAlignment="1">
      <alignment vertical="top"/>
    </xf>
    <xf numFmtId="38" fontId="24" fillId="0" borderId="0" xfId="54" applyFont="1" applyAlignment="1">
      <alignment vertical="center"/>
    </xf>
    <xf numFmtId="195" fontId="54" fillId="0" borderId="0" xfId="57" applyNumberFormat="1" applyFont="1" applyFill="1" applyBorder="1" applyAlignment="1">
      <alignment horizontal="right" vertical="top"/>
    </xf>
    <xf numFmtId="49" fontId="54" fillId="0" borderId="0" xfId="57" applyNumberFormat="1" applyFont="1" applyFill="1" applyAlignment="1">
      <alignment vertical="top"/>
    </xf>
    <xf numFmtId="0" fontId="40" fillId="0" borderId="0" xfId="57" applyNumberFormat="1" applyFont="1" applyFill="1" applyBorder="1" applyAlignment="1">
      <alignment vertical="center"/>
    </xf>
    <xf numFmtId="49" fontId="54" fillId="0" borderId="0" xfId="57" applyNumberFormat="1" applyFont="1" applyFill="1" applyBorder="1" applyAlignment="1">
      <alignment horizontal="right" vertical="center"/>
    </xf>
    <xf numFmtId="49" fontId="54" fillId="0" borderId="0" xfId="57" applyNumberFormat="1" applyFont="1" applyFill="1" applyBorder="1" applyAlignment="1">
      <alignment vertical="center"/>
    </xf>
    <xf numFmtId="0" fontId="39" fillId="0" borderId="0" xfId="56" applyFont="1" applyBorder="1" applyAlignment="1" applyProtection="1">
      <alignment vertical="center"/>
    </xf>
    <xf numFmtId="181" fontId="23" fillId="0" borderId="15" xfId="47" applyNumberFormat="1" applyFont="1" applyBorder="1" applyAlignment="1">
      <alignment vertical="center"/>
    </xf>
    <xf numFmtId="0" fontId="23" fillId="0" borderId="20" xfId="46" applyFont="1" applyBorder="1" applyAlignment="1">
      <alignment horizontal="center" vertical="center" wrapText="1"/>
    </xf>
    <xf numFmtId="0" fontId="23" fillId="0" borderId="16" xfId="46" applyFont="1" applyBorder="1" applyAlignment="1">
      <alignment horizontal="center" vertical="center" wrapText="1"/>
    </xf>
    <xf numFmtId="58" fontId="23" fillId="0" borderId="0" xfId="46" applyNumberFormat="1" applyFont="1" applyBorder="1" applyAlignment="1">
      <alignment horizontal="left" indent="1"/>
    </xf>
    <xf numFmtId="0" fontId="23" fillId="0" borderId="0" xfId="46" applyFont="1" applyBorder="1" applyAlignment="1">
      <alignment horizontal="left" vertical="center" indent="1"/>
    </xf>
    <xf numFmtId="0" fontId="23" fillId="0" borderId="22" xfId="46" applyFont="1" applyBorder="1" applyAlignment="1">
      <alignment horizontal="center" vertical="center" wrapText="1"/>
    </xf>
    <xf numFmtId="0" fontId="23" fillId="0" borderId="20" xfId="46" applyFont="1" applyBorder="1" applyAlignment="1">
      <alignment horizontal="distributed" vertical="center" indent="1"/>
    </xf>
    <xf numFmtId="181" fontId="23" fillId="0" borderId="15" xfId="47" applyNumberFormat="1" applyFont="1" applyBorder="1" applyAlignment="1">
      <alignment horizontal="right" vertical="center"/>
    </xf>
    <xf numFmtId="181" fontId="23" fillId="0" borderId="24" xfId="47" applyNumberFormat="1" applyFont="1" applyBorder="1" applyAlignment="1">
      <alignment horizontal="right" vertical="center"/>
    </xf>
    <xf numFmtId="0" fontId="23" fillId="0" borderId="20" xfId="46" applyFont="1" applyBorder="1" applyAlignment="1">
      <alignment horizontal="right" vertical="center" wrapText="1" indent="2"/>
    </xf>
    <xf numFmtId="181" fontId="23" fillId="0" borderId="19" xfId="47" applyNumberFormat="1" applyFont="1" applyBorder="1" applyAlignment="1">
      <alignment horizontal="right" vertical="center"/>
    </xf>
    <xf numFmtId="181" fontId="23" fillId="0" borderId="0" xfId="47" quotePrefix="1" applyNumberFormat="1" applyFont="1" applyBorder="1" applyAlignment="1">
      <alignment horizontal="right" vertical="center"/>
    </xf>
    <xf numFmtId="0" fontId="23" fillId="0" borderId="16" xfId="46" applyFont="1" applyBorder="1" applyAlignment="1">
      <alignment horizontal="right" vertical="center" wrapText="1" indent="2"/>
    </xf>
    <xf numFmtId="181" fontId="23" fillId="0" borderId="18" xfId="47" applyNumberFormat="1" applyFont="1" applyBorder="1" applyAlignment="1">
      <alignment horizontal="right" vertical="center"/>
    </xf>
    <xf numFmtId="181" fontId="23" fillId="0" borderId="21" xfId="47" applyNumberFormat="1" applyFont="1" applyBorder="1" applyAlignment="1">
      <alignment horizontal="right" vertical="center"/>
    </xf>
    <xf numFmtId="0" fontId="21" fillId="0" borderId="0" xfId="46" applyFont="1" applyAlignment="1">
      <alignment vertical="center"/>
    </xf>
    <xf numFmtId="58" fontId="23" fillId="0" borderId="21" xfId="46" applyNumberFormat="1" applyFont="1" applyBorder="1" applyAlignment="1">
      <alignment horizontal="left" indent="1"/>
    </xf>
    <xf numFmtId="0" fontId="23" fillId="0" borderId="0" xfId="46" applyFont="1" applyBorder="1" applyAlignment="1">
      <alignment vertical="center" wrapText="1"/>
    </xf>
    <xf numFmtId="0" fontId="23" fillId="0" borderId="0" xfId="46" applyFont="1" applyAlignment="1">
      <alignment vertical="center" wrapText="1"/>
    </xf>
    <xf numFmtId="0" fontId="29" fillId="0" borderId="20" xfId="46" applyFont="1" applyBorder="1" applyAlignment="1">
      <alignment horizontal="left" vertical="center" indent="1"/>
    </xf>
    <xf numFmtId="181" fontId="29" fillId="0" borderId="15" xfId="47" applyNumberFormat="1" applyFont="1" applyBorder="1" applyAlignment="1">
      <alignment vertical="center"/>
    </xf>
    <xf numFmtId="197" fontId="29" fillId="0" borderId="24" xfId="46" applyNumberFormat="1" applyFont="1" applyBorder="1" applyAlignment="1">
      <alignment vertical="center"/>
    </xf>
    <xf numFmtId="0" fontId="23" fillId="0" borderId="20" xfId="46" applyFont="1" applyBorder="1" applyAlignment="1">
      <alignment horizontal="left" vertical="center" indent="1"/>
    </xf>
    <xf numFmtId="197" fontId="23" fillId="0" borderId="0" xfId="46" applyNumberFormat="1" applyFont="1" applyBorder="1" applyAlignment="1">
      <alignment vertical="center"/>
    </xf>
    <xf numFmtId="0" fontId="23" fillId="0" borderId="20" xfId="46" applyFont="1" applyBorder="1" applyAlignment="1">
      <alignment horizontal="left" vertical="center" indent="2"/>
    </xf>
    <xf numFmtId="0" fontId="23" fillId="0" borderId="16" xfId="46" applyFont="1" applyBorder="1" applyAlignment="1">
      <alignment horizontal="left" vertical="center" indent="1"/>
    </xf>
    <xf numFmtId="197" fontId="23" fillId="0" borderId="21" xfId="46" applyNumberFormat="1" applyFont="1" applyBorder="1" applyAlignment="1">
      <alignment vertical="center"/>
    </xf>
    <xf numFmtId="38" fontId="21" fillId="0" borderId="0" xfId="46" applyNumberFormat="1" applyFont="1" applyAlignment="1">
      <alignment vertical="center"/>
    </xf>
    <xf numFmtId="0" fontId="23" fillId="0" borderId="0" xfId="46" applyFont="1" applyAlignment="1">
      <alignment horizontal="left" indent="1"/>
    </xf>
    <xf numFmtId="0" fontId="23" fillId="0" borderId="2" xfId="46" applyFont="1" applyBorder="1" applyAlignment="1">
      <alignment horizontal="center" vertical="center"/>
    </xf>
    <xf numFmtId="0" fontId="29" fillId="0" borderId="12" xfId="46" applyFont="1" applyBorder="1" applyAlignment="1">
      <alignment horizontal="center" vertical="center"/>
    </xf>
    <xf numFmtId="181" fontId="29" fillId="0" borderId="0" xfId="47" applyNumberFormat="1" applyFont="1" applyAlignment="1">
      <alignment horizontal="right" vertical="center"/>
    </xf>
    <xf numFmtId="0" fontId="29" fillId="0" borderId="20" xfId="46" applyFont="1" applyBorder="1" applyAlignment="1">
      <alignment horizontal="center" vertical="center"/>
    </xf>
    <xf numFmtId="181" fontId="23" fillId="0" borderId="0" xfId="47" applyNumberFormat="1" applyFont="1" applyAlignment="1">
      <alignment horizontal="right" vertical="center"/>
    </xf>
    <xf numFmtId="181" fontId="23" fillId="0" borderId="0" xfId="47" applyNumberFormat="1" applyFont="1" applyAlignment="1">
      <alignment horizontal="right" vertical="center" indent="1"/>
    </xf>
    <xf numFmtId="0" fontId="23" fillId="0" borderId="22" xfId="46" applyFont="1" applyBorder="1" applyAlignment="1">
      <alignment horizontal="center" vertical="center"/>
    </xf>
    <xf numFmtId="0" fontId="24" fillId="0" borderId="20" xfId="46" applyFont="1" applyBorder="1" applyAlignment="1">
      <alignment horizontal="left" vertical="center" indent="2"/>
    </xf>
    <xf numFmtId="0" fontId="0" fillId="0" borderId="0" xfId="0" applyFont="1">
      <alignment vertical="center"/>
    </xf>
    <xf numFmtId="0" fontId="34" fillId="0" borderId="0" xfId="49" applyFont="1">
      <alignment vertical="center"/>
    </xf>
    <xf numFmtId="0" fontId="4" fillId="0" borderId="0" xfId="50" applyFont="1" applyAlignment="1">
      <alignment horizontal="center" vertical="top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58" fontId="23" fillId="0" borderId="21" xfId="0" applyNumberFormat="1" applyFont="1" applyFill="1" applyBorder="1" applyAlignment="1">
      <alignment horizontal="left" indent="1"/>
    </xf>
    <xf numFmtId="0" fontId="0" fillId="0" borderId="21" xfId="0" applyFill="1" applyBorder="1" applyAlignment="1">
      <alignment horizontal="left" indent="1"/>
    </xf>
    <xf numFmtId="58" fontId="23" fillId="0" borderId="21" xfId="47" applyNumberFormat="1" applyFont="1" applyFill="1" applyBorder="1" applyAlignment="1">
      <alignment horizontal="left" indent="1"/>
    </xf>
    <xf numFmtId="0" fontId="23" fillId="0" borderId="21" xfId="0" applyNumberFormat="1" applyFont="1" applyFill="1" applyBorder="1" applyAlignment="1">
      <alignment horizontal="left" indent="1"/>
    </xf>
    <xf numFmtId="185" fontId="23" fillId="0" borderId="21" xfId="47" applyNumberFormat="1" applyFont="1" applyFill="1" applyBorder="1" applyAlignment="1">
      <alignment horizontal="left" indent="1"/>
    </xf>
    <xf numFmtId="38" fontId="23" fillId="0" borderId="15" xfId="47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8" fontId="24" fillId="0" borderId="24" xfId="47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0" fillId="0" borderId="24" xfId="0" applyFont="1" applyBorder="1" applyAlignment="1">
      <alignment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38" fontId="23" fillId="0" borderId="13" xfId="47" applyFont="1" applyFill="1" applyBorder="1" applyAlignment="1">
      <alignment horizontal="center" vertical="center"/>
    </xf>
    <xf numFmtId="38" fontId="23" fillId="0" borderId="17" xfId="47" applyFont="1" applyFill="1" applyBorder="1" applyAlignment="1">
      <alignment horizontal="center" vertical="center"/>
    </xf>
    <xf numFmtId="38" fontId="23" fillId="0" borderId="15" xfId="47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185" fontId="23" fillId="0" borderId="21" xfId="0" applyNumberFormat="1" applyFont="1" applyBorder="1" applyAlignment="1">
      <alignment horizontal="left" indent="1"/>
    </xf>
    <xf numFmtId="0" fontId="23" fillId="0" borderId="22" xfId="46" applyFont="1" applyBorder="1" applyAlignment="1">
      <alignment horizontal="center" vertical="center"/>
    </xf>
    <xf numFmtId="0" fontId="23" fillId="0" borderId="23" xfId="46" applyFont="1" applyBorder="1" applyAlignment="1">
      <alignment horizontal="center" vertical="center"/>
    </xf>
    <xf numFmtId="0" fontId="23" fillId="0" borderId="2" xfId="46" applyFont="1" applyBorder="1" applyAlignment="1">
      <alignment horizontal="center" vertical="center"/>
    </xf>
    <xf numFmtId="0" fontId="23" fillId="0" borderId="12" xfId="46" applyFont="1" applyBorder="1" applyAlignment="1">
      <alignment horizontal="center" vertical="center"/>
    </xf>
    <xf numFmtId="0" fontId="23" fillId="0" borderId="16" xfId="46" applyFont="1" applyBorder="1" applyAlignment="1">
      <alignment horizontal="center" vertical="center"/>
    </xf>
    <xf numFmtId="0" fontId="23" fillId="0" borderId="15" xfId="46" applyFont="1" applyBorder="1" applyAlignment="1">
      <alignment horizontal="center" vertical="center"/>
    </xf>
    <xf numFmtId="0" fontId="23" fillId="0" borderId="15" xfId="46" applyFont="1" applyBorder="1" applyAlignment="1">
      <alignment vertical="center" wrapText="1"/>
    </xf>
    <xf numFmtId="0" fontId="23" fillId="0" borderId="18" xfId="46" applyFont="1" applyBorder="1" applyAlignment="1">
      <alignment vertical="center" wrapText="1"/>
    </xf>
    <xf numFmtId="38" fontId="23" fillId="0" borderId="0" xfId="47" applyFont="1" applyAlignment="1">
      <alignment vertical="center" wrapText="1"/>
    </xf>
    <xf numFmtId="38" fontId="23" fillId="0" borderId="12" xfId="47" applyFont="1" applyBorder="1" applyAlignment="1">
      <alignment horizontal="center" vertical="center"/>
    </xf>
    <xf numFmtId="0" fontId="2" fillId="0" borderId="16" xfId="46" applyBorder="1" applyAlignment="1">
      <alignment horizontal="center" vertical="center"/>
    </xf>
    <xf numFmtId="38" fontId="23" fillId="0" borderId="2" xfId="47" applyFont="1" applyBorder="1" applyAlignment="1">
      <alignment horizontal="center" vertical="center"/>
    </xf>
    <xf numFmtId="38" fontId="23" fillId="0" borderId="22" xfId="47" applyFont="1" applyBorder="1" applyAlignment="1">
      <alignment horizontal="center" vertical="center"/>
    </xf>
    <xf numFmtId="38" fontId="23" fillId="0" borderId="2" xfId="47" applyFont="1" applyBorder="1" applyAlignment="1">
      <alignment horizontal="distributed" vertical="center" indent="4"/>
    </xf>
    <xf numFmtId="38" fontId="23" fillId="0" borderId="23" xfId="47" applyFont="1" applyBorder="1" applyAlignment="1">
      <alignment horizontal="distributed" vertical="center" indent="4"/>
    </xf>
    <xf numFmtId="38" fontId="23" fillId="0" borderId="0" xfId="47" applyFont="1" applyBorder="1" applyAlignment="1">
      <alignment horizontal="left" vertical="top"/>
    </xf>
    <xf numFmtId="38" fontId="23" fillId="0" borderId="23" xfId="47" applyFont="1" applyBorder="1" applyAlignment="1">
      <alignment horizontal="center" vertical="center"/>
    </xf>
    <xf numFmtId="38" fontId="23" fillId="0" borderId="14" xfId="47" applyFont="1" applyBorder="1" applyAlignment="1">
      <alignment horizontal="center" vertical="center"/>
    </xf>
    <xf numFmtId="38" fontId="23" fillId="0" borderId="23" xfId="47" applyFont="1" applyBorder="1" applyAlignment="1">
      <alignment vertical="distributed" textRotation="255" indent="6"/>
    </xf>
    <xf numFmtId="38" fontId="23" fillId="0" borderId="14" xfId="47" applyFont="1" applyBorder="1" applyAlignment="1">
      <alignment vertical="distributed" textRotation="255" indent="5"/>
    </xf>
    <xf numFmtId="181" fontId="23" fillId="0" borderId="14" xfId="47" applyNumberFormat="1" applyFont="1" applyBorder="1" applyAlignment="1">
      <alignment horizontal="center" vertical="distributed" textRotation="255" indent="2"/>
    </xf>
    <xf numFmtId="181" fontId="23" fillId="0" borderId="14" xfId="47" applyNumberFormat="1" applyFont="1" applyBorder="1" applyAlignment="1">
      <alignment vertical="distributed" textRotation="255" indent="3"/>
    </xf>
    <xf numFmtId="38" fontId="23" fillId="0" borderId="14" xfId="47" applyFont="1" applyBorder="1" applyAlignment="1">
      <alignment horizontal="distributed" vertical="center" indent="4"/>
    </xf>
    <xf numFmtId="38" fontId="23" fillId="0" borderId="24" xfId="47" applyFont="1" applyBorder="1" applyAlignment="1">
      <alignment horizontal="left" vertical="top"/>
    </xf>
    <xf numFmtId="49" fontId="43" fillId="0" borderId="0" xfId="57" applyNumberFormat="1" applyFont="1" applyFill="1" applyBorder="1" applyAlignment="1">
      <alignment horizontal="center" vertical="center"/>
    </xf>
    <xf numFmtId="49" fontId="43" fillId="0" borderId="20" xfId="57" applyNumberFormat="1" applyFont="1" applyFill="1" applyBorder="1" applyAlignment="1">
      <alignment horizontal="center" vertical="center"/>
    </xf>
    <xf numFmtId="185" fontId="42" fillId="0" borderId="21" xfId="57" applyNumberFormat="1" applyFont="1" applyFill="1" applyBorder="1" applyAlignment="1">
      <alignment horizontal="left" indent="1"/>
    </xf>
    <xf numFmtId="49" fontId="40" fillId="0" borderId="2" xfId="57" applyNumberFormat="1" applyFont="1" applyFill="1" applyBorder="1" applyAlignment="1">
      <alignment horizontal="center" vertical="center" justifyLastLine="1"/>
    </xf>
    <xf numFmtId="0" fontId="40" fillId="0" borderId="22" xfId="46" applyFont="1" applyBorder="1" applyAlignment="1">
      <alignment horizontal="center" vertical="center"/>
    </xf>
    <xf numFmtId="0" fontId="40" fillId="0" borderId="2" xfId="46" applyFont="1" applyBorder="1" applyAlignment="1">
      <alignment horizontal="center" vertical="center"/>
    </xf>
    <xf numFmtId="49" fontId="40" fillId="0" borderId="0" xfId="57" applyNumberFormat="1" applyFont="1" applyFill="1" applyBorder="1" applyAlignment="1">
      <alignment horizontal="center" vertical="top" wrapText="1"/>
    </xf>
    <xf numFmtId="49" fontId="40" fillId="0" borderId="20" xfId="57" applyNumberFormat="1" applyFont="1" applyFill="1" applyBorder="1" applyAlignment="1">
      <alignment horizontal="center" vertical="top" wrapText="1"/>
    </xf>
    <xf numFmtId="49" fontId="40" fillId="0" borderId="22" xfId="57" applyNumberFormat="1" applyFont="1" applyFill="1" applyBorder="1" applyAlignment="1">
      <alignment horizontal="center" vertical="center" justifyLastLine="1"/>
    </xf>
    <xf numFmtId="49" fontId="40" fillId="0" borderId="23" xfId="57" applyNumberFormat="1" applyFont="1" applyFill="1" applyBorder="1" applyAlignment="1">
      <alignment horizontal="center" vertical="center" justifyLastLine="1"/>
    </xf>
    <xf numFmtId="49" fontId="40" fillId="0" borderId="21" xfId="57" applyNumberFormat="1" applyFont="1" applyBorder="1" applyAlignment="1">
      <alignment horizontal="center" vertical="top" wrapText="1"/>
    </xf>
    <xf numFmtId="49" fontId="40" fillId="0" borderId="16" xfId="57" applyNumberFormat="1" applyFont="1" applyBorder="1" applyAlignment="1">
      <alignment horizontal="center" vertical="top" wrapText="1"/>
    </xf>
    <xf numFmtId="0" fontId="23" fillId="0" borderId="16" xfId="46" applyFont="1" applyBorder="1" applyAlignment="1">
      <alignment vertical="center"/>
    </xf>
    <xf numFmtId="58" fontId="23" fillId="0" borderId="14" xfId="46" applyNumberFormat="1" applyFont="1" applyBorder="1" applyAlignment="1">
      <alignment horizontal="center" vertical="center"/>
    </xf>
    <xf numFmtId="0" fontId="23" fillId="0" borderId="22" xfId="46" applyFont="1" applyBorder="1" applyAlignment="1">
      <alignment horizontal="center" vertical="center" wrapText="1"/>
    </xf>
    <xf numFmtId="0" fontId="23" fillId="0" borderId="24" xfId="46" applyFont="1" applyBorder="1" applyAlignment="1">
      <alignment horizontal="center" vertical="center" wrapText="1"/>
    </xf>
    <xf numFmtId="0" fontId="23" fillId="0" borderId="21" xfId="46" applyFont="1" applyBorder="1" applyAlignment="1">
      <alignment horizontal="center" vertical="center"/>
    </xf>
    <xf numFmtId="0" fontId="23" fillId="0" borderId="14" xfId="46" applyFont="1" applyBorder="1" applyAlignment="1">
      <alignment horizontal="center" vertical="center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パーセント 2" xfId="58"/>
    <cellStyle name="ハイパーリンク" xfId="49" builtinId="8"/>
    <cellStyle name="ハイパーリンク 2" xfId="56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54" builtinId="6"/>
    <cellStyle name="桁区切り 2" xfId="47"/>
    <cellStyle name="桁区切り 3" xfId="59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6"/>
    <cellStyle name="標準 2 2" xfId="60"/>
    <cellStyle name="標準 3" xfId="48"/>
    <cellStyle name="標準 3 2" xfId="55"/>
    <cellStyle name="標準 4" xfId="50"/>
    <cellStyle name="標準 5" xfId="51"/>
    <cellStyle name="標準 6" xfId="52"/>
    <cellStyle name="標準 7" xfId="53"/>
    <cellStyle name="標準_JB16" xfId="57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>
                <a:latin typeface="ＭＳ ゴシック" pitchFamily="49" charset="-128"/>
                <a:ea typeface="ＭＳ ゴシック" pitchFamily="49" charset="-128"/>
              </a:rPr>
              <a:t>（２）人口ピラミッド</a:t>
            </a:r>
          </a:p>
        </c:rich>
      </c:tx>
      <c:layout>
        <c:manualLayout>
          <c:xMode val="edge"/>
          <c:yMode val="edge"/>
          <c:x val="4.5229680012280657E-2"/>
          <c:y val="4.3547368605176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v>女</c:v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1332</c:v>
              </c:pt>
              <c:pt idx="1">
                <c:v>1382</c:v>
              </c:pt>
              <c:pt idx="2">
                <c:v>1433</c:v>
              </c:pt>
              <c:pt idx="3">
                <c:v>1467</c:v>
              </c:pt>
              <c:pt idx="4">
                <c:v>1340</c:v>
              </c:pt>
              <c:pt idx="5">
                <c:v>1333</c:v>
              </c:pt>
              <c:pt idx="6">
                <c:v>1476</c:v>
              </c:pt>
              <c:pt idx="7">
                <c:v>1543</c:v>
              </c:pt>
              <c:pt idx="8">
                <c:v>1426</c:v>
              </c:pt>
              <c:pt idx="9">
                <c:v>1469</c:v>
              </c:pt>
              <c:pt idx="10">
                <c:v>1552</c:v>
              </c:pt>
              <c:pt idx="11">
                <c:v>1529</c:v>
              </c:pt>
              <c:pt idx="12">
                <c:v>1600</c:v>
              </c:pt>
              <c:pt idx="13">
                <c:v>1578</c:v>
              </c:pt>
              <c:pt idx="14">
                <c:v>1538</c:v>
              </c:pt>
              <c:pt idx="15">
                <c:v>1622</c:v>
              </c:pt>
              <c:pt idx="16">
                <c:v>1565</c:v>
              </c:pt>
              <c:pt idx="17">
                <c:v>1410</c:v>
              </c:pt>
              <c:pt idx="18">
                <c:v>1566</c:v>
              </c:pt>
              <c:pt idx="19">
                <c:v>1712</c:v>
              </c:pt>
              <c:pt idx="20">
                <c:v>1778</c:v>
              </c:pt>
              <c:pt idx="21">
                <c:v>1777</c:v>
              </c:pt>
              <c:pt idx="22">
                <c:v>1769</c:v>
              </c:pt>
              <c:pt idx="23">
                <c:v>1797</c:v>
              </c:pt>
              <c:pt idx="24">
                <c:v>1753</c:v>
              </c:pt>
              <c:pt idx="25">
                <c:v>1825</c:v>
              </c:pt>
              <c:pt idx="26">
                <c:v>1848</c:v>
              </c:pt>
              <c:pt idx="27">
                <c:v>1894</c:v>
              </c:pt>
              <c:pt idx="28">
                <c:v>2010</c:v>
              </c:pt>
              <c:pt idx="29">
                <c:v>2031</c:v>
              </c:pt>
              <c:pt idx="30">
                <c:v>2054</c:v>
              </c:pt>
              <c:pt idx="31">
                <c:v>2096</c:v>
              </c:pt>
              <c:pt idx="32">
                <c:v>2162</c:v>
              </c:pt>
              <c:pt idx="33">
                <c:v>2321</c:v>
              </c:pt>
              <c:pt idx="34">
                <c:v>2515</c:v>
              </c:pt>
              <c:pt idx="35">
                <c:v>2554</c:v>
              </c:pt>
              <c:pt idx="36">
                <c:v>2868</c:v>
              </c:pt>
              <c:pt idx="37">
                <c:v>2834</c:v>
              </c:pt>
              <c:pt idx="38">
                <c:v>2947</c:v>
              </c:pt>
              <c:pt idx="39">
                <c:v>2894</c:v>
              </c:pt>
              <c:pt idx="40">
                <c:v>2672</c:v>
              </c:pt>
              <c:pt idx="41">
                <c:v>2790</c:v>
              </c:pt>
              <c:pt idx="42">
                <c:v>2571</c:v>
              </c:pt>
              <c:pt idx="43">
                <c:v>2532</c:v>
              </c:pt>
              <c:pt idx="44">
                <c:v>1928</c:v>
              </c:pt>
              <c:pt idx="45">
                <c:v>2311</c:v>
              </c:pt>
              <c:pt idx="46">
                <c:v>2088</c:v>
              </c:pt>
              <c:pt idx="47">
                <c:v>1956</c:v>
              </c:pt>
              <c:pt idx="48">
                <c:v>1788</c:v>
              </c:pt>
              <c:pt idx="49">
                <c:v>1786</c:v>
              </c:pt>
              <c:pt idx="50">
                <c:v>1748</c:v>
              </c:pt>
              <c:pt idx="51">
                <c:v>1778</c:v>
              </c:pt>
              <c:pt idx="52">
                <c:v>1758</c:v>
              </c:pt>
              <c:pt idx="53">
                <c:v>1637</c:v>
              </c:pt>
              <c:pt idx="54">
                <c:v>1819</c:v>
              </c:pt>
              <c:pt idx="55">
                <c:v>1982</c:v>
              </c:pt>
              <c:pt idx="56">
                <c:v>1869</c:v>
              </c:pt>
              <c:pt idx="57">
                <c:v>2120</c:v>
              </c:pt>
              <c:pt idx="58">
                <c:v>2289</c:v>
              </c:pt>
              <c:pt idx="59">
                <c:v>2414</c:v>
              </c:pt>
              <c:pt idx="60">
                <c:v>2663</c:v>
              </c:pt>
              <c:pt idx="61">
                <c:v>2887</c:v>
              </c:pt>
              <c:pt idx="62">
                <c:v>2978</c:v>
              </c:pt>
              <c:pt idx="63">
                <c:v>3039</c:v>
              </c:pt>
              <c:pt idx="64">
                <c:v>2001</c:v>
              </c:pt>
              <c:pt idx="65">
                <c:v>2018</c:v>
              </c:pt>
              <c:pt idx="66">
                <c:v>2578</c:v>
              </c:pt>
              <c:pt idx="67">
                <c:v>2598</c:v>
              </c:pt>
              <c:pt idx="68">
                <c:v>2572</c:v>
              </c:pt>
              <c:pt idx="69">
                <c:v>2428</c:v>
              </c:pt>
              <c:pt idx="70">
                <c:v>2229</c:v>
              </c:pt>
              <c:pt idx="71">
                <c:v>1780</c:v>
              </c:pt>
              <c:pt idx="72">
                <c:v>1796</c:v>
              </c:pt>
              <c:pt idx="73">
                <c:v>1689</c:v>
              </c:pt>
              <c:pt idx="74">
                <c:v>1630</c:v>
              </c:pt>
              <c:pt idx="75">
                <c:v>1544</c:v>
              </c:pt>
              <c:pt idx="76">
                <c:v>1201</c:v>
              </c:pt>
              <c:pt idx="77">
                <c:v>1113</c:v>
              </c:pt>
              <c:pt idx="78">
                <c:v>1118</c:v>
              </c:pt>
              <c:pt idx="79">
                <c:v>979</c:v>
              </c:pt>
              <c:pt idx="80">
                <c:v>837</c:v>
              </c:pt>
              <c:pt idx="81">
                <c:v>763</c:v>
              </c:pt>
              <c:pt idx="82">
                <c:v>682</c:v>
              </c:pt>
              <c:pt idx="83">
                <c:v>673</c:v>
              </c:pt>
              <c:pt idx="84">
                <c:v>711</c:v>
              </c:pt>
              <c:pt idx="85">
                <c:v>528</c:v>
              </c:pt>
              <c:pt idx="86">
                <c:v>486</c:v>
              </c:pt>
              <c:pt idx="87">
                <c:v>428</c:v>
              </c:pt>
              <c:pt idx="88">
                <c:v>420</c:v>
              </c:pt>
              <c:pt idx="89">
                <c:v>364</c:v>
              </c:pt>
              <c:pt idx="90">
                <c:v>307</c:v>
              </c:pt>
              <c:pt idx="91">
                <c:v>245</c:v>
              </c:pt>
              <c:pt idx="92">
                <c:v>201</c:v>
              </c:pt>
              <c:pt idx="93">
                <c:v>149</c:v>
              </c:pt>
              <c:pt idx="94">
                <c:v>144</c:v>
              </c:pt>
              <c:pt idx="95">
                <c:v>107</c:v>
              </c:pt>
              <c:pt idx="96">
                <c:v>82</c:v>
              </c:pt>
              <c:pt idx="97">
                <c:v>61</c:v>
              </c:pt>
              <c:pt idx="98">
                <c:v>35</c:v>
              </c:pt>
              <c:pt idx="99">
                <c:v>30</c:v>
              </c:pt>
              <c:pt idx="100">
                <c:v>48</c:v>
              </c:pt>
            </c:numLit>
          </c:val>
        </c:ser>
        <c:ser>
          <c:idx val="1"/>
          <c:order val="1"/>
          <c:tx>
            <c:v>（－）男性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1"/>
              <c:pt idx="0">
                <c:v>　　　 0歳    </c:v>
              </c:pt>
              <c:pt idx="1">
                <c:v>　　　 1    </c:v>
              </c:pt>
              <c:pt idx="2">
                <c:v>　　　 2    </c:v>
              </c:pt>
              <c:pt idx="3">
                <c:v>　　　 3    </c:v>
              </c:pt>
              <c:pt idx="4">
                <c:v>　　　 4    </c:v>
              </c:pt>
              <c:pt idx="5">
                <c:v>　　　 5    </c:v>
              </c:pt>
              <c:pt idx="6">
                <c:v>　　　 6    </c:v>
              </c:pt>
              <c:pt idx="7">
                <c:v>　　　 7    </c:v>
              </c:pt>
              <c:pt idx="8">
                <c:v>　　　 8    </c:v>
              </c:pt>
              <c:pt idx="9">
                <c:v>　　　 9    </c:v>
              </c:pt>
              <c:pt idx="10">
                <c:v>　　　10    </c:v>
              </c:pt>
              <c:pt idx="11">
                <c:v>　　　11    </c:v>
              </c:pt>
              <c:pt idx="12">
                <c:v>　　　12    </c:v>
              </c:pt>
              <c:pt idx="13">
                <c:v>　　　13    </c:v>
              </c:pt>
              <c:pt idx="14">
                <c:v>　　　14    </c:v>
              </c:pt>
              <c:pt idx="15">
                <c:v>　　　15    </c:v>
              </c:pt>
              <c:pt idx="16">
                <c:v>　　　16    </c:v>
              </c:pt>
              <c:pt idx="17">
                <c:v>　　　17    </c:v>
              </c:pt>
              <c:pt idx="18">
                <c:v>　　　18    </c:v>
              </c:pt>
              <c:pt idx="19">
                <c:v>　　　19    </c:v>
              </c:pt>
              <c:pt idx="20">
                <c:v>　　　20    </c:v>
              </c:pt>
              <c:pt idx="21">
                <c:v>　　　21    </c:v>
              </c:pt>
              <c:pt idx="22">
                <c:v>　　　22    </c:v>
              </c:pt>
              <c:pt idx="23">
                <c:v>　　　23    </c:v>
              </c:pt>
              <c:pt idx="24">
                <c:v>　　　24    </c:v>
              </c:pt>
              <c:pt idx="25">
                <c:v>　　　25    </c:v>
              </c:pt>
              <c:pt idx="26">
                <c:v>　　　26    </c:v>
              </c:pt>
              <c:pt idx="27">
                <c:v>　　　27    </c:v>
              </c:pt>
              <c:pt idx="28">
                <c:v>　　　28    </c:v>
              </c:pt>
              <c:pt idx="29">
                <c:v>　　　29    </c:v>
              </c:pt>
              <c:pt idx="30">
                <c:v>　　　30    </c:v>
              </c:pt>
              <c:pt idx="31">
                <c:v>　　　31    </c:v>
              </c:pt>
              <c:pt idx="32">
                <c:v>　　　32    </c:v>
              </c:pt>
              <c:pt idx="33">
                <c:v>　　　33    </c:v>
              </c:pt>
              <c:pt idx="34">
                <c:v>　　　34    </c:v>
              </c:pt>
              <c:pt idx="35">
                <c:v>　　　35    </c:v>
              </c:pt>
              <c:pt idx="36">
                <c:v>　　　36    </c:v>
              </c:pt>
              <c:pt idx="37">
                <c:v>　　　37    </c:v>
              </c:pt>
              <c:pt idx="38">
                <c:v>　　　38    </c:v>
              </c:pt>
              <c:pt idx="39">
                <c:v>　　　39    </c:v>
              </c:pt>
              <c:pt idx="40">
                <c:v>　　　40    </c:v>
              </c:pt>
              <c:pt idx="41">
                <c:v>　　　41    </c:v>
              </c:pt>
              <c:pt idx="42">
                <c:v>　　　42    </c:v>
              </c:pt>
              <c:pt idx="43">
                <c:v>　　　43    </c:v>
              </c:pt>
              <c:pt idx="44">
                <c:v>　　　44    </c:v>
              </c:pt>
              <c:pt idx="45">
                <c:v>　　　45    </c:v>
              </c:pt>
              <c:pt idx="46">
                <c:v>　　　46    </c:v>
              </c:pt>
              <c:pt idx="47">
                <c:v>　　　47    </c:v>
              </c:pt>
              <c:pt idx="48">
                <c:v>　　　48    </c:v>
              </c:pt>
              <c:pt idx="49">
                <c:v>　　　49    </c:v>
              </c:pt>
              <c:pt idx="50">
                <c:v>　　　50    </c:v>
              </c:pt>
              <c:pt idx="51">
                <c:v>　　　51    </c:v>
              </c:pt>
              <c:pt idx="52">
                <c:v>　　　52    </c:v>
              </c:pt>
              <c:pt idx="53">
                <c:v>　　　53    </c:v>
              </c:pt>
              <c:pt idx="54">
                <c:v>　　　54    </c:v>
              </c:pt>
              <c:pt idx="55">
                <c:v>　　　55    </c:v>
              </c:pt>
              <c:pt idx="56">
                <c:v>　　　56    </c:v>
              </c:pt>
              <c:pt idx="57">
                <c:v>　　　57    </c:v>
              </c:pt>
              <c:pt idx="58">
                <c:v>　　　58    </c:v>
              </c:pt>
              <c:pt idx="59">
                <c:v>　　　59    </c:v>
              </c:pt>
              <c:pt idx="60">
                <c:v>　　　60    </c:v>
              </c:pt>
              <c:pt idx="61">
                <c:v>　　　61    </c:v>
              </c:pt>
              <c:pt idx="62">
                <c:v>　　　62    </c:v>
              </c:pt>
              <c:pt idx="63">
                <c:v>　　　63    </c:v>
              </c:pt>
              <c:pt idx="64">
                <c:v>　　　64    </c:v>
              </c:pt>
              <c:pt idx="65">
                <c:v>　　　65    </c:v>
              </c:pt>
              <c:pt idx="66">
                <c:v>　　　66    </c:v>
              </c:pt>
              <c:pt idx="67">
                <c:v>　　　67    </c:v>
              </c:pt>
              <c:pt idx="68">
                <c:v>　　　68    </c:v>
              </c:pt>
              <c:pt idx="69">
                <c:v>　　　69    </c:v>
              </c:pt>
              <c:pt idx="70">
                <c:v>　　　70    </c:v>
              </c:pt>
              <c:pt idx="71">
                <c:v>　　　71    </c:v>
              </c:pt>
              <c:pt idx="72">
                <c:v>　　　72    </c:v>
              </c:pt>
              <c:pt idx="73">
                <c:v>　　　73    </c:v>
              </c:pt>
              <c:pt idx="74">
                <c:v>　　　74    </c:v>
              </c:pt>
              <c:pt idx="75">
                <c:v>　　　75    </c:v>
              </c:pt>
              <c:pt idx="76">
                <c:v>　　　76    </c:v>
              </c:pt>
              <c:pt idx="77">
                <c:v>　　　77    </c:v>
              </c:pt>
              <c:pt idx="78">
                <c:v>　　　78    </c:v>
              </c:pt>
              <c:pt idx="79">
                <c:v>　　　79    </c:v>
              </c:pt>
              <c:pt idx="80">
                <c:v>　　　80    </c:v>
              </c:pt>
              <c:pt idx="81">
                <c:v>　　　81    </c:v>
              </c:pt>
              <c:pt idx="82">
                <c:v>　　　82    </c:v>
              </c:pt>
              <c:pt idx="83">
                <c:v>　　　83    </c:v>
              </c:pt>
              <c:pt idx="84">
                <c:v>　　　84    </c:v>
              </c:pt>
              <c:pt idx="85">
                <c:v>　　　85    </c:v>
              </c:pt>
              <c:pt idx="86">
                <c:v>　　　86    </c:v>
              </c:pt>
              <c:pt idx="87">
                <c:v>　　　87    </c:v>
              </c:pt>
              <c:pt idx="88">
                <c:v>　　　88    </c:v>
              </c:pt>
              <c:pt idx="89">
                <c:v>　　　89    </c:v>
              </c:pt>
              <c:pt idx="90">
                <c:v>　　　90    </c:v>
              </c:pt>
              <c:pt idx="91">
                <c:v>　　　91    </c:v>
              </c:pt>
              <c:pt idx="92">
                <c:v>　　　92    </c:v>
              </c:pt>
              <c:pt idx="93">
                <c:v>　　　93    </c:v>
              </c:pt>
              <c:pt idx="94">
                <c:v>　　　94    </c:v>
              </c:pt>
              <c:pt idx="95">
                <c:v>　　　95    </c:v>
              </c:pt>
              <c:pt idx="96">
                <c:v>　　　96    </c:v>
              </c:pt>
              <c:pt idx="97">
                <c:v>　　　97    </c:v>
              </c:pt>
              <c:pt idx="98">
                <c:v>　　　98    </c:v>
              </c:pt>
              <c:pt idx="99">
                <c:v>　　　99    </c:v>
              </c:pt>
              <c:pt idx="100">
                <c:v>100 歳以上</c:v>
              </c:pt>
            </c:strLit>
          </c:cat>
          <c:val>
            <c:numLit>
              <c:formatCode>General</c:formatCode>
              <c:ptCount val="101"/>
              <c:pt idx="0">
                <c:v>-1464</c:v>
              </c:pt>
              <c:pt idx="1">
                <c:v>-1422</c:v>
              </c:pt>
              <c:pt idx="2">
                <c:v>-1482</c:v>
              </c:pt>
              <c:pt idx="3">
                <c:v>-1411</c:v>
              </c:pt>
              <c:pt idx="4">
                <c:v>-1436</c:v>
              </c:pt>
              <c:pt idx="5">
                <c:v>-1478</c:v>
              </c:pt>
              <c:pt idx="6">
                <c:v>-1488</c:v>
              </c:pt>
              <c:pt idx="7">
                <c:v>-1572</c:v>
              </c:pt>
              <c:pt idx="8">
                <c:v>-1536</c:v>
              </c:pt>
              <c:pt idx="9">
                <c:v>-1622</c:v>
              </c:pt>
              <c:pt idx="10">
                <c:v>-1598</c:v>
              </c:pt>
              <c:pt idx="11">
                <c:v>-1622</c:v>
              </c:pt>
              <c:pt idx="12">
                <c:v>-1651</c:v>
              </c:pt>
              <c:pt idx="13">
                <c:v>-1585</c:v>
              </c:pt>
              <c:pt idx="14">
                <c:v>-1596</c:v>
              </c:pt>
              <c:pt idx="15">
                <c:v>-1620</c:v>
              </c:pt>
              <c:pt idx="16">
                <c:v>-1553</c:v>
              </c:pt>
              <c:pt idx="17">
                <c:v>-1518</c:v>
              </c:pt>
              <c:pt idx="18">
                <c:v>-1519</c:v>
              </c:pt>
              <c:pt idx="19">
                <c:v>-1647</c:v>
              </c:pt>
              <c:pt idx="20">
                <c:v>-1688</c:v>
              </c:pt>
              <c:pt idx="21">
                <c:v>-1752</c:v>
              </c:pt>
              <c:pt idx="22">
                <c:v>-1812</c:v>
              </c:pt>
              <c:pt idx="23">
                <c:v>-1746</c:v>
              </c:pt>
              <c:pt idx="24">
                <c:v>-1825</c:v>
              </c:pt>
              <c:pt idx="25">
                <c:v>-1823</c:v>
              </c:pt>
              <c:pt idx="26">
                <c:v>-1893</c:v>
              </c:pt>
              <c:pt idx="27">
                <c:v>-1998</c:v>
              </c:pt>
              <c:pt idx="28">
                <c:v>-2053</c:v>
              </c:pt>
              <c:pt idx="29">
                <c:v>-1949</c:v>
              </c:pt>
              <c:pt idx="30">
                <c:v>-2132</c:v>
              </c:pt>
              <c:pt idx="31">
                <c:v>-2218</c:v>
              </c:pt>
              <c:pt idx="32">
                <c:v>-2293</c:v>
              </c:pt>
              <c:pt idx="33">
                <c:v>-2346</c:v>
              </c:pt>
              <c:pt idx="34">
                <c:v>-2626</c:v>
              </c:pt>
              <c:pt idx="35">
                <c:v>-2809</c:v>
              </c:pt>
              <c:pt idx="36">
                <c:v>-2968</c:v>
              </c:pt>
              <c:pt idx="37">
                <c:v>-3256</c:v>
              </c:pt>
              <c:pt idx="38">
                <c:v>-3151</c:v>
              </c:pt>
              <c:pt idx="39">
                <c:v>-3144</c:v>
              </c:pt>
              <c:pt idx="40">
                <c:v>-2879</c:v>
              </c:pt>
              <c:pt idx="41">
                <c:v>-2901</c:v>
              </c:pt>
              <c:pt idx="42">
                <c:v>-2797</c:v>
              </c:pt>
              <c:pt idx="43">
                <c:v>-2751</c:v>
              </c:pt>
              <c:pt idx="44">
                <c:v>-2084</c:v>
              </c:pt>
              <c:pt idx="45">
                <c:v>-2543</c:v>
              </c:pt>
              <c:pt idx="46">
                <c:v>-2259</c:v>
              </c:pt>
              <c:pt idx="47">
                <c:v>-2101</c:v>
              </c:pt>
              <c:pt idx="48">
                <c:v>-1976</c:v>
              </c:pt>
              <c:pt idx="49">
                <c:v>-1846</c:v>
              </c:pt>
              <c:pt idx="50">
                <c:v>-1834</c:v>
              </c:pt>
              <c:pt idx="51">
                <c:v>-1864</c:v>
              </c:pt>
              <c:pt idx="52">
                <c:v>-1711</c:v>
              </c:pt>
              <c:pt idx="53">
                <c:v>-1699</c:v>
              </c:pt>
              <c:pt idx="54">
                <c:v>-1793</c:v>
              </c:pt>
              <c:pt idx="55">
                <c:v>-1895</c:v>
              </c:pt>
              <c:pt idx="56">
                <c:v>-1892</c:v>
              </c:pt>
              <c:pt idx="57">
                <c:v>-1922</c:v>
              </c:pt>
              <c:pt idx="58">
                <c:v>-2117</c:v>
              </c:pt>
              <c:pt idx="59">
                <c:v>-2247</c:v>
              </c:pt>
              <c:pt idx="60">
                <c:v>-2455</c:v>
              </c:pt>
              <c:pt idx="61">
                <c:v>-2723</c:v>
              </c:pt>
              <c:pt idx="62">
                <c:v>-2740</c:v>
              </c:pt>
              <c:pt idx="63">
                <c:v>-2804</c:v>
              </c:pt>
              <c:pt idx="64">
                <c:v>-1753</c:v>
              </c:pt>
              <c:pt idx="65">
                <c:v>-1977</c:v>
              </c:pt>
              <c:pt idx="66">
                <c:v>-2352</c:v>
              </c:pt>
              <c:pt idx="67">
                <c:v>-2313</c:v>
              </c:pt>
              <c:pt idx="68">
                <c:v>-2425</c:v>
              </c:pt>
              <c:pt idx="69">
                <c:v>-2265</c:v>
              </c:pt>
              <c:pt idx="70">
                <c:v>-2099</c:v>
              </c:pt>
              <c:pt idx="71">
                <c:v>-1751</c:v>
              </c:pt>
              <c:pt idx="72">
                <c:v>-1898</c:v>
              </c:pt>
              <c:pt idx="73">
                <c:v>-1756</c:v>
              </c:pt>
              <c:pt idx="74">
                <c:v>-1706</c:v>
              </c:pt>
              <c:pt idx="75">
                <c:v>-1474</c:v>
              </c:pt>
              <c:pt idx="76">
                <c:v>-1221</c:v>
              </c:pt>
              <c:pt idx="77">
                <c:v>-1039</c:v>
              </c:pt>
              <c:pt idx="78">
                <c:v>-954</c:v>
              </c:pt>
              <c:pt idx="79">
                <c:v>-833</c:v>
              </c:pt>
              <c:pt idx="80">
                <c:v>-652</c:v>
              </c:pt>
              <c:pt idx="81">
                <c:v>-589</c:v>
              </c:pt>
              <c:pt idx="82">
                <c:v>-509</c:v>
              </c:pt>
              <c:pt idx="83">
                <c:v>-459</c:v>
              </c:pt>
              <c:pt idx="84">
                <c:v>-360</c:v>
              </c:pt>
              <c:pt idx="85">
                <c:v>-308</c:v>
              </c:pt>
              <c:pt idx="86">
                <c:v>-195</c:v>
              </c:pt>
              <c:pt idx="87">
                <c:v>-164</c:v>
              </c:pt>
              <c:pt idx="88">
                <c:v>-160</c:v>
              </c:pt>
              <c:pt idx="89">
                <c:v>-97</c:v>
              </c:pt>
              <c:pt idx="90">
                <c:v>-87</c:v>
              </c:pt>
              <c:pt idx="91">
                <c:v>-59</c:v>
              </c:pt>
              <c:pt idx="92">
                <c:v>-65</c:v>
              </c:pt>
              <c:pt idx="93">
                <c:v>-56</c:v>
              </c:pt>
              <c:pt idx="94">
                <c:v>-33</c:v>
              </c:pt>
              <c:pt idx="95">
                <c:v>-31</c:v>
              </c:pt>
              <c:pt idx="96">
                <c:v>-21</c:v>
              </c:pt>
              <c:pt idx="97">
                <c:v>-9</c:v>
              </c:pt>
              <c:pt idx="98">
                <c:v>-7</c:v>
              </c:pt>
              <c:pt idx="99">
                <c:v>-7</c:v>
              </c:pt>
              <c:pt idx="100">
                <c:v>-9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4820224"/>
        <c:axId val="114821760"/>
      </c:barChart>
      <c:catAx>
        <c:axId val="114820224"/>
        <c:scaling>
          <c:orientation val="minMax"/>
        </c:scaling>
        <c:delete val="0"/>
        <c:axPos val="l"/>
        <c:numFmt formatCode="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8217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14821760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820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'2-14'!$B$6:$B$24</c:f>
              <c:numCache>
                <c:formatCode>#,##0_ ;[Red]\-#,##0\ </c:formatCode>
                <c:ptCount val="19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4852608"/>
        <c:axId val="114854528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'2-14'!$F$6:$F$24</c:f>
              <c:numCache>
                <c:formatCode>#,##0.0_ ;[Red]\-#,##0.0\ </c:formatCode>
                <c:ptCount val="19"/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56320"/>
        <c:axId val="114857856"/>
      </c:lineChart>
      <c:catAx>
        <c:axId val="11485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4854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4854528"/>
        <c:scaling>
          <c:orientation val="minMax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14852608"/>
        <c:crosses val="autoZero"/>
        <c:crossBetween val="between"/>
      </c:valAx>
      <c:catAx>
        <c:axId val="114856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14857856"/>
        <c:crosses val="autoZero"/>
        <c:auto val="0"/>
        <c:lblAlgn val="ctr"/>
        <c:lblOffset val="100"/>
        <c:noMultiLvlLbl val="0"/>
      </c:catAx>
      <c:valAx>
        <c:axId val="114857856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1485632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0</xdr:rowOff>
    </xdr:from>
    <xdr:to>
      <xdr:col>7</xdr:col>
      <xdr:colOff>786847</xdr:colOff>
      <xdr:row>117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48868</xdr:colOff>
      <xdr:row>75</xdr:row>
      <xdr:rowOff>7447</xdr:rowOff>
    </xdr:from>
    <xdr:to>
      <xdr:col>1</xdr:col>
      <xdr:colOff>448918</xdr:colOff>
      <xdr:row>77</xdr:row>
      <xdr:rowOff>165645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48868" y="13037647"/>
          <a:ext cx="1209675" cy="501098"/>
        </a:xfrm>
        <a:prstGeom prst="callout2">
          <a:avLst>
            <a:gd name="adj1" fmla="val 77007"/>
            <a:gd name="adj2" fmla="val 93314"/>
            <a:gd name="adj3" fmla="val 185026"/>
            <a:gd name="adj4" fmla="val 112897"/>
            <a:gd name="adj5" fmla="val 185097"/>
            <a:gd name="adj6" fmla="val 1435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７１歳－日中戦争の動員による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年の出生減</a:t>
          </a:r>
        </a:p>
      </xdr:txBody>
    </xdr:sp>
    <xdr:clientData/>
  </xdr:twoCellAnchor>
  <xdr:twoCellAnchor>
    <xdr:from>
      <xdr:col>6</xdr:col>
      <xdr:colOff>381000</xdr:colOff>
      <xdr:row>79</xdr:row>
      <xdr:rowOff>19050</xdr:rowOff>
    </xdr:from>
    <xdr:to>
      <xdr:col>7</xdr:col>
      <xdr:colOff>742950</xdr:colOff>
      <xdr:row>81</xdr:row>
      <xdr:rowOff>47625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238750" y="13735050"/>
          <a:ext cx="1171575" cy="371475"/>
        </a:xfrm>
        <a:prstGeom prst="callout2">
          <a:avLst>
            <a:gd name="adj1" fmla="val 87975"/>
            <a:gd name="adj2" fmla="val 45718"/>
            <a:gd name="adj3" fmla="val 204586"/>
            <a:gd name="adj4" fmla="val 18107"/>
            <a:gd name="adj5" fmla="val 208302"/>
            <a:gd name="adj6" fmla="val -269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６４歳、６５歳－終戦前後における出生減</a:t>
          </a:r>
        </a:p>
      </xdr:txBody>
    </xdr:sp>
    <xdr:clientData/>
  </xdr:twoCellAnchor>
  <xdr:twoCellAnchor>
    <xdr:from>
      <xdr:col>0</xdr:col>
      <xdr:colOff>57150</xdr:colOff>
      <xdr:row>87</xdr:row>
      <xdr:rowOff>104775</xdr:rowOff>
    </xdr:from>
    <xdr:to>
      <xdr:col>1</xdr:col>
      <xdr:colOff>95250</xdr:colOff>
      <xdr:row>91</xdr:row>
      <xdr:rowOff>28575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7150" y="15192375"/>
          <a:ext cx="847725" cy="609600"/>
        </a:xfrm>
        <a:prstGeom prst="callout2">
          <a:avLst>
            <a:gd name="adj1" fmla="val -14672"/>
            <a:gd name="adj2" fmla="val 30044"/>
            <a:gd name="adj3" fmla="val -93550"/>
            <a:gd name="adj4" fmla="val 61666"/>
            <a:gd name="adj5" fmla="val -93393"/>
            <a:gd name="adj6" fmla="val 1394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６１～６３歳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Ｓ２２～２４年の第１次ベビーブーム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609600</xdr:colOff>
      <xdr:row>101</xdr:row>
      <xdr:rowOff>95250</xdr:rowOff>
    </xdr:from>
    <xdr:to>
      <xdr:col>7</xdr:col>
      <xdr:colOff>762000</xdr:colOff>
      <xdr:row>104</xdr:row>
      <xdr:rowOff>107674</xdr:rowOff>
    </xdr:to>
    <xdr:sp macro="" textlink="">
      <xdr:nvSpPr>
        <xdr:cNvPr id="6" name="AutoShape 8"/>
        <xdr:cNvSpPr>
          <a:spLocks/>
        </xdr:cNvSpPr>
      </xdr:nvSpPr>
      <xdr:spPr bwMode="auto">
        <a:xfrm>
          <a:off x="5467350" y="17583150"/>
          <a:ext cx="962025" cy="526774"/>
        </a:xfrm>
        <a:prstGeom prst="callout2">
          <a:avLst>
            <a:gd name="adj1" fmla="val -10127"/>
            <a:gd name="adj2" fmla="val 20430"/>
            <a:gd name="adj3" fmla="val -64390"/>
            <a:gd name="adj4" fmla="val 20239"/>
            <a:gd name="adj5" fmla="val -165085"/>
            <a:gd name="adj6" fmla="val -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３６～３９歳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Ｓ４６～４９年の第２次ベビーブーム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0.17676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583" y="1461972"/>
          <a:ext cx="379715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0.17676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9762" y="1461972"/>
          <a:ext cx="384500" cy="226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0.02322</cdr:x>
      <cdr:y>0.66707</cdr:y>
    </cdr:from>
    <cdr:to>
      <cdr:x>0.15459</cdr:x>
      <cdr:y>0.73119</cdr:y>
    </cdr:to>
    <cdr:sp macro="" textlink="">
      <cdr:nvSpPr>
        <cdr:cNvPr id="4" name="AutoShape 5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150190" y="6444974"/>
          <a:ext cx="849796" cy="619539"/>
        </a:xfrm>
        <a:prstGeom xmlns:a="http://schemas.openxmlformats.org/drawingml/2006/main" prst="callout2">
          <a:avLst>
            <a:gd name="adj1" fmla="val -14672"/>
            <a:gd name="adj2" fmla="val 30044"/>
            <a:gd name="adj3" fmla="val -153710"/>
            <a:gd name="adj4" fmla="val 64590"/>
            <a:gd name="adj5" fmla="val -153553"/>
            <a:gd name="adj6" fmla="val 13752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900" b="0" i="0" baseline="0">
              <a:effectLst/>
              <a:latin typeface="ＭＳ Ｐ明朝" pitchFamily="18" charset="-128"/>
              <a:ea typeface="ＭＳ Ｐ明朝" pitchFamily="18" charset="-128"/>
              <a:cs typeface="+mn-cs"/>
            </a:rPr>
            <a:t>４４歳－Ｓ４１年生まれ（ひのえうま）</a:t>
          </a:r>
          <a:endParaRPr lang="ja-JP" altLang="ja-JP" sz="900">
            <a:effectLst/>
            <a:latin typeface="ＭＳ Ｐ明朝" pitchFamily="18" charset="-128"/>
            <a:ea typeface="ＭＳ Ｐ明朝" pitchFamily="18" charset="-128"/>
          </a:endParaRPr>
        </a:p>
        <a:p xmlns:a="http://schemas.openxmlformats.org/drawingml/2006/main"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27</xdr:row>
      <xdr:rowOff>104775</xdr:rowOff>
    </xdr:from>
    <xdr:to>
      <xdr:col>8</xdr:col>
      <xdr:colOff>142875</xdr:colOff>
      <xdr:row>47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447675</xdr:colOff>
      <xdr:row>28</xdr:row>
      <xdr:rowOff>152400</xdr:rowOff>
    </xdr:from>
    <xdr:to>
      <xdr:col>0</xdr:col>
      <xdr:colOff>781050</xdr:colOff>
      <xdr:row>29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7675" y="625792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152400</xdr:colOff>
      <xdr:row>28</xdr:row>
      <xdr:rowOff>161925</xdr:rowOff>
    </xdr:from>
    <xdr:to>
      <xdr:col>7</xdr:col>
      <xdr:colOff>485775</xdr:colOff>
      <xdr:row>29</xdr:row>
      <xdr:rowOff>152400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981700" y="6267450"/>
          <a:ext cx="3333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(%)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zoomScale="110" workbookViewId="0"/>
  </sheetViews>
  <sheetFormatPr defaultRowHeight="13.5"/>
  <sheetData>
    <row r="1" spans="1:1">
      <c r="A1" s="571" t="s">
        <v>1</v>
      </c>
    </row>
    <row r="2" spans="1:1">
      <c r="A2" s="572" t="s">
        <v>0</v>
      </c>
    </row>
    <row r="3" spans="1:1">
      <c r="A3" s="572" t="s">
        <v>2</v>
      </c>
    </row>
    <row r="4" spans="1:1">
      <c r="A4" s="572" t="s">
        <v>3</v>
      </c>
    </row>
    <row r="5" spans="1:1">
      <c r="A5" s="572" t="s">
        <v>4</v>
      </c>
    </row>
    <row r="6" spans="1:1">
      <c r="A6" s="572" t="s">
        <v>5</v>
      </c>
    </row>
    <row r="7" spans="1:1">
      <c r="A7" s="572" t="s">
        <v>6</v>
      </c>
    </row>
    <row r="8" spans="1:1">
      <c r="A8" s="572" t="s">
        <v>7</v>
      </c>
    </row>
    <row r="9" spans="1:1">
      <c r="A9" s="572" t="s">
        <v>8</v>
      </c>
    </row>
    <row r="10" spans="1:1">
      <c r="A10" s="572" t="s">
        <v>9</v>
      </c>
    </row>
    <row r="11" spans="1:1">
      <c r="A11" s="572" t="s">
        <v>10</v>
      </c>
    </row>
    <row r="12" spans="1:1">
      <c r="A12" s="572" t="s">
        <v>11</v>
      </c>
    </row>
    <row r="13" spans="1:1">
      <c r="A13" s="572" t="s">
        <v>12</v>
      </c>
    </row>
    <row r="14" spans="1:1">
      <c r="A14" s="334" t="s">
        <v>473</v>
      </c>
    </row>
    <row r="15" spans="1:1">
      <c r="A15" s="334" t="s">
        <v>474</v>
      </c>
    </row>
    <row r="16" spans="1:1">
      <c r="A16" s="334" t="s">
        <v>475</v>
      </c>
    </row>
    <row r="17" spans="1:1">
      <c r="A17" s="334" t="s">
        <v>476</v>
      </c>
    </row>
    <row r="18" spans="1:1">
      <c r="A18" s="334" t="s">
        <v>477</v>
      </c>
    </row>
    <row r="19" spans="1:1">
      <c r="A19" s="334" t="s">
        <v>478</v>
      </c>
    </row>
    <row r="20" spans="1:1">
      <c r="A20" s="334" t="s">
        <v>479</v>
      </c>
    </row>
    <row r="21" spans="1:1">
      <c r="A21" s="334" t="s">
        <v>480</v>
      </c>
    </row>
    <row r="22" spans="1:1">
      <c r="A22" s="334" t="s">
        <v>481</v>
      </c>
    </row>
    <row r="23" spans="1:1">
      <c r="A23" s="334" t="s">
        <v>482</v>
      </c>
    </row>
    <row r="24" spans="1:1">
      <c r="A24" s="334" t="s">
        <v>483</v>
      </c>
    </row>
    <row r="25" spans="1:1">
      <c r="A25" s="334" t="s">
        <v>484</v>
      </c>
    </row>
    <row r="26" spans="1:1">
      <c r="A26" s="335"/>
    </row>
  </sheetData>
  <phoneticPr fontId="3"/>
  <hyperlinks>
    <hyperlink ref="A2" location="'2-1'!R1C1" display="2-1.人口の推移"/>
    <hyperlink ref="A3" location="'2-2'!R1C1" display="2-2.地区別人口・世帯数"/>
    <hyperlink ref="A4" location="'2-3'!R1C1" display="2-3.地区別人口の推移"/>
    <hyperlink ref="A5" location="'2-4'!R1C1" display="2-4.年齢５歳階級別男女別人口"/>
    <hyperlink ref="A6" location="'2-5'!R1C1" display="2-5.年齢各歳別男女別人口"/>
    <hyperlink ref="A7" location="'2-6'!R1C1" display="2-6.町(丁)字別人口・世帯数"/>
    <hyperlink ref="A8" location="'2-7'!R1C1" display="2-7.自然増・社会増の推移"/>
    <hyperlink ref="A9" location="'2-8'!R1C1" display="2-8.都道府県別転入者数"/>
    <hyperlink ref="A10" location="'2-9'!R1C1" display="2-9.市民の平均年齢"/>
    <hyperlink ref="A11" location="'2-10'!R1C1" display="2-10.年齢３区分人口"/>
    <hyperlink ref="A12" location="'2-11'!R1C1" display="2-11.婚姻と離婚"/>
    <hyperlink ref="A13" location="'2-12'!R1C1" display="2-12.国籍別外国人登録人口"/>
    <hyperlink ref="A15" location="'2-14'!A1" display="2-14.国勢調査人口の推移"/>
    <hyperlink ref="A16" location="'2-15'!A1" display="2-15.人口集中地区（DID)の人口・面積"/>
    <hyperlink ref="A17" location="'2-16'!A1" display="2-16.常住人口と昼間人口の推移"/>
    <hyperlink ref="A18" location="'2-17'!A1" display="2-17.流出人口"/>
    <hyperlink ref="A19" location="'2-18'!A1" display="2-18.流入人口"/>
    <hyperlink ref="A20" location="'2-19'!A1" display="2-19.世帯数と世帯人員数"/>
    <hyperlink ref="A21" location="'2-20'!A1" display="2-20.労働力状態別、年齢5歳階級別、男女別15歳以上人口"/>
    <hyperlink ref="A22" location="'2-21'!A1" display="2-21.年齢（5歳階級）、男女別高齢単身者数"/>
    <hyperlink ref="A23" location="'2-22'!A1" display="2-22.夫の年齢（5歳階級）、妻の年齢（5歳階級）別高齢夫婦世帯数"/>
    <hyperlink ref="A24" location="'2-23'!A1" display="2-23.住宅の建て方別世帯数、世帯人員及び1世帯当り室数等"/>
    <hyperlink ref="A25" location="'2-24'!A1" display="2-24.産業別就業者数"/>
    <hyperlink ref="A14" location="'2-13'!A1" display="2-13.年齢各歳別男女人口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zoomScale="110" zoomScaleNormal="110" zoomScaleSheetLayoutView="100" workbookViewId="0">
      <selection activeCell="A32" sqref="A32"/>
    </sheetView>
  </sheetViews>
  <sheetFormatPr defaultRowHeight="12"/>
  <cols>
    <col min="1" max="1" width="20.75" style="155" customWidth="1"/>
    <col min="2" max="2" width="21.875" style="155" customWidth="1"/>
    <col min="3" max="4" width="21.625" style="155" customWidth="1"/>
    <col min="5" max="16384" width="9" style="155"/>
  </cols>
  <sheetData>
    <row r="1" spans="1:4" ht="13.5">
      <c r="A1" s="154" t="s">
        <v>166</v>
      </c>
    </row>
    <row r="3" spans="1:4" ht="15" customHeight="1">
      <c r="A3" s="287" t="s">
        <v>461</v>
      </c>
      <c r="B3" s="214"/>
      <c r="C3" s="214"/>
      <c r="D3" s="288" t="s">
        <v>156</v>
      </c>
    </row>
    <row r="4" spans="1:4" ht="25.5" customHeight="1">
      <c r="A4" s="289" t="s">
        <v>462</v>
      </c>
      <c r="B4" s="193" t="s">
        <v>463</v>
      </c>
      <c r="C4" s="193" t="s">
        <v>23</v>
      </c>
      <c r="D4" s="333" t="s">
        <v>24</v>
      </c>
    </row>
    <row r="5" spans="1:4" ht="14.1" customHeight="1">
      <c r="A5" s="290" t="s">
        <v>154</v>
      </c>
      <c r="B5" s="291">
        <v>27.58</v>
      </c>
      <c r="C5" s="292">
        <v>26.99</v>
      </c>
      <c r="D5" s="293">
        <v>28.16</v>
      </c>
    </row>
    <row r="6" spans="1:4" s="1" customFormat="1" ht="14.1" customHeight="1">
      <c r="A6" s="294">
        <v>40</v>
      </c>
      <c r="B6" s="295">
        <v>27.4</v>
      </c>
      <c r="C6" s="294">
        <v>26.86</v>
      </c>
      <c r="D6" s="296">
        <v>27.93</v>
      </c>
    </row>
    <row r="7" spans="1:4" s="1" customFormat="1" ht="14.1" customHeight="1">
      <c r="A7" s="294">
        <v>45</v>
      </c>
      <c r="B7" s="295">
        <v>26.97</v>
      </c>
      <c r="C7" s="294">
        <v>26.62</v>
      </c>
      <c r="D7" s="296">
        <v>27.33</v>
      </c>
    </row>
    <row r="8" spans="1:4" s="1" customFormat="1" ht="14.1" customHeight="1">
      <c r="A8" s="294">
        <v>50</v>
      </c>
      <c r="B8" s="295">
        <v>27.35</v>
      </c>
      <c r="C8" s="294">
        <v>27.03</v>
      </c>
      <c r="D8" s="296">
        <v>27.67</v>
      </c>
    </row>
    <row r="9" spans="1:4" s="1" customFormat="1" ht="14.1" customHeight="1">
      <c r="A9" s="294">
        <v>55</v>
      </c>
      <c r="B9" s="295">
        <v>29.29</v>
      </c>
      <c r="C9" s="294">
        <v>28.88</v>
      </c>
      <c r="D9" s="296">
        <v>29.71</v>
      </c>
    </row>
    <row r="10" spans="1:4" s="1" customFormat="1" ht="14.1" customHeight="1">
      <c r="A10" s="294">
        <v>60</v>
      </c>
      <c r="B10" s="295">
        <v>31.6</v>
      </c>
      <c r="C10" s="294">
        <v>31.19</v>
      </c>
      <c r="D10" s="296">
        <v>32.020000000000003</v>
      </c>
    </row>
    <row r="11" spans="1:4" s="1" customFormat="1" ht="14.1" customHeight="1">
      <c r="A11" s="290" t="s">
        <v>464</v>
      </c>
      <c r="B11" s="295">
        <v>33.869999999999997</v>
      </c>
      <c r="C11" s="297">
        <v>33.4</v>
      </c>
      <c r="D11" s="296">
        <v>34.35</v>
      </c>
    </row>
    <row r="12" spans="1:4" s="1" customFormat="1" ht="14.1" customHeight="1">
      <c r="A12" s="294">
        <v>7</v>
      </c>
      <c r="B12" s="295">
        <v>36.24</v>
      </c>
      <c r="C12" s="294">
        <v>35.68</v>
      </c>
      <c r="D12" s="296">
        <v>36.81</v>
      </c>
    </row>
    <row r="13" spans="1:4" s="1" customFormat="1" ht="14.1" customHeight="1">
      <c r="A13" s="292">
        <v>12</v>
      </c>
      <c r="B13" s="295">
        <v>38.47</v>
      </c>
      <c r="C13" s="292">
        <v>37.840000000000003</v>
      </c>
      <c r="D13" s="293">
        <v>39.11</v>
      </c>
    </row>
    <row r="14" spans="1:4" s="139" customFormat="1" ht="14.1" customHeight="1">
      <c r="A14" s="292">
        <v>13</v>
      </c>
      <c r="B14" s="295">
        <v>38.880000000000003</v>
      </c>
      <c r="C14" s="292">
        <v>38.25</v>
      </c>
      <c r="D14" s="293">
        <v>39.520000000000003</v>
      </c>
    </row>
    <row r="15" spans="1:4" s="139" customFormat="1" ht="14.1" customHeight="1">
      <c r="A15" s="292">
        <v>14</v>
      </c>
      <c r="B15" s="295">
        <v>39.31</v>
      </c>
      <c r="C15" s="292">
        <v>38.659999999999997</v>
      </c>
      <c r="D15" s="293">
        <v>39.96</v>
      </c>
    </row>
    <row r="16" spans="1:4" s="139" customFormat="1" ht="14.1" customHeight="1">
      <c r="A16" s="298" t="s">
        <v>181</v>
      </c>
      <c r="B16" s="295">
        <v>39.71</v>
      </c>
      <c r="C16" s="292">
        <v>39.049999999999997</v>
      </c>
      <c r="D16" s="293">
        <v>40.369999999999997</v>
      </c>
    </row>
    <row r="17" spans="1:4" s="139" customFormat="1" ht="14.1" customHeight="1">
      <c r="A17" s="298" t="s">
        <v>43</v>
      </c>
      <c r="B17" s="295">
        <v>40.11</v>
      </c>
      <c r="C17" s="292">
        <v>39.44</v>
      </c>
      <c r="D17" s="293">
        <v>40.799999999999997</v>
      </c>
    </row>
    <row r="18" spans="1:4" s="139" customFormat="1" ht="14.1" customHeight="1">
      <c r="A18" s="298" t="s">
        <v>44</v>
      </c>
      <c r="B18" s="295">
        <v>40.520000000000003</v>
      </c>
      <c r="C18" s="292">
        <v>39.83</v>
      </c>
      <c r="D18" s="293">
        <v>41.22</v>
      </c>
    </row>
    <row r="19" spans="1:4" s="139" customFormat="1" ht="14.1" customHeight="1">
      <c r="A19" s="298" t="s">
        <v>45</v>
      </c>
      <c r="B19" s="295">
        <v>41</v>
      </c>
      <c r="C19" s="292">
        <v>40.28</v>
      </c>
      <c r="D19" s="293">
        <v>41.72</v>
      </c>
    </row>
    <row r="20" spans="1:4" s="139" customFormat="1" ht="14.1" customHeight="1">
      <c r="A20" s="299" t="s">
        <v>46</v>
      </c>
      <c r="B20" s="293">
        <v>41.41</v>
      </c>
      <c r="C20" s="292">
        <v>40.69</v>
      </c>
      <c r="D20" s="293">
        <v>42.13</v>
      </c>
    </row>
    <row r="21" spans="1:4" s="139" customFormat="1" ht="14.1" customHeight="1">
      <c r="A21" s="300" t="s">
        <v>47</v>
      </c>
      <c r="B21" s="301">
        <v>41.79</v>
      </c>
      <c r="C21" s="232">
        <v>41.02</v>
      </c>
      <c r="D21" s="301">
        <v>42.56</v>
      </c>
    </row>
    <row r="22" spans="1:4" s="139" customFormat="1" ht="14.1" customHeight="1">
      <c r="A22" s="300" t="s">
        <v>144</v>
      </c>
      <c r="B22" s="301">
        <v>42.16</v>
      </c>
      <c r="C22" s="232">
        <v>41.38</v>
      </c>
      <c r="D22" s="301">
        <v>42.95</v>
      </c>
    </row>
    <row r="23" spans="1:4" s="139" customFormat="1" ht="14.1" customHeight="1">
      <c r="A23" s="300" t="s">
        <v>155</v>
      </c>
      <c r="B23" s="301">
        <v>42.48</v>
      </c>
      <c r="C23" s="232">
        <v>41.69</v>
      </c>
      <c r="D23" s="301">
        <v>43.28</v>
      </c>
    </row>
    <row r="24" spans="1:4" s="139" customFormat="1" ht="14.1" customHeight="1">
      <c r="A24" s="300" t="s">
        <v>465</v>
      </c>
      <c r="B24" s="301">
        <v>42.8</v>
      </c>
      <c r="C24" s="232">
        <v>41.98</v>
      </c>
      <c r="D24" s="301">
        <v>43.62</v>
      </c>
    </row>
    <row r="25" spans="1:4" s="139" customFormat="1" ht="14.1" customHeight="1">
      <c r="A25" s="300">
        <v>24</v>
      </c>
      <c r="B25" s="301">
        <v>43.15</v>
      </c>
      <c r="C25" s="232">
        <v>42.32</v>
      </c>
      <c r="D25" s="301">
        <v>43.99</v>
      </c>
    </row>
    <row r="26" spans="1:4" s="139" customFormat="1" ht="14.1" customHeight="1">
      <c r="A26" s="300">
        <v>25</v>
      </c>
      <c r="B26" s="301">
        <v>43.49</v>
      </c>
      <c r="C26" s="232">
        <v>42.64</v>
      </c>
      <c r="D26" s="301">
        <v>44.34</v>
      </c>
    </row>
    <row r="27" spans="1:4" s="139" customFormat="1" ht="14.1" customHeight="1">
      <c r="A27" s="300">
        <v>26</v>
      </c>
      <c r="B27" s="301">
        <v>43.83</v>
      </c>
      <c r="C27" s="232">
        <v>42.96</v>
      </c>
      <c r="D27" s="301">
        <v>44.69</v>
      </c>
    </row>
    <row r="28" spans="1:4" s="1" customFormat="1" ht="14.1" customHeight="1">
      <c r="A28" s="302">
        <v>27</v>
      </c>
      <c r="B28" s="301">
        <v>44.11</v>
      </c>
      <c r="C28" s="232">
        <v>43.24</v>
      </c>
      <c r="D28" s="301">
        <v>44.97</v>
      </c>
    </row>
    <row r="29" spans="1:4" s="1" customFormat="1" ht="14.1" customHeight="1">
      <c r="A29" s="591" t="s">
        <v>180</v>
      </c>
      <c r="B29" s="591"/>
      <c r="C29" s="591"/>
      <c r="D29" s="591"/>
    </row>
    <row r="30" spans="1:4" ht="15" customHeight="1">
      <c r="B30" s="140"/>
      <c r="C30" s="140"/>
      <c r="D30" s="140"/>
    </row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1">
    <mergeCell ref="A29:D29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110" zoomScaleNormal="110" zoomScaleSheetLayoutView="100" workbookViewId="0">
      <selection activeCell="A2" sqref="A2"/>
    </sheetView>
  </sheetViews>
  <sheetFormatPr defaultRowHeight="14.25" customHeight="1"/>
  <cols>
    <col min="1" max="1" width="13.125" style="176" customWidth="1"/>
    <col min="2" max="2" width="11.25" style="176" customWidth="1"/>
    <col min="3" max="8" width="10.5" style="176" customWidth="1"/>
    <col min="9" max="10" width="2.625" style="176" customWidth="1"/>
    <col min="11" max="16384" width="9" style="176"/>
  </cols>
  <sheetData>
    <row r="1" spans="1:12" ht="14.25" customHeight="1">
      <c r="A1" s="147" t="s">
        <v>166</v>
      </c>
    </row>
    <row r="3" spans="1:12" ht="14.25" customHeight="1">
      <c r="A3" s="303" t="s">
        <v>157</v>
      </c>
      <c r="B3" s="304"/>
      <c r="C3" s="304"/>
      <c r="D3" s="304"/>
      <c r="E3" s="304"/>
      <c r="F3" s="304"/>
      <c r="G3" s="304"/>
      <c r="H3" s="305" t="s">
        <v>158</v>
      </c>
      <c r="I3" s="177"/>
      <c r="J3" s="177"/>
      <c r="K3" s="177"/>
      <c r="L3" s="177"/>
    </row>
    <row r="4" spans="1:12" ht="14.25" customHeight="1">
      <c r="A4" s="216"/>
      <c r="B4" s="304"/>
      <c r="C4" s="306"/>
      <c r="D4" s="306"/>
      <c r="E4" s="306"/>
      <c r="F4" s="306"/>
      <c r="G4" s="306"/>
      <c r="H4" s="307"/>
      <c r="I4" s="178"/>
      <c r="J4" s="177"/>
      <c r="K4" s="177"/>
      <c r="L4" s="177"/>
    </row>
    <row r="5" spans="1:12" ht="14.25" customHeight="1">
      <c r="A5" s="241" t="s">
        <v>186</v>
      </c>
      <c r="B5" s="580" t="s">
        <v>22</v>
      </c>
      <c r="C5" s="592" t="s">
        <v>159</v>
      </c>
      <c r="D5" s="593"/>
      <c r="E5" s="592" t="s">
        <v>160</v>
      </c>
      <c r="F5" s="593"/>
      <c r="G5" s="592" t="s">
        <v>161</v>
      </c>
      <c r="H5" s="593"/>
      <c r="I5" s="178"/>
      <c r="J5" s="177"/>
      <c r="K5" s="177"/>
      <c r="L5" s="177"/>
    </row>
    <row r="6" spans="1:12" ht="14.25" customHeight="1">
      <c r="A6" s="308" t="s">
        <v>185</v>
      </c>
      <c r="B6" s="581"/>
      <c r="C6" s="226" t="s">
        <v>162</v>
      </c>
      <c r="D6" s="242" t="s">
        <v>163</v>
      </c>
      <c r="E6" s="226" t="s">
        <v>162</v>
      </c>
      <c r="F6" s="242" t="s">
        <v>163</v>
      </c>
      <c r="G6" s="226" t="s">
        <v>162</v>
      </c>
      <c r="H6" s="242" t="s">
        <v>163</v>
      </c>
      <c r="I6" s="178"/>
      <c r="J6" s="177"/>
      <c r="K6" s="177"/>
      <c r="L6" s="177"/>
    </row>
    <row r="7" spans="1:12" ht="14.25" customHeight="1">
      <c r="A7" s="309" t="s">
        <v>184</v>
      </c>
      <c r="B7" s="310">
        <v>49585</v>
      </c>
      <c r="C7" s="311">
        <v>16817</v>
      </c>
      <c r="D7" s="312">
        <f t="shared" ref="D7:D24" si="0">C7/B7*100</f>
        <v>33.915498638701216</v>
      </c>
      <c r="E7" s="313">
        <f t="shared" ref="E7:E21" si="1">B7-C7-G7</f>
        <v>30201</v>
      </c>
      <c r="F7" s="314">
        <f t="shared" ref="F7:F24" si="2">E7/B7*100</f>
        <v>60.9075325199153</v>
      </c>
      <c r="G7" s="315">
        <v>2567</v>
      </c>
      <c r="H7" s="316">
        <f t="shared" ref="H7:H24" si="3">G7/B7*100</f>
        <v>5.1769688413834825</v>
      </c>
      <c r="I7" s="177"/>
      <c r="J7" s="177"/>
      <c r="K7" s="177"/>
      <c r="L7" s="177"/>
    </row>
    <row r="8" spans="1:12" ht="14.25" customHeight="1">
      <c r="A8" s="234">
        <v>40</v>
      </c>
      <c r="B8" s="317">
        <v>76571</v>
      </c>
      <c r="C8" s="311">
        <v>21738</v>
      </c>
      <c r="D8" s="314">
        <f t="shared" si="0"/>
        <v>28.389338000026122</v>
      </c>
      <c r="E8" s="311">
        <f t="shared" si="1"/>
        <v>51641</v>
      </c>
      <c r="F8" s="314">
        <f t="shared" si="2"/>
        <v>67.441981951391512</v>
      </c>
      <c r="G8" s="315">
        <v>3192</v>
      </c>
      <c r="H8" s="318">
        <f t="shared" si="3"/>
        <v>4.1686800485823614</v>
      </c>
      <c r="I8" s="177"/>
      <c r="J8" s="177"/>
      <c r="K8" s="177"/>
      <c r="L8" s="177"/>
    </row>
    <row r="9" spans="1:12" ht="14.25" customHeight="1">
      <c r="A9" s="234">
        <v>45</v>
      </c>
      <c r="B9" s="317">
        <v>139368</v>
      </c>
      <c r="C9" s="311">
        <v>40389</v>
      </c>
      <c r="D9" s="314">
        <f t="shared" si="0"/>
        <v>28.980110211813333</v>
      </c>
      <c r="E9" s="311">
        <f t="shared" si="1"/>
        <v>94049</v>
      </c>
      <c r="F9" s="314">
        <f t="shared" si="2"/>
        <v>67.482492394236843</v>
      </c>
      <c r="G9" s="315">
        <v>4930</v>
      </c>
      <c r="H9" s="318">
        <f t="shared" si="3"/>
        <v>3.5373973939498309</v>
      </c>
      <c r="I9" s="177"/>
      <c r="J9" s="177"/>
      <c r="K9" s="177"/>
      <c r="L9" s="177"/>
    </row>
    <row r="10" spans="1:12" ht="14.25" customHeight="1">
      <c r="A10" s="234">
        <v>50</v>
      </c>
      <c r="B10" s="317">
        <v>195917</v>
      </c>
      <c r="C10" s="311">
        <v>60982</v>
      </c>
      <c r="D10" s="314">
        <f t="shared" si="0"/>
        <v>31.126446403323854</v>
      </c>
      <c r="E10" s="311">
        <f t="shared" si="1"/>
        <v>127635</v>
      </c>
      <c r="F10" s="314">
        <f t="shared" si="2"/>
        <v>65.147485925162187</v>
      </c>
      <c r="G10" s="315">
        <v>7300</v>
      </c>
      <c r="H10" s="318">
        <f t="shared" si="3"/>
        <v>3.7260676715139573</v>
      </c>
      <c r="I10" s="177"/>
      <c r="J10" s="177"/>
      <c r="K10" s="177"/>
      <c r="L10" s="177"/>
    </row>
    <row r="11" spans="1:12" ht="14.25" customHeight="1">
      <c r="A11" s="234">
        <v>55</v>
      </c>
      <c r="B11" s="317">
        <v>223241</v>
      </c>
      <c r="C11" s="311">
        <v>64984</v>
      </c>
      <c r="D11" s="314">
        <f t="shared" si="0"/>
        <v>29.109348193208234</v>
      </c>
      <c r="E11" s="311">
        <f t="shared" si="1"/>
        <v>148024</v>
      </c>
      <c r="F11" s="314">
        <f t="shared" si="2"/>
        <v>66.306816400213222</v>
      </c>
      <c r="G11" s="315">
        <v>10233</v>
      </c>
      <c r="H11" s="318">
        <f t="shared" si="3"/>
        <v>4.5838354065785412</v>
      </c>
      <c r="I11" s="177"/>
      <c r="J11" s="177"/>
      <c r="K11" s="177"/>
      <c r="L11" s="177"/>
    </row>
    <row r="12" spans="1:12" ht="14.25" customHeight="1">
      <c r="A12" s="234">
        <v>60</v>
      </c>
      <c r="B12" s="317">
        <v>253479</v>
      </c>
      <c r="C12" s="311">
        <v>62394</v>
      </c>
      <c r="D12" s="314">
        <f t="shared" si="0"/>
        <v>24.615056868616335</v>
      </c>
      <c r="E12" s="311">
        <f t="shared" si="1"/>
        <v>177551</v>
      </c>
      <c r="F12" s="314">
        <f t="shared" si="2"/>
        <v>70.045644806867642</v>
      </c>
      <c r="G12" s="315">
        <v>13534</v>
      </c>
      <c r="H12" s="318">
        <f t="shared" si="3"/>
        <v>5.3392983245160348</v>
      </c>
      <c r="I12" s="177"/>
      <c r="J12" s="177"/>
      <c r="K12" s="177"/>
      <c r="L12" s="177"/>
    </row>
    <row r="13" spans="1:12" ht="14.25" customHeight="1">
      <c r="A13" s="309" t="s">
        <v>183</v>
      </c>
      <c r="B13" s="317">
        <v>285259</v>
      </c>
      <c r="C13" s="311">
        <v>53529</v>
      </c>
      <c r="D13" s="314">
        <f t="shared" si="0"/>
        <v>18.765052110538143</v>
      </c>
      <c r="E13" s="311">
        <f t="shared" si="1"/>
        <v>213974</v>
      </c>
      <c r="F13" s="314">
        <f t="shared" si="2"/>
        <v>75.010429118800815</v>
      </c>
      <c r="G13" s="315">
        <v>17756</v>
      </c>
      <c r="H13" s="318">
        <f t="shared" si="3"/>
        <v>6.2245187706610485</v>
      </c>
      <c r="I13" s="177"/>
      <c r="J13" s="177"/>
      <c r="K13" s="177"/>
      <c r="L13" s="177"/>
    </row>
    <row r="14" spans="1:12" ht="14.25" customHeight="1">
      <c r="A14" s="234">
        <v>7</v>
      </c>
      <c r="B14" s="317">
        <v>298253</v>
      </c>
      <c r="C14" s="311">
        <v>47639</v>
      </c>
      <c r="D14" s="314">
        <f t="shared" si="0"/>
        <v>15.972680911843302</v>
      </c>
      <c r="E14" s="311">
        <f t="shared" si="1"/>
        <v>227033</v>
      </c>
      <c r="F14" s="314">
        <f t="shared" si="2"/>
        <v>76.120944298967657</v>
      </c>
      <c r="G14" s="315">
        <v>23581</v>
      </c>
      <c r="H14" s="318">
        <f t="shared" si="3"/>
        <v>7.9063747891890443</v>
      </c>
      <c r="I14" s="177"/>
      <c r="J14" s="177"/>
      <c r="K14" s="177"/>
      <c r="L14" s="177"/>
    </row>
    <row r="15" spans="1:12" ht="14.25" customHeight="1">
      <c r="A15" s="232">
        <v>12</v>
      </c>
      <c r="B15" s="317">
        <v>308307</v>
      </c>
      <c r="C15" s="311">
        <v>45756</v>
      </c>
      <c r="D15" s="314">
        <f t="shared" si="0"/>
        <v>14.841051289785831</v>
      </c>
      <c r="E15" s="311">
        <f t="shared" si="1"/>
        <v>229198</v>
      </c>
      <c r="F15" s="314">
        <f t="shared" si="2"/>
        <v>74.340835595688716</v>
      </c>
      <c r="G15" s="319">
        <v>33353</v>
      </c>
      <c r="H15" s="318">
        <f t="shared" si="3"/>
        <v>10.818113114525458</v>
      </c>
      <c r="I15" s="177"/>
      <c r="J15" s="177"/>
      <c r="K15" s="177"/>
      <c r="L15" s="177"/>
    </row>
    <row r="16" spans="1:12" ht="14.25" customHeight="1">
      <c r="A16" s="232">
        <v>13</v>
      </c>
      <c r="B16" s="317">
        <v>310048</v>
      </c>
      <c r="C16" s="311">
        <v>46243</v>
      </c>
      <c r="D16" s="314">
        <f t="shared" si="0"/>
        <v>14.914787387759315</v>
      </c>
      <c r="E16" s="311">
        <f t="shared" si="1"/>
        <v>230195</v>
      </c>
      <c r="F16" s="314">
        <f t="shared" si="2"/>
        <v>74.244955619774998</v>
      </c>
      <c r="G16" s="319">
        <v>33610</v>
      </c>
      <c r="H16" s="318">
        <f t="shared" si="3"/>
        <v>10.840256992465683</v>
      </c>
      <c r="I16" s="177"/>
      <c r="J16" s="177"/>
      <c r="K16" s="177"/>
      <c r="L16" s="177"/>
    </row>
    <row r="17" spans="1:12" ht="14.25" customHeight="1">
      <c r="A17" s="320">
        <v>14</v>
      </c>
      <c r="B17" s="317">
        <v>311888</v>
      </c>
      <c r="C17" s="311">
        <v>46202</v>
      </c>
      <c r="D17" s="314">
        <f t="shared" si="0"/>
        <v>14.813651054224595</v>
      </c>
      <c r="E17" s="311">
        <f t="shared" si="1"/>
        <v>229435</v>
      </c>
      <c r="F17" s="314">
        <f t="shared" si="2"/>
        <v>73.563266300723342</v>
      </c>
      <c r="G17" s="319">
        <v>36251</v>
      </c>
      <c r="H17" s="318">
        <f t="shared" si="3"/>
        <v>11.623082645052071</v>
      </c>
      <c r="I17" s="177"/>
      <c r="J17" s="177"/>
      <c r="K17" s="177"/>
      <c r="L17" s="177"/>
    </row>
    <row r="18" spans="1:12" ht="14.25" customHeight="1">
      <c r="A18" s="300" t="s">
        <v>181</v>
      </c>
      <c r="B18" s="317">
        <v>314439</v>
      </c>
      <c r="C18" s="311">
        <v>46349</v>
      </c>
      <c r="D18" s="314">
        <f t="shared" si="0"/>
        <v>14.740219883665832</v>
      </c>
      <c r="E18" s="311">
        <f t="shared" si="1"/>
        <v>228839</v>
      </c>
      <c r="F18" s="314">
        <f t="shared" si="2"/>
        <v>72.776913805221369</v>
      </c>
      <c r="G18" s="319">
        <v>39251</v>
      </c>
      <c r="H18" s="318">
        <f t="shared" si="3"/>
        <v>12.482866311112808</v>
      </c>
      <c r="I18" s="177"/>
      <c r="J18" s="177"/>
      <c r="K18" s="177"/>
      <c r="L18" s="177"/>
    </row>
    <row r="19" spans="1:12" ht="14.25" customHeight="1">
      <c r="A19" s="300" t="s">
        <v>43</v>
      </c>
      <c r="B19" s="317">
        <v>316200</v>
      </c>
      <c r="C19" s="311">
        <v>46302</v>
      </c>
      <c r="D19" s="314">
        <f t="shared" si="0"/>
        <v>14.643263757115749</v>
      </c>
      <c r="E19" s="311">
        <f t="shared" si="1"/>
        <v>228023</v>
      </c>
      <c r="F19" s="314">
        <f t="shared" si="2"/>
        <v>72.113535736875406</v>
      </c>
      <c r="G19" s="319">
        <v>41875</v>
      </c>
      <c r="H19" s="318">
        <f t="shared" si="3"/>
        <v>13.243200506008856</v>
      </c>
      <c r="I19" s="177"/>
      <c r="J19" s="177"/>
      <c r="K19" s="177"/>
      <c r="L19" s="177"/>
    </row>
    <row r="20" spans="1:12" ht="14.25" customHeight="1">
      <c r="A20" s="300" t="s">
        <v>44</v>
      </c>
      <c r="B20" s="317">
        <v>317731</v>
      </c>
      <c r="C20" s="311">
        <v>46295</v>
      </c>
      <c r="D20" s="314">
        <f t="shared" si="0"/>
        <v>14.570501461928487</v>
      </c>
      <c r="E20" s="311">
        <f t="shared" si="1"/>
        <v>226828</v>
      </c>
      <c r="F20" s="314">
        <f t="shared" si="2"/>
        <v>71.389949359678468</v>
      </c>
      <c r="G20" s="319">
        <v>44608</v>
      </c>
      <c r="H20" s="318">
        <f t="shared" si="3"/>
        <v>14.039549178393044</v>
      </c>
      <c r="I20" s="177"/>
      <c r="J20" s="177"/>
      <c r="K20" s="177"/>
      <c r="L20" s="177"/>
    </row>
    <row r="21" spans="1:12" ht="14.25" customHeight="1">
      <c r="A21" s="300" t="s">
        <v>45</v>
      </c>
      <c r="B21" s="317">
        <v>317358</v>
      </c>
      <c r="C21" s="311">
        <v>45845</v>
      </c>
      <c r="D21" s="314">
        <f t="shared" si="0"/>
        <v>14.445830891296266</v>
      </c>
      <c r="E21" s="311">
        <f t="shared" si="1"/>
        <v>223686</v>
      </c>
      <c r="F21" s="314">
        <f t="shared" si="2"/>
        <v>70.483806930973856</v>
      </c>
      <c r="G21" s="319">
        <v>47827</v>
      </c>
      <c r="H21" s="318">
        <f t="shared" si="3"/>
        <v>15.070362177729882</v>
      </c>
      <c r="I21" s="177"/>
      <c r="J21" s="177"/>
      <c r="K21" s="177"/>
      <c r="L21" s="177"/>
    </row>
    <row r="22" spans="1:12" ht="14.25" customHeight="1">
      <c r="A22" s="300">
        <v>19</v>
      </c>
      <c r="B22" s="317">
        <f>C22+E22+G22</f>
        <v>318929</v>
      </c>
      <c r="C22" s="311">
        <v>45735</v>
      </c>
      <c r="D22" s="314">
        <f t="shared" si="0"/>
        <v>14.340182297627372</v>
      </c>
      <c r="E22" s="311">
        <v>221715</v>
      </c>
      <c r="F22" s="314">
        <f t="shared" si="2"/>
        <v>69.518607589777034</v>
      </c>
      <c r="G22" s="319">
        <v>51479</v>
      </c>
      <c r="H22" s="318">
        <f t="shared" si="3"/>
        <v>16.141210112595594</v>
      </c>
      <c r="I22" s="177"/>
      <c r="J22" s="177"/>
      <c r="K22" s="177"/>
      <c r="L22" s="177"/>
    </row>
    <row r="23" spans="1:12" ht="14.25" customHeight="1">
      <c r="A23" s="300">
        <v>20</v>
      </c>
      <c r="B23" s="317">
        <f>C23+E23+G23</f>
        <v>320332</v>
      </c>
      <c r="C23" s="311">
        <v>45777</v>
      </c>
      <c r="D23" s="314">
        <f t="shared" si="0"/>
        <v>14.290486120649826</v>
      </c>
      <c r="E23" s="311">
        <v>219682</v>
      </c>
      <c r="F23" s="314">
        <f t="shared" si="2"/>
        <v>68.579473795936721</v>
      </c>
      <c r="G23" s="319">
        <v>54873</v>
      </c>
      <c r="H23" s="318">
        <f t="shared" si="3"/>
        <v>17.130040083413459</v>
      </c>
      <c r="I23" s="177"/>
      <c r="J23" s="177"/>
      <c r="K23" s="177"/>
      <c r="L23" s="177"/>
    </row>
    <row r="24" spans="1:12" ht="14.25" customHeight="1">
      <c r="A24" s="300">
        <v>21</v>
      </c>
      <c r="B24" s="321">
        <f>C24+E24+G24</f>
        <v>322720</v>
      </c>
      <c r="C24" s="311">
        <v>45886</v>
      </c>
      <c r="D24" s="314">
        <f t="shared" si="0"/>
        <v>14.21851760039663</v>
      </c>
      <c r="E24" s="311">
        <v>218218</v>
      </c>
      <c r="F24" s="314">
        <f t="shared" si="2"/>
        <v>67.618368864650463</v>
      </c>
      <c r="G24" s="319">
        <v>58616</v>
      </c>
      <c r="H24" s="318">
        <f t="shared" si="3"/>
        <v>18.163113534952902</v>
      </c>
      <c r="I24" s="177"/>
      <c r="J24" s="177"/>
      <c r="K24" s="177"/>
      <c r="L24" s="177"/>
    </row>
    <row r="25" spans="1:12" ht="14.25" customHeight="1">
      <c r="A25" s="300">
        <v>22</v>
      </c>
      <c r="B25" s="321">
        <v>325862</v>
      </c>
      <c r="C25" s="311">
        <v>45927</v>
      </c>
      <c r="D25" s="314">
        <v>14.094002982857774</v>
      </c>
      <c r="E25" s="311">
        <v>218032</v>
      </c>
      <c r="F25" s="314">
        <v>66.909305165990503</v>
      </c>
      <c r="G25" s="319">
        <v>61903</v>
      </c>
      <c r="H25" s="318">
        <v>18.996691851151716</v>
      </c>
      <c r="I25" s="177"/>
      <c r="J25" s="177"/>
      <c r="K25" s="177"/>
      <c r="L25" s="177"/>
    </row>
    <row r="26" spans="1:12" ht="14.25" customHeight="1">
      <c r="A26" s="300">
        <v>23</v>
      </c>
      <c r="B26" s="321">
        <v>328182</v>
      </c>
      <c r="C26" s="311">
        <v>45905</v>
      </c>
      <c r="D26" s="314">
        <v>13.99</v>
      </c>
      <c r="E26" s="311">
        <v>218470</v>
      </c>
      <c r="F26" s="314">
        <v>66.569999999999993</v>
      </c>
      <c r="G26" s="319">
        <v>63807</v>
      </c>
      <c r="H26" s="318">
        <v>19.440000000000001</v>
      </c>
      <c r="I26" s="177"/>
      <c r="J26" s="177"/>
      <c r="K26" s="177"/>
      <c r="L26" s="177"/>
    </row>
    <row r="27" spans="1:12" ht="14.25" customHeight="1">
      <c r="A27" s="300">
        <v>24</v>
      </c>
      <c r="B27" s="321">
        <v>329229</v>
      </c>
      <c r="C27" s="311">
        <v>45569</v>
      </c>
      <c r="D27" s="314">
        <v>13.84</v>
      </c>
      <c r="E27" s="311">
        <v>217481</v>
      </c>
      <c r="F27" s="314">
        <v>66.06</v>
      </c>
      <c r="G27" s="319">
        <v>66179</v>
      </c>
      <c r="H27" s="318">
        <v>20.100000000000001</v>
      </c>
      <c r="I27" s="177"/>
      <c r="J27" s="177"/>
      <c r="K27" s="177"/>
      <c r="L27" s="177"/>
    </row>
    <row r="28" spans="1:12" ht="14.25" customHeight="1">
      <c r="A28" s="300">
        <v>25</v>
      </c>
      <c r="B28" s="321">
        <v>330194</v>
      </c>
      <c r="C28" s="311">
        <v>45468</v>
      </c>
      <c r="D28" s="314">
        <v>13.77</v>
      </c>
      <c r="E28" s="311">
        <v>214570</v>
      </c>
      <c r="F28" s="314">
        <v>64.98</v>
      </c>
      <c r="G28" s="319">
        <v>70156</v>
      </c>
      <c r="H28" s="318">
        <v>21.25</v>
      </c>
      <c r="I28" s="177"/>
      <c r="J28" s="177"/>
      <c r="K28" s="177"/>
      <c r="L28" s="177"/>
    </row>
    <row r="29" spans="1:12" ht="12.75" customHeight="1">
      <c r="A29" s="300">
        <v>26</v>
      </c>
      <c r="B29" s="321">
        <v>331565</v>
      </c>
      <c r="C29" s="311">
        <v>45123</v>
      </c>
      <c r="D29" s="314">
        <v>13.61</v>
      </c>
      <c r="E29" s="311">
        <v>212776</v>
      </c>
      <c r="F29" s="314">
        <v>64.17</v>
      </c>
      <c r="G29" s="319">
        <v>73666</v>
      </c>
      <c r="H29" s="318">
        <v>22.22</v>
      </c>
      <c r="I29" s="177"/>
      <c r="J29" s="177"/>
      <c r="K29" s="177"/>
      <c r="L29" s="177"/>
    </row>
    <row r="30" spans="1:12" ht="12.75" customHeight="1">
      <c r="A30" s="302">
        <v>27</v>
      </c>
      <c r="B30" s="322">
        <v>333736</v>
      </c>
      <c r="C30" s="323">
        <v>44964</v>
      </c>
      <c r="D30" s="324">
        <v>13.47</v>
      </c>
      <c r="E30" s="323">
        <v>211759</v>
      </c>
      <c r="F30" s="324">
        <v>63.45</v>
      </c>
      <c r="G30" s="325">
        <v>77013</v>
      </c>
      <c r="H30" s="326">
        <v>23.08</v>
      </c>
      <c r="I30" s="177"/>
      <c r="J30" s="177"/>
      <c r="K30" s="177"/>
      <c r="L30" s="177"/>
    </row>
    <row r="31" spans="1:12" ht="14.25" customHeight="1">
      <c r="A31" s="327" t="s">
        <v>182</v>
      </c>
      <c r="B31" s="327"/>
      <c r="C31" s="327"/>
      <c r="D31" s="327"/>
      <c r="E31" s="327"/>
      <c r="F31" s="327"/>
      <c r="G31" s="328"/>
      <c r="H31" s="240" t="s">
        <v>73</v>
      </c>
      <c r="I31" s="177"/>
      <c r="J31" s="177"/>
      <c r="K31" s="177"/>
      <c r="L31" s="177"/>
    </row>
    <row r="32" spans="1:12" ht="14.25" customHeight="1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</row>
    <row r="33" spans="1:12" ht="14.25" customHeight="1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</row>
  </sheetData>
  <mergeCells count="4">
    <mergeCell ref="B5:B6"/>
    <mergeCell ref="C5:D5"/>
    <mergeCell ref="E5:F5"/>
    <mergeCell ref="G5:H5"/>
  </mergeCells>
  <phoneticPr fontId="3"/>
  <hyperlinks>
    <hyperlink ref="A1" location="目次!A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>
      <selection activeCell="A2" sqref="A2"/>
    </sheetView>
  </sheetViews>
  <sheetFormatPr defaultRowHeight="13.5"/>
  <cols>
    <col min="1" max="1" width="12.375" style="179" customWidth="1"/>
    <col min="2" max="8" width="10.625" style="179" customWidth="1"/>
    <col min="9" max="16384" width="9" style="179"/>
  </cols>
  <sheetData>
    <row r="1" spans="1:8">
      <c r="A1" s="154" t="s">
        <v>166</v>
      </c>
    </row>
    <row r="3" spans="1:8" ht="15" customHeight="1">
      <c r="A3" s="67" t="s">
        <v>164</v>
      </c>
      <c r="B3" s="329"/>
      <c r="C3" s="329"/>
      <c r="D3" s="329"/>
      <c r="E3" s="329"/>
      <c r="F3" s="330"/>
      <c r="G3" s="329"/>
      <c r="H3" s="330" t="s">
        <v>165</v>
      </c>
    </row>
    <row r="4" spans="1:8" ht="15" customHeight="1">
      <c r="A4" s="244" t="s">
        <v>466</v>
      </c>
      <c r="B4" s="226" t="s">
        <v>467</v>
      </c>
      <c r="C4" s="226" t="s">
        <v>468</v>
      </c>
      <c r="D4" s="226" t="s">
        <v>206</v>
      </c>
      <c r="E4" s="226" t="s">
        <v>205</v>
      </c>
      <c r="F4" s="226" t="s">
        <v>204</v>
      </c>
      <c r="G4" s="226" t="s">
        <v>203</v>
      </c>
      <c r="H4" s="243" t="s">
        <v>469</v>
      </c>
    </row>
    <row r="5" spans="1:8" s="184" customFormat="1" ht="15" customHeight="1">
      <c r="A5" s="320" t="s">
        <v>470</v>
      </c>
      <c r="B5" s="37">
        <v>1788</v>
      </c>
      <c r="C5" s="37">
        <v>1793</v>
      </c>
      <c r="D5" s="37">
        <v>1794</v>
      </c>
      <c r="E5" s="37">
        <v>1654</v>
      </c>
      <c r="F5" s="37">
        <v>1682</v>
      </c>
      <c r="G5" s="37">
        <v>1618</v>
      </c>
      <c r="H5" s="37">
        <v>1628</v>
      </c>
    </row>
    <row r="6" spans="1:8" s="183" customFormat="1" ht="15" customHeight="1">
      <c r="A6" s="308" t="s">
        <v>471</v>
      </c>
      <c r="B6" s="40">
        <v>676</v>
      </c>
      <c r="C6" s="40">
        <v>710</v>
      </c>
      <c r="D6" s="40">
        <v>669</v>
      </c>
      <c r="E6" s="40">
        <v>655</v>
      </c>
      <c r="F6" s="40">
        <v>622</v>
      </c>
      <c r="G6" s="40">
        <v>640</v>
      </c>
      <c r="H6" s="40">
        <v>613</v>
      </c>
    </row>
    <row r="7" spans="1:8" s="183" customFormat="1" ht="15" customHeight="1">
      <c r="A7" s="329"/>
      <c r="B7" s="329"/>
      <c r="C7" s="329"/>
      <c r="D7" s="329"/>
      <c r="E7" s="329"/>
      <c r="F7" s="330"/>
      <c r="G7" s="329"/>
      <c r="H7" s="240" t="s">
        <v>187</v>
      </c>
    </row>
    <row r="8" spans="1:8" ht="15" customHeight="1">
      <c r="A8" s="181"/>
      <c r="B8" s="181"/>
      <c r="C8" s="181"/>
      <c r="D8" s="181"/>
      <c r="E8" s="181"/>
      <c r="F8" s="182"/>
      <c r="G8" s="181"/>
      <c r="H8" s="180"/>
    </row>
    <row r="9" spans="1:8" ht="15" customHeight="1"/>
    <row r="10" spans="1:8" ht="15" customHeight="1"/>
    <row r="11" spans="1:8" ht="15" customHeight="1"/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workbookViewId="0"/>
  </sheetViews>
  <sheetFormatPr defaultColWidth="8.125" defaultRowHeight="15" customHeight="1"/>
  <cols>
    <col min="1" max="1" width="15.875" style="164" customWidth="1"/>
    <col min="2" max="6" width="13.875" style="164" customWidth="1"/>
    <col min="7" max="16384" width="8.125" style="164"/>
  </cols>
  <sheetData>
    <row r="1" spans="1:6" ht="15" customHeight="1">
      <c r="A1" s="153" t="s">
        <v>166</v>
      </c>
    </row>
    <row r="3" spans="1:6" ht="15" customHeight="1">
      <c r="A3" s="67" t="s">
        <v>208</v>
      </c>
      <c r="B3" s="28"/>
      <c r="C3" s="95"/>
      <c r="D3" s="95"/>
      <c r="E3" s="95"/>
      <c r="F3" s="142" t="s">
        <v>207</v>
      </c>
    </row>
    <row r="4" spans="1:6" s="27" customFormat="1" ht="15" customHeight="1">
      <c r="A4" s="331" t="s">
        <v>14</v>
      </c>
      <c r="B4" s="594" t="s">
        <v>472</v>
      </c>
      <c r="C4" s="594" t="s">
        <v>205</v>
      </c>
      <c r="D4" s="594" t="s">
        <v>204</v>
      </c>
      <c r="E4" s="596" t="s">
        <v>203</v>
      </c>
      <c r="F4" s="596" t="s">
        <v>469</v>
      </c>
    </row>
    <row r="5" spans="1:6" s="27" customFormat="1" ht="15" customHeight="1">
      <c r="A5" s="143" t="s">
        <v>202</v>
      </c>
      <c r="B5" s="595"/>
      <c r="C5" s="595"/>
      <c r="D5" s="595"/>
      <c r="E5" s="597"/>
      <c r="F5" s="597"/>
    </row>
    <row r="6" spans="1:6" s="27" customFormat="1" ht="15" customHeight="1">
      <c r="A6" s="33" t="s">
        <v>201</v>
      </c>
      <c r="B6" s="144">
        <v>4801</v>
      </c>
      <c r="C6" s="144">
        <v>4598</v>
      </c>
      <c r="D6" s="144">
        <v>4383</v>
      </c>
      <c r="E6" s="144">
        <v>4088</v>
      </c>
      <c r="F6" s="144">
        <v>4256</v>
      </c>
    </row>
    <row r="7" spans="1:6" s="27" customFormat="1" ht="16.5" customHeight="1">
      <c r="A7" s="145" t="s">
        <v>200</v>
      </c>
      <c r="B7" s="37">
        <v>851</v>
      </c>
      <c r="C7" s="37">
        <v>817</v>
      </c>
      <c r="D7" s="37">
        <v>795</v>
      </c>
      <c r="E7" s="37">
        <v>752</v>
      </c>
      <c r="F7" s="37">
        <v>741</v>
      </c>
    </row>
    <row r="8" spans="1:6" s="27" customFormat="1" ht="15" customHeight="1">
      <c r="A8" s="145" t="s">
        <v>199</v>
      </c>
      <c r="B8" s="133">
        <v>1581</v>
      </c>
      <c r="C8" s="133">
        <v>1578</v>
      </c>
      <c r="D8" s="133">
        <v>1511</v>
      </c>
      <c r="E8" s="133">
        <v>1452</v>
      </c>
      <c r="F8" s="133">
        <v>1589</v>
      </c>
    </row>
    <row r="9" spans="1:6" s="27" customFormat="1" ht="15" customHeight="1">
      <c r="A9" s="145" t="s">
        <v>198</v>
      </c>
      <c r="B9" s="133">
        <v>921</v>
      </c>
      <c r="C9" s="133">
        <v>886</v>
      </c>
      <c r="D9" s="133">
        <v>855</v>
      </c>
      <c r="E9" s="133">
        <v>823</v>
      </c>
      <c r="F9" s="133">
        <v>840</v>
      </c>
    </row>
    <row r="10" spans="1:6" s="27" customFormat="1" ht="15" customHeight="1">
      <c r="A10" s="145" t="s">
        <v>197</v>
      </c>
      <c r="B10" s="133">
        <v>145</v>
      </c>
      <c r="C10" s="133">
        <v>146</v>
      </c>
      <c r="D10" s="133">
        <v>159</v>
      </c>
      <c r="E10" s="133">
        <v>117</v>
      </c>
      <c r="F10" s="133">
        <v>108</v>
      </c>
    </row>
    <row r="11" spans="1:6" s="27" customFormat="1" ht="15" customHeight="1">
      <c r="A11" s="145" t="s">
        <v>196</v>
      </c>
      <c r="B11" s="133">
        <v>32</v>
      </c>
      <c r="C11" s="133">
        <v>32</v>
      </c>
      <c r="D11" s="133">
        <v>36</v>
      </c>
      <c r="E11" s="133">
        <v>26</v>
      </c>
      <c r="F11" s="133">
        <v>25</v>
      </c>
    </row>
    <row r="12" spans="1:6" s="27" customFormat="1" ht="15" customHeight="1">
      <c r="A12" s="145" t="s">
        <v>195</v>
      </c>
      <c r="B12" s="133">
        <v>128</v>
      </c>
      <c r="C12" s="133">
        <v>134</v>
      </c>
      <c r="D12" s="133">
        <v>132</v>
      </c>
      <c r="E12" s="133">
        <v>117</v>
      </c>
      <c r="F12" s="133">
        <v>123</v>
      </c>
    </row>
    <row r="13" spans="1:6" s="27" customFormat="1" ht="15" customHeight="1">
      <c r="A13" s="145" t="s">
        <v>194</v>
      </c>
      <c r="B13" s="133">
        <v>67</v>
      </c>
      <c r="C13" s="133">
        <v>65</v>
      </c>
      <c r="D13" s="133">
        <v>71</v>
      </c>
      <c r="E13" s="133">
        <v>71</v>
      </c>
      <c r="F13" s="133">
        <v>101</v>
      </c>
    </row>
    <row r="14" spans="1:6" s="27" customFormat="1" ht="15" customHeight="1">
      <c r="A14" s="145" t="s">
        <v>193</v>
      </c>
      <c r="B14" s="133">
        <v>54</v>
      </c>
      <c r="C14" s="133">
        <v>50</v>
      </c>
      <c r="D14" s="133">
        <v>42</v>
      </c>
      <c r="E14" s="133">
        <v>28</v>
      </c>
      <c r="F14" s="133">
        <v>28</v>
      </c>
    </row>
    <row r="15" spans="1:6" s="27" customFormat="1" ht="15" customHeight="1">
      <c r="A15" s="145" t="s">
        <v>192</v>
      </c>
      <c r="B15" s="133">
        <v>93</v>
      </c>
      <c r="C15" s="133">
        <v>82</v>
      </c>
      <c r="D15" s="133">
        <v>68</v>
      </c>
      <c r="E15" s="133">
        <v>67</v>
      </c>
      <c r="F15" s="133">
        <v>63</v>
      </c>
    </row>
    <row r="16" spans="1:6" s="27" customFormat="1" ht="15" customHeight="1">
      <c r="A16" s="145" t="s">
        <v>191</v>
      </c>
      <c r="B16" s="133">
        <v>316</v>
      </c>
      <c r="C16" s="133">
        <v>189</v>
      </c>
      <c r="D16" s="133">
        <v>133</v>
      </c>
      <c r="E16" s="133">
        <v>99</v>
      </c>
      <c r="F16" s="133">
        <v>96</v>
      </c>
    </row>
    <row r="17" spans="1:6" s="27" customFormat="1" ht="15" customHeight="1">
      <c r="A17" s="145" t="s">
        <v>190</v>
      </c>
      <c r="B17" s="133">
        <v>49</v>
      </c>
      <c r="C17" s="133">
        <v>48</v>
      </c>
      <c r="D17" s="133">
        <v>43</v>
      </c>
      <c r="E17" s="133">
        <v>36</v>
      </c>
      <c r="F17" s="133">
        <v>37</v>
      </c>
    </row>
    <row r="18" spans="1:6" s="27" customFormat="1" ht="15" customHeight="1">
      <c r="A18" s="145" t="s">
        <v>189</v>
      </c>
      <c r="B18" s="133">
        <v>39</v>
      </c>
      <c r="C18" s="133">
        <v>31</v>
      </c>
      <c r="D18" s="133">
        <v>26</v>
      </c>
      <c r="E18" s="133">
        <v>17</v>
      </c>
      <c r="F18" s="133">
        <v>30</v>
      </c>
    </row>
    <row r="19" spans="1:6" s="27" customFormat="1" ht="15" customHeight="1">
      <c r="A19" s="146" t="s">
        <v>188</v>
      </c>
      <c r="B19" s="40">
        <v>525</v>
      </c>
      <c r="C19" s="40">
        <v>540</v>
      </c>
      <c r="D19" s="40">
        <v>512</v>
      </c>
      <c r="E19" s="40">
        <v>483</v>
      </c>
      <c r="F19" s="40">
        <v>475</v>
      </c>
    </row>
    <row r="20" spans="1:6" s="27" customFormat="1" ht="15" customHeight="1">
      <c r="B20" s="42"/>
      <c r="C20" s="42"/>
      <c r="D20" s="42"/>
      <c r="E20" s="42"/>
      <c r="F20" s="42" t="s">
        <v>187</v>
      </c>
    </row>
    <row r="21" spans="1:6" s="27" customFormat="1" ht="15" customHeight="1">
      <c r="B21" s="42"/>
      <c r="C21" s="42"/>
      <c r="D21" s="42"/>
      <c r="E21" s="42"/>
      <c r="F21" s="42"/>
    </row>
  </sheetData>
  <mergeCells count="5">
    <mergeCell ref="B4:B5"/>
    <mergeCell ref="C4:C5"/>
    <mergeCell ref="D4:D5"/>
    <mergeCell ref="E4:E5"/>
    <mergeCell ref="F4:F5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="115" workbookViewId="0"/>
  </sheetViews>
  <sheetFormatPr defaultColWidth="10.625" defaultRowHeight="13.5" customHeight="1"/>
  <cols>
    <col min="1" max="16384" width="10.625" style="337"/>
  </cols>
  <sheetData>
    <row r="1" spans="1:8" ht="13.5" customHeight="1">
      <c r="A1" s="336" t="s">
        <v>166</v>
      </c>
    </row>
    <row r="3" spans="1:8" ht="21.75" customHeight="1">
      <c r="A3" s="598" t="s">
        <v>485</v>
      </c>
      <c r="B3" s="598"/>
      <c r="C3" s="598"/>
      <c r="D3" s="598"/>
      <c r="E3" s="598"/>
      <c r="F3" s="598"/>
      <c r="G3" s="598"/>
      <c r="H3" s="598"/>
    </row>
    <row r="5" spans="1:8" ht="15" customHeight="1">
      <c r="A5" s="287" t="s">
        <v>486</v>
      </c>
    </row>
    <row r="6" spans="1:8" ht="15" customHeight="1">
      <c r="A6" s="599" t="s">
        <v>487</v>
      </c>
      <c r="B6" s="599"/>
      <c r="C6" s="338"/>
      <c r="D6" s="338"/>
      <c r="E6" s="338"/>
      <c r="F6" s="338"/>
      <c r="G6" s="338"/>
      <c r="H6" s="338"/>
    </row>
    <row r="7" spans="1:8" ht="15" customHeight="1">
      <c r="A7" s="339" t="s">
        <v>488</v>
      </c>
      <c r="B7" s="340" t="s">
        <v>489</v>
      </c>
      <c r="C7" s="332" t="s">
        <v>490</v>
      </c>
      <c r="D7" s="341" t="s">
        <v>491</v>
      </c>
      <c r="E7" s="340" t="s">
        <v>488</v>
      </c>
      <c r="F7" s="339" t="s">
        <v>489</v>
      </c>
      <c r="G7" s="332" t="s">
        <v>490</v>
      </c>
      <c r="H7" s="342" t="s">
        <v>491</v>
      </c>
    </row>
    <row r="8" spans="1:8" ht="13.5" customHeight="1">
      <c r="A8" s="343" t="s">
        <v>492</v>
      </c>
      <c r="B8" s="344">
        <v>2796</v>
      </c>
      <c r="C8" s="345">
        <v>1464</v>
      </c>
      <c r="D8" s="346">
        <v>1332</v>
      </c>
      <c r="E8" s="347" t="s">
        <v>493</v>
      </c>
      <c r="F8" s="348">
        <v>3642</v>
      </c>
      <c r="G8" s="349">
        <v>1864</v>
      </c>
      <c r="H8" s="349">
        <v>1778</v>
      </c>
    </row>
    <row r="9" spans="1:8" ht="12.75" customHeight="1">
      <c r="A9" s="343" t="s">
        <v>494</v>
      </c>
      <c r="B9" s="350">
        <v>2804</v>
      </c>
      <c r="C9" s="349">
        <v>1422</v>
      </c>
      <c r="D9" s="351">
        <v>1382</v>
      </c>
      <c r="E9" s="347" t="s">
        <v>495</v>
      </c>
      <c r="F9" s="348">
        <v>3469</v>
      </c>
      <c r="G9" s="349">
        <v>1711</v>
      </c>
      <c r="H9" s="349">
        <v>1758</v>
      </c>
    </row>
    <row r="10" spans="1:8" ht="13.5" customHeight="1">
      <c r="A10" s="343" t="s">
        <v>496</v>
      </c>
      <c r="B10" s="350">
        <v>2915</v>
      </c>
      <c r="C10" s="349">
        <v>1482</v>
      </c>
      <c r="D10" s="351">
        <v>1433</v>
      </c>
      <c r="E10" s="347" t="s">
        <v>497</v>
      </c>
      <c r="F10" s="348">
        <v>3336</v>
      </c>
      <c r="G10" s="349">
        <v>1699</v>
      </c>
      <c r="H10" s="349">
        <v>1637</v>
      </c>
    </row>
    <row r="11" spans="1:8" ht="13.5" customHeight="1">
      <c r="A11" s="343" t="s">
        <v>498</v>
      </c>
      <c r="B11" s="350">
        <v>2878</v>
      </c>
      <c r="C11" s="349">
        <v>1411</v>
      </c>
      <c r="D11" s="351">
        <v>1467</v>
      </c>
      <c r="E11" s="347" t="s">
        <v>499</v>
      </c>
      <c r="F11" s="348">
        <v>3612</v>
      </c>
      <c r="G11" s="349">
        <v>1793</v>
      </c>
      <c r="H11" s="349">
        <v>1819</v>
      </c>
    </row>
    <row r="12" spans="1:8" ht="13.5" customHeight="1">
      <c r="A12" s="343" t="s">
        <v>500</v>
      </c>
      <c r="B12" s="350">
        <v>2776</v>
      </c>
      <c r="C12" s="349">
        <v>1436</v>
      </c>
      <c r="D12" s="351">
        <v>1340</v>
      </c>
      <c r="E12" s="347" t="s">
        <v>501</v>
      </c>
      <c r="F12" s="348">
        <v>3877</v>
      </c>
      <c r="G12" s="349">
        <v>1895</v>
      </c>
      <c r="H12" s="349">
        <v>1982</v>
      </c>
    </row>
    <row r="13" spans="1:8" ht="13.5" customHeight="1">
      <c r="A13" s="343" t="s">
        <v>502</v>
      </c>
      <c r="B13" s="350">
        <v>2811</v>
      </c>
      <c r="C13" s="349">
        <v>1478</v>
      </c>
      <c r="D13" s="351">
        <v>1333</v>
      </c>
      <c r="E13" s="347" t="s">
        <v>503</v>
      </c>
      <c r="F13" s="348">
        <v>3761</v>
      </c>
      <c r="G13" s="349">
        <v>1892</v>
      </c>
      <c r="H13" s="349">
        <v>1869</v>
      </c>
    </row>
    <row r="14" spans="1:8" ht="13.5" customHeight="1">
      <c r="A14" s="343" t="s">
        <v>504</v>
      </c>
      <c r="B14" s="350">
        <v>2964</v>
      </c>
      <c r="C14" s="349">
        <v>1488</v>
      </c>
      <c r="D14" s="351">
        <v>1476</v>
      </c>
      <c r="E14" s="347" t="s">
        <v>505</v>
      </c>
      <c r="F14" s="348">
        <v>4042</v>
      </c>
      <c r="G14" s="349">
        <v>1922</v>
      </c>
      <c r="H14" s="349">
        <v>2120</v>
      </c>
    </row>
    <row r="15" spans="1:8" ht="13.5" customHeight="1">
      <c r="A15" s="343" t="s">
        <v>506</v>
      </c>
      <c r="B15" s="350">
        <v>3115</v>
      </c>
      <c r="C15" s="349">
        <v>1572</v>
      </c>
      <c r="D15" s="351">
        <v>1543</v>
      </c>
      <c r="E15" s="347" t="s">
        <v>507</v>
      </c>
      <c r="F15" s="348">
        <v>4406</v>
      </c>
      <c r="G15" s="349">
        <v>2117</v>
      </c>
      <c r="H15" s="349">
        <v>2289</v>
      </c>
    </row>
    <row r="16" spans="1:8" ht="13.5" customHeight="1">
      <c r="A16" s="343" t="s">
        <v>508</v>
      </c>
      <c r="B16" s="350">
        <v>2962</v>
      </c>
      <c r="C16" s="349">
        <v>1536</v>
      </c>
      <c r="D16" s="351">
        <v>1426</v>
      </c>
      <c r="E16" s="347" t="s">
        <v>509</v>
      </c>
      <c r="F16" s="348">
        <v>4661</v>
      </c>
      <c r="G16" s="349">
        <v>2247</v>
      </c>
      <c r="H16" s="349">
        <v>2414</v>
      </c>
    </row>
    <row r="17" spans="1:8" ht="13.5" customHeight="1">
      <c r="A17" s="343" t="s">
        <v>510</v>
      </c>
      <c r="B17" s="350">
        <v>3091</v>
      </c>
      <c r="C17" s="349">
        <v>1622</v>
      </c>
      <c r="D17" s="351">
        <v>1469</v>
      </c>
      <c r="E17" s="347" t="s">
        <v>511</v>
      </c>
      <c r="F17" s="348">
        <v>5118</v>
      </c>
      <c r="G17" s="349">
        <v>2455</v>
      </c>
      <c r="H17" s="349">
        <v>2663</v>
      </c>
    </row>
    <row r="18" spans="1:8" ht="13.5" customHeight="1">
      <c r="A18" s="343" t="s">
        <v>512</v>
      </c>
      <c r="B18" s="350">
        <v>3150</v>
      </c>
      <c r="C18" s="349">
        <v>1598</v>
      </c>
      <c r="D18" s="351">
        <v>1552</v>
      </c>
      <c r="E18" s="347" t="s">
        <v>513</v>
      </c>
      <c r="F18" s="348">
        <v>5610</v>
      </c>
      <c r="G18" s="349">
        <v>2723</v>
      </c>
      <c r="H18" s="349">
        <v>2887</v>
      </c>
    </row>
    <row r="19" spans="1:8" ht="13.5" customHeight="1">
      <c r="A19" s="343" t="s">
        <v>514</v>
      </c>
      <c r="B19" s="350">
        <v>3151</v>
      </c>
      <c r="C19" s="349">
        <v>1622</v>
      </c>
      <c r="D19" s="351">
        <v>1529</v>
      </c>
      <c r="E19" s="347" t="s">
        <v>515</v>
      </c>
      <c r="F19" s="348">
        <v>5718</v>
      </c>
      <c r="G19" s="349">
        <v>2740</v>
      </c>
      <c r="H19" s="349">
        <v>2978</v>
      </c>
    </row>
    <row r="20" spans="1:8" ht="13.5" customHeight="1">
      <c r="A20" s="343" t="s">
        <v>516</v>
      </c>
      <c r="B20" s="350">
        <v>3251</v>
      </c>
      <c r="C20" s="349">
        <v>1651</v>
      </c>
      <c r="D20" s="351">
        <v>1600</v>
      </c>
      <c r="E20" s="347" t="s">
        <v>517</v>
      </c>
      <c r="F20" s="348">
        <v>5843</v>
      </c>
      <c r="G20" s="349">
        <v>2804</v>
      </c>
      <c r="H20" s="349">
        <v>3039</v>
      </c>
    </row>
    <row r="21" spans="1:8" ht="13.5" customHeight="1">
      <c r="A21" s="343" t="s">
        <v>518</v>
      </c>
      <c r="B21" s="350">
        <v>3163</v>
      </c>
      <c r="C21" s="349">
        <v>1585</v>
      </c>
      <c r="D21" s="351">
        <v>1578</v>
      </c>
      <c r="E21" s="347" t="s">
        <v>519</v>
      </c>
      <c r="F21" s="348">
        <v>3754</v>
      </c>
      <c r="G21" s="349">
        <v>1753</v>
      </c>
      <c r="H21" s="349">
        <v>2001</v>
      </c>
    </row>
    <row r="22" spans="1:8" ht="13.5" customHeight="1">
      <c r="A22" s="343" t="s">
        <v>520</v>
      </c>
      <c r="B22" s="350">
        <v>3134</v>
      </c>
      <c r="C22" s="349">
        <v>1596</v>
      </c>
      <c r="D22" s="351">
        <v>1538</v>
      </c>
      <c r="E22" s="347" t="s">
        <v>521</v>
      </c>
      <c r="F22" s="348">
        <v>3995</v>
      </c>
      <c r="G22" s="349">
        <v>1977</v>
      </c>
      <c r="H22" s="349">
        <v>2018</v>
      </c>
    </row>
    <row r="23" spans="1:8" ht="13.5" customHeight="1">
      <c r="A23" s="343" t="s">
        <v>522</v>
      </c>
      <c r="B23" s="350">
        <v>3242</v>
      </c>
      <c r="C23" s="349">
        <v>1620</v>
      </c>
      <c r="D23" s="351">
        <v>1622</v>
      </c>
      <c r="E23" s="347" t="s">
        <v>523</v>
      </c>
      <c r="F23" s="348">
        <v>4930</v>
      </c>
      <c r="G23" s="349">
        <v>2352</v>
      </c>
      <c r="H23" s="349">
        <v>2578</v>
      </c>
    </row>
    <row r="24" spans="1:8" ht="13.5" customHeight="1">
      <c r="A24" s="343" t="s">
        <v>524</v>
      </c>
      <c r="B24" s="350">
        <v>3118</v>
      </c>
      <c r="C24" s="349">
        <v>1553</v>
      </c>
      <c r="D24" s="351">
        <v>1565</v>
      </c>
      <c r="E24" s="347" t="s">
        <v>525</v>
      </c>
      <c r="F24" s="348">
        <v>4911</v>
      </c>
      <c r="G24" s="349">
        <v>2313</v>
      </c>
      <c r="H24" s="349">
        <v>2598</v>
      </c>
    </row>
    <row r="25" spans="1:8" ht="13.5" customHeight="1">
      <c r="A25" s="343" t="s">
        <v>526</v>
      </c>
      <c r="B25" s="350">
        <v>2928</v>
      </c>
      <c r="C25" s="349">
        <v>1518</v>
      </c>
      <c r="D25" s="351">
        <v>1410</v>
      </c>
      <c r="E25" s="347" t="s">
        <v>527</v>
      </c>
      <c r="F25" s="348">
        <v>4997</v>
      </c>
      <c r="G25" s="349">
        <v>2425</v>
      </c>
      <c r="H25" s="349">
        <v>2572</v>
      </c>
    </row>
    <row r="26" spans="1:8" ht="13.5" customHeight="1">
      <c r="A26" s="343" t="s">
        <v>528</v>
      </c>
      <c r="B26" s="350">
        <v>3085</v>
      </c>
      <c r="C26" s="349">
        <v>1519</v>
      </c>
      <c r="D26" s="351">
        <v>1566</v>
      </c>
      <c r="E26" s="347" t="s">
        <v>529</v>
      </c>
      <c r="F26" s="348">
        <v>4693</v>
      </c>
      <c r="G26" s="349">
        <v>2265</v>
      </c>
      <c r="H26" s="349">
        <v>2428</v>
      </c>
    </row>
    <row r="27" spans="1:8" ht="13.5" customHeight="1">
      <c r="A27" s="343" t="s">
        <v>530</v>
      </c>
      <c r="B27" s="350">
        <v>3359</v>
      </c>
      <c r="C27" s="349">
        <v>1647</v>
      </c>
      <c r="D27" s="351">
        <v>1712</v>
      </c>
      <c r="E27" s="347" t="s">
        <v>531</v>
      </c>
      <c r="F27" s="348">
        <v>4328</v>
      </c>
      <c r="G27" s="349">
        <v>2099</v>
      </c>
      <c r="H27" s="349">
        <v>2229</v>
      </c>
    </row>
    <row r="28" spans="1:8" ht="13.5" customHeight="1">
      <c r="A28" s="343" t="s">
        <v>532</v>
      </c>
      <c r="B28" s="350">
        <v>3466</v>
      </c>
      <c r="C28" s="349">
        <v>1688</v>
      </c>
      <c r="D28" s="351">
        <v>1778</v>
      </c>
      <c r="E28" s="347" t="s">
        <v>533</v>
      </c>
      <c r="F28" s="348">
        <v>3531</v>
      </c>
      <c r="G28" s="349">
        <v>1751</v>
      </c>
      <c r="H28" s="349">
        <v>1780</v>
      </c>
    </row>
    <row r="29" spans="1:8" ht="13.5" customHeight="1">
      <c r="A29" s="343" t="s">
        <v>534</v>
      </c>
      <c r="B29" s="350">
        <v>3529</v>
      </c>
      <c r="C29" s="349">
        <v>1752</v>
      </c>
      <c r="D29" s="351">
        <v>1777</v>
      </c>
      <c r="E29" s="347" t="s">
        <v>535</v>
      </c>
      <c r="F29" s="348">
        <v>3694</v>
      </c>
      <c r="G29" s="349">
        <v>1898</v>
      </c>
      <c r="H29" s="349">
        <v>1796</v>
      </c>
    </row>
    <row r="30" spans="1:8" ht="13.5" customHeight="1">
      <c r="A30" s="343" t="s">
        <v>536</v>
      </c>
      <c r="B30" s="350">
        <v>3581</v>
      </c>
      <c r="C30" s="349">
        <v>1812</v>
      </c>
      <c r="D30" s="351">
        <v>1769</v>
      </c>
      <c r="E30" s="347" t="s">
        <v>537</v>
      </c>
      <c r="F30" s="348">
        <v>3445</v>
      </c>
      <c r="G30" s="349">
        <v>1756</v>
      </c>
      <c r="H30" s="349">
        <v>1689</v>
      </c>
    </row>
    <row r="31" spans="1:8" ht="13.5" customHeight="1">
      <c r="A31" s="343" t="s">
        <v>538</v>
      </c>
      <c r="B31" s="350">
        <v>3543</v>
      </c>
      <c r="C31" s="349">
        <v>1746</v>
      </c>
      <c r="D31" s="351">
        <v>1797</v>
      </c>
      <c r="E31" s="347" t="s">
        <v>539</v>
      </c>
      <c r="F31" s="348">
        <v>3336</v>
      </c>
      <c r="G31" s="349">
        <v>1706</v>
      </c>
      <c r="H31" s="349">
        <v>1630</v>
      </c>
    </row>
    <row r="32" spans="1:8" ht="13.5" customHeight="1">
      <c r="A32" s="343" t="s">
        <v>540</v>
      </c>
      <c r="B32" s="350">
        <v>3578</v>
      </c>
      <c r="C32" s="349">
        <v>1825</v>
      </c>
      <c r="D32" s="351">
        <v>1753</v>
      </c>
      <c r="E32" s="347" t="s">
        <v>541</v>
      </c>
      <c r="F32" s="348">
        <v>3018</v>
      </c>
      <c r="G32" s="349">
        <v>1474</v>
      </c>
      <c r="H32" s="349">
        <v>1544</v>
      </c>
    </row>
    <row r="33" spans="1:8" ht="13.5" customHeight="1">
      <c r="A33" s="343" t="s">
        <v>542</v>
      </c>
      <c r="B33" s="350">
        <v>3648</v>
      </c>
      <c r="C33" s="349">
        <v>1823</v>
      </c>
      <c r="D33" s="351">
        <v>1825</v>
      </c>
      <c r="E33" s="347" t="s">
        <v>543</v>
      </c>
      <c r="F33" s="348">
        <v>2422</v>
      </c>
      <c r="G33" s="349">
        <v>1221</v>
      </c>
      <c r="H33" s="349">
        <v>1201</v>
      </c>
    </row>
    <row r="34" spans="1:8" ht="13.5" customHeight="1">
      <c r="A34" s="343" t="s">
        <v>544</v>
      </c>
      <c r="B34" s="350">
        <v>3741</v>
      </c>
      <c r="C34" s="349">
        <v>1893</v>
      </c>
      <c r="D34" s="351">
        <v>1848</v>
      </c>
      <c r="E34" s="347" t="s">
        <v>545</v>
      </c>
      <c r="F34" s="348">
        <v>2152</v>
      </c>
      <c r="G34" s="349">
        <v>1039</v>
      </c>
      <c r="H34" s="349">
        <v>1113</v>
      </c>
    </row>
    <row r="35" spans="1:8" ht="13.5" customHeight="1">
      <c r="A35" s="343" t="s">
        <v>546</v>
      </c>
      <c r="B35" s="350">
        <v>3892</v>
      </c>
      <c r="C35" s="349">
        <v>1998</v>
      </c>
      <c r="D35" s="351">
        <v>1894</v>
      </c>
      <c r="E35" s="347" t="s">
        <v>547</v>
      </c>
      <c r="F35" s="348">
        <v>2072</v>
      </c>
      <c r="G35" s="349">
        <v>954</v>
      </c>
      <c r="H35" s="349">
        <v>1118</v>
      </c>
    </row>
    <row r="36" spans="1:8" ht="13.5" customHeight="1">
      <c r="A36" s="343" t="s">
        <v>548</v>
      </c>
      <c r="B36" s="350">
        <v>4063</v>
      </c>
      <c r="C36" s="349">
        <v>2053</v>
      </c>
      <c r="D36" s="351">
        <v>2010</v>
      </c>
      <c r="E36" s="347" t="s">
        <v>549</v>
      </c>
      <c r="F36" s="348">
        <v>1812</v>
      </c>
      <c r="G36" s="349">
        <v>833</v>
      </c>
      <c r="H36" s="349">
        <v>979</v>
      </c>
    </row>
    <row r="37" spans="1:8" ht="13.5" customHeight="1">
      <c r="A37" s="343" t="s">
        <v>550</v>
      </c>
      <c r="B37" s="350">
        <v>3980</v>
      </c>
      <c r="C37" s="349">
        <v>1949</v>
      </c>
      <c r="D37" s="351">
        <v>2031</v>
      </c>
      <c r="E37" s="347" t="s">
        <v>551</v>
      </c>
      <c r="F37" s="348">
        <v>1489</v>
      </c>
      <c r="G37" s="349">
        <v>652</v>
      </c>
      <c r="H37" s="349">
        <v>837</v>
      </c>
    </row>
    <row r="38" spans="1:8" ht="13.5" customHeight="1">
      <c r="A38" s="343" t="s">
        <v>552</v>
      </c>
      <c r="B38" s="350">
        <v>4186</v>
      </c>
      <c r="C38" s="349">
        <v>2132</v>
      </c>
      <c r="D38" s="351">
        <v>2054</v>
      </c>
      <c r="E38" s="347" t="s">
        <v>553</v>
      </c>
      <c r="F38" s="348">
        <v>1352</v>
      </c>
      <c r="G38" s="349">
        <v>589</v>
      </c>
      <c r="H38" s="349">
        <v>763</v>
      </c>
    </row>
    <row r="39" spans="1:8" ht="13.5" customHeight="1">
      <c r="A39" s="343" t="s">
        <v>554</v>
      </c>
      <c r="B39" s="350">
        <v>4314</v>
      </c>
      <c r="C39" s="349">
        <v>2218</v>
      </c>
      <c r="D39" s="351">
        <v>2096</v>
      </c>
      <c r="E39" s="347" t="s">
        <v>555</v>
      </c>
      <c r="F39" s="348">
        <v>1191</v>
      </c>
      <c r="G39" s="349">
        <v>509</v>
      </c>
      <c r="H39" s="349">
        <v>682</v>
      </c>
    </row>
    <row r="40" spans="1:8" ht="13.5" customHeight="1">
      <c r="A40" s="343" t="s">
        <v>556</v>
      </c>
      <c r="B40" s="350">
        <v>4455</v>
      </c>
      <c r="C40" s="349">
        <v>2293</v>
      </c>
      <c r="D40" s="351">
        <v>2162</v>
      </c>
      <c r="E40" s="347" t="s">
        <v>557</v>
      </c>
      <c r="F40" s="348">
        <v>1132</v>
      </c>
      <c r="G40" s="349">
        <v>459</v>
      </c>
      <c r="H40" s="349">
        <v>673</v>
      </c>
    </row>
    <row r="41" spans="1:8" ht="13.5" customHeight="1">
      <c r="A41" s="343" t="s">
        <v>558</v>
      </c>
      <c r="B41" s="350">
        <v>4667</v>
      </c>
      <c r="C41" s="349">
        <v>2346</v>
      </c>
      <c r="D41" s="351">
        <v>2321</v>
      </c>
      <c r="E41" s="347" t="s">
        <v>559</v>
      </c>
      <c r="F41" s="348">
        <v>1071</v>
      </c>
      <c r="G41" s="349">
        <v>360</v>
      </c>
      <c r="H41" s="349">
        <v>711</v>
      </c>
    </row>
    <row r="42" spans="1:8" ht="13.5" customHeight="1">
      <c r="A42" s="343" t="s">
        <v>560</v>
      </c>
      <c r="B42" s="350">
        <v>5141</v>
      </c>
      <c r="C42" s="349">
        <v>2626</v>
      </c>
      <c r="D42" s="351">
        <v>2515</v>
      </c>
      <c r="E42" s="347" t="s">
        <v>561</v>
      </c>
      <c r="F42" s="348">
        <v>836</v>
      </c>
      <c r="G42" s="349">
        <v>308</v>
      </c>
      <c r="H42" s="349">
        <v>528</v>
      </c>
    </row>
    <row r="43" spans="1:8" ht="13.5" customHeight="1">
      <c r="A43" s="343" t="s">
        <v>562</v>
      </c>
      <c r="B43" s="350">
        <v>5363</v>
      </c>
      <c r="C43" s="349">
        <v>2809</v>
      </c>
      <c r="D43" s="351">
        <v>2554</v>
      </c>
      <c r="E43" s="347" t="s">
        <v>563</v>
      </c>
      <c r="F43" s="348">
        <v>681</v>
      </c>
      <c r="G43" s="349">
        <v>195</v>
      </c>
      <c r="H43" s="349">
        <v>486</v>
      </c>
    </row>
    <row r="44" spans="1:8" ht="13.5" customHeight="1">
      <c r="A44" s="343" t="s">
        <v>564</v>
      </c>
      <c r="B44" s="350">
        <v>5836</v>
      </c>
      <c r="C44" s="349">
        <v>2968</v>
      </c>
      <c r="D44" s="351">
        <v>2868</v>
      </c>
      <c r="E44" s="347" t="s">
        <v>565</v>
      </c>
      <c r="F44" s="348">
        <v>592</v>
      </c>
      <c r="G44" s="349">
        <v>164</v>
      </c>
      <c r="H44" s="349">
        <v>428</v>
      </c>
    </row>
    <row r="45" spans="1:8" ht="13.5" customHeight="1">
      <c r="A45" s="343" t="s">
        <v>566</v>
      </c>
      <c r="B45" s="350">
        <v>6090</v>
      </c>
      <c r="C45" s="349">
        <v>3256</v>
      </c>
      <c r="D45" s="351">
        <v>2834</v>
      </c>
      <c r="E45" s="347" t="s">
        <v>567</v>
      </c>
      <c r="F45" s="348">
        <v>580</v>
      </c>
      <c r="G45" s="349">
        <v>160</v>
      </c>
      <c r="H45" s="349">
        <v>420</v>
      </c>
    </row>
    <row r="46" spans="1:8" ht="13.5" customHeight="1">
      <c r="A46" s="343" t="s">
        <v>568</v>
      </c>
      <c r="B46" s="350">
        <v>6098</v>
      </c>
      <c r="C46" s="349">
        <v>3151</v>
      </c>
      <c r="D46" s="351">
        <v>2947</v>
      </c>
      <c r="E46" s="347" t="s">
        <v>569</v>
      </c>
      <c r="F46" s="348">
        <v>461</v>
      </c>
      <c r="G46" s="349">
        <v>97</v>
      </c>
      <c r="H46" s="349">
        <v>364</v>
      </c>
    </row>
    <row r="47" spans="1:8" ht="13.5" customHeight="1">
      <c r="A47" s="343" t="s">
        <v>570</v>
      </c>
      <c r="B47" s="350">
        <v>6038</v>
      </c>
      <c r="C47" s="349">
        <v>3144</v>
      </c>
      <c r="D47" s="351">
        <v>2894</v>
      </c>
      <c r="E47" s="347" t="s">
        <v>571</v>
      </c>
      <c r="F47" s="348">
        <v>394</v>
      </c>
      <c r="G47" s="349">
        <v>87</v>
      </c>
      <c r="H47" s="349">
        <v>307</v>
      </c>
    </row>
    <row r="48" spans="1:8" ht="13.5" customHeight="1">
      <c r="A48" s="343" t="s">
        <v>572</v>
      </c>
      <c r="B48" s="350">
        <v>5551</v>
      </c>
      <c r="C48" s="349">
        <v>2879</v>
      </c>
      <c r="D48" s="351">
        <v>2672</v>
      </c>
      <c r="E48" s="347" t="s">
        <v>573</v>
      </c>
      <c r="F48" s="348">
        <v>304</v>
      </c>
      <c r="G48" s="349">
        <v>59</v>
      </c>
      <c r="H48" s="349">
        <v>245</v>
      </c>
    </row>
    <row r="49" spans="1:8" ht="13.5" customHeight="1">
      <c r="A49" s="343" t="s">
        <v>574</v>
      </c>
      <c r="B49" s="350">
        <v>5691</v>
      </c>
      <c r="C49" s="349">
        <v>2901</v>
      </c>
      <c r="D49" s="351">
        <v>2790</v>
      </c>
      <c r="E49" s="347" t="s">
        <v>575</v>
      </c>
      <c r="F49" s="348">
        <v>266</v>
      </c>
      <c r="G49" s="349">
        <v>65</v>
      </c>
      <c r="H49" s="349">
        <v>201</v>
      </c>
    </row>
    <row r="50" spans="1:8" ht="13.5" customHeight="1">
      <c r="A50" s="343" t="s">
        <v>576</v>
      </c>
      <c r="B50" s="350">
        <v>5368</v>
      </c>
      <c r="C50" s="349">
        <v>2797</v>
      </c>
      <c r="D50" s="351">
        <v>2571</v>
      </c>
      <c r="E50" s="347" t="s">
        <v>577</v>
      </c>
      <c r="F50" s="348">
        <v>205</v>
      </c>
      <c r="G50" s="349">
        <v>56</v>
      </c>
      <c r="H50" s="349">
        <v>149</v>
      </c>
    </row>
    <row r="51" spans="1:8" ht="13.5" customHeight="1">
      <c r="A51" s="343" t="s">
        <v>578</v>
      </c>
      <c r="B51" s="350">
        <v>5283</v>
      </c>
      <c r="C51" s="349">
        <v>2751</v>
      </c>
      <c r="D51" s="351">
        <v>2532</v>
      </c>
      <c r="E51" s="347" t="s">
        <v>579</v>
      </c>
      <c r="F51" s="348">
        <v>177</v>
      </c>
      <c r="G51" s="349">
        <v>33</v>
      </c>
      <c r="H51" s="349">
        <v>144</v>
      </c>
    </row>
    <row r="52" spans="1:8" ht="13.5" customHeight="1">
      <c r="A52" s="343" t="s">
        <v>580</v>
      </c>
      <c r="B52" s="350">
        <v>4012</v>
      </c>
      <c r="C52" s="349">
        <v>2084</v>
      </c>
      <c r="D52" s="351">
        <v>1928</v>
      </c>
      <c r="E52" s="347" t="s">
        <v>581</v>
      </c>
      <c r="F52" s="348">
        <v>138</v>
      </c>
      <c r="G52" s="349">
        <v>31</v>
      </c>
      <c r="H52" s="349">
        <v>107</v>
      </c>
    </row>
    <row r="53" spans="1:8" ht="13.5" customHeight="1">
      <c r="A53" s="343" t="s">
        <v>582</v>
      </c>
      <c r="B53" s="350">
        <v>4854</v>
      </c>
      <c r="C53" s="349">
        <v>2543</v>
      </c>
      <c r="D53" s="351">
        <v>2311</v>
      </c>
      <c r="E53" s="347" t="s">
        <v>583</v>
      </c>
      <c r="F53" s="348">
        <v>103</v>
      </c>
      <c r="G53" s="349">
        <v>21</v>
      </c>
      <c r="H53" s="349">
        <v>82</v>
      </c>
    </row>
    <row r="54" spans="1:8" ht="13.5" customHeight="1">
      <c r="A54" s="343" t="s">
        <v>584</v>
      </c>
      <c r="B54" s="350">
        <v>4347</v>
      </c>
      <c r="C54" s="349">
        <v>2259</v>
      </c>
      <c r="D54" s="351">
        <v>2088</v>
      </c>
      <c r="E54" s="347" t="s">
        <v>585</v>
      </c>
      <c r="F54" s="348">
        <v>70</v>
      </c>
      <c r="G54" s="349">
        <v>9</v>
      </c>
      <c r="H54" s="349">
        <v>61</v>
      </c>
    </row>
    <row r="55" spans="1:8" ht="13.5" customHeight="1">
      <c r="A55" s="343" t="s">
        <v>586</v>
      </c>
      <c r="B55" s="350">
        <v>4057</v>
      </c>
      <c r="C55" s="349">
        <v>2101</v>
      </c>
      <c r="D55" s="351">
        <v>1956</v>
      </c>
      <c r="E55" s="347" t="s">
        <v>587</v>
      </c>
      <c r="F55" s="348">
        <v>42</v>
      </c>
      <c r="G55" s="349">
        <v>7</v>
      </c>
      <c r="H55" s="349">
        <v>35</v>
      </c>
    </row>
    <row r="56" spans="1:8" ht="13.5" customHeight="1">
      <c r="A56" s="343" t="s">
        <v>588</v>
      </c>
      <c r="B56" s="350">
        <v>3764</v>
      </c>
      <c r="C56" s="349">
        <v>1976</v>
      </c>
      <c r="D56" s="351">
        <v>1788</v>
      </c>
      <c r="E56" s="347" t="s">
        <v>589</v>
      </c>
      <c r="F56" s="348">
        <v>37</v>
      </c>
      <c r="G56" s="349">
        <v>7</v>
      </c>
      <c r="H56" s="349">
        <v>30</v>
      </c>
    </row>
    <row r="57" spans="1:8" ht="13.5" customHeight="1">
      <c r="A57" s="343" t="s">
        <v>590</v>
      </c>
      <c r="B57" s="350">
        <v>3632</v>
      </c>
      <c r="C57" s="349">
        <v>1846</v>
      </c>
      <c r="D57" s="351">
        <v>1786</v>
      </c>
      <c r="E57" s="352" t="s">
        <v>591</v>
      </c>
      <c r="F57" s="348">
        <v>57</v>
      </c>
      <c r="G57" s="349">
        <v>9</v>
      </c>
      <c r="H57" s="349">
        <v>48</v>
      </c>
    </row>
    <row r="58" spans="1:8" ht="13.5" customHeight="1">
      <c r="A58" s="353" t="s">
        <v>592</v>
      </c>
      <c r="B58" s="354">
        <v>3582</v>
      </c>
      <c r="C58" s="355">
        <v>1834</v>
      </c>
      <c r="D58" s="356">
        <v>1748</v>
      </c>
      <c r="E58" s="357" t="s">
        <v>593</v>
      </c>
      <c r="F58" s="358">
        <v>907</v>
      </c>
      <c r="G58" s="355">
        <v>546</v>
      </c>
      <c r="H58" s="355">
        <v>361</v>
      </c>
    </row>
    <row r="59" spans="1:8" ht="15" customHeight="1">
      <c r="A59" s="343"/>
      <c r="B59" s="359"/>
      <c r="C59" s="360"/>
      <c r="D59" s="360"/>
      <c r="E59" s="361" t="s">
        <v>489</v>
      </c>
      <c r="F59" s="362">
        <f>SUM(B8:B58,F8:F58)</f>
        <v>326313</v>
      </c>
      <c r="G59" s="362">
        <f>SUM(C8:C58,G8:G58)</f>
        <v>162374</v>
      </c>
      <c r="H59" s="362">
        <f>SUM(D8:D58,H8:H58)</f>
        <v>163939</v>
      </c>
    </row>
    <row r="60" spans="1:8" ht="13.5" customHeight="1">
      <c r="A60" s="343" t="s">
        <v>594</v>
      </c>
      <c r="B60" s="363"/>
      <c r="C60" s="364"/>
      <c r="D60" s="364"/>
      <c r="H60" s="365"/>
    </row>
    <row r="61" spans="1:8" ht="13.5" customHeight="1">
      <c r="A61" s="366"/>
      <c r="B61" s="363"/>
      <c r="C61" s="364"/>
      <c r="D61" s="364"/>
    </row>
    <row r="62" spans="1:8" ht="13.5" customHeight="1">
      <c r="A62" s="343"/>
      <c r="B62" s="363"/>
      <c r="C62" s="364"/>
      <c r="D62" s="364"/>
    </row>
    <row r="63" spans="1:8" ht="13.5" customHeight="1">
      <c r="A63" s="343"/>
      <c r="B63" s="363"/>
      <c r="C63" s="364"/>
      <c r="D63" s="364"/>
    </row>
    <row r="64" spans="1:8" ht="13.5" customHeight="1">
      <c r="A64" s="343"/>
      <c r="B64" s="363"/>
      <c r="C64" s="364"/>
      <c r="D64" s="364"/>
    </row>
    <row r="65" spans="1:4" ht="13.5" customHeight="1">
      <c r="A65" s="343"/>
      <c r="B65" s="363"/>
      <c r="C65" s="364"/>
      <c r="D65" s="364"/>
    </row>
    <row r="66" spans="1:4" ht="13.5" customHeight="1">
      <c r="A66" s="343"/>
      <c r="B66" s="363"/>
      <c r="C66" s="364"/>
      <c r="D66" s="364"/>
    </row>
    <row r="67" spans="1:4" ht="13.5" customHeight="1">
      <c r="A67" s="343"/>
      <c r="B67" s="363"/>
      <c r="C67" s="364"/>
      <c r="D67" s="364"/>
    </row>
    <row r="68" spans="1:4" ht="13.5" customHeight="1">
      <c r="A68" s="343"/>
      <c r="B68" s="363"/>
      <c r="C68" s="364"/>
      <c r="D68" s="364"/>
    </row>
    <row r="69" spans="1:4" ht="13.5" customHeight="1">
      <c r="A69" s="343"/>
      <c r="B69" s="363"/>
      <c r="C69" s="364"/>
      <c r="D69" s="364"/>
    </row>
    <row r="70" spans="1:4" ht="13.5" customHeight="1">
      <c r="A70" s="343"/>
      <c r="B70" s="363"/>
      <c r="C70" s="364"/>
      <c r="D70" s="364"/>
    </row>
    <row r="71" spans="1:4" ht="13.5" customHeight="1">
      <c r="A71" s="343"/>
      <c r="B71" s="363"/>
      <c r="C71" s="364"/>
      <c r="D71" s="364"/>
    </row>
    <row r="72" spans="1:4" ht="13.5" customHeight="1">
      <c r="A72" s="343"/>
      <c r="B72" s="363"/>
      <c r="C72" s="364"/>
      <c r="D72" s="364"/>
    </row>
    <row r="73" spans="1:4" ht="13.5" customHeight="1">
      <c r="A73" s="343"/>
      <c r="B73" s="363"/>
      <c r="C73" s="364"/>
      <c r="D73" s="364"/>
    </row>
    <row r="74" spans="1:4" ht="13.5" customHeight="1">
      <c r="A74" s="343"/>
      <c r="B74" s="363"/>
      <c r="C74" s="364"/>
      <c r="D74" s="364"/>
    </row>
    <row r="75" spans="1:4" ht="13.5" customHeight="1">
      <c r="A75" s="343"/>
      <c r="B75" s="363"/>
      <c r="C75" s="364"/>
      <c r="D75" s="364"/>
    </row>
    <row r="76" spans="1:4" ht="13.5" customHeight="1">
      <c r="A76" s="343"/>
      <c r="B76" s="363"/>
      <c r="C76" s="364"/>
      <c r="D76" s="364"/>
    </row>
    <row r="77" spans="1:4" ht="13.5" customHeight="1">
      <c r="A77" s="343"/>
      <c r="B77" s="363"/>
      <c r="C77" s="364"/>
      <c r="D77" s="364"/>
    </row>
    <row r="78" spans="1:4" ht="13.5" customHeight="1">
      <c r="A78" s="343"/>
      <c r="B78" s="363"/>
      <c r="C78" s="364"/>
      <c r="D78" s="364"/>
    </row>
    <row r="79" spans="1:4" ht="13.5" customHeight="1">
      <c r="A79" s="343"/>
      <c r="B79" s="363"/>
      <c r="C79" s="364"/>
      <c r="D79" s="364"/>
    </row>
    <row r="80" spans="1:4" ht="13.5" customHeight="1">
      <c r="A80" s="343"/>
      <c r="B80" s="363"/>
      <c r="C80" s="364"/>
      <c r="D80" s="364"/>
    </row>
    <row r="81" spans="1:4" ht="13.5" customHeight="1">
      <c r="A81" s="343"/>
      <c r="B81" s="363"/>
      <c r="C81" s="364"/>
      <c r="D81" s="364"/>
    </row>
    <row r="82" spans="1:4" ht="13.5" customHeight="1">
      <c r="A82" s="343"/>
      <c r="B82" s="363"/>
      <c r="C82" s="364"/>
      <c r="D82" s="364"/>
    </row>
    <row r="83" spans="1:4" ht="13.5" customHeight="1">
      <c r="A83" s="343"/>
      <c r="B83" s="363"/>
      <c r="C83" s="364"/>
      <c r="D83" s="364"/>
    </row>
    <row r="84" spans="1:4" ht="13.5" customHeight="1">
      <c r="A84" s="343"/>
      <c r="B84" s="363"/>
      <c r="C84" s="364"/>
      <c r="D84" s="364"/>
    </row>
    <row r="85" spans="1:4" ht="13.5" customHeight="1">
      <c r="A85" s="343"/>
      <c r="B85" s="363"/>
      <c r="C85" s="364"/>
      <c r="D85" s="364"/>
    </row>
    <row r="86" spans="1:4" ht="13.5" customHeight="1">
      <c r="A86" s="343"/>
      <c r="B86" s="363"/>
      <c r="C86" s="364"/>
      <c r="D86" s="364"/>
    </row>
    <row r="87" spans="1:4" ht="13.5" customHeight="1">
      <c r="A87" s="343"/>
      <c r="B87" s="363"/>
      <c r="C87" s="364"/>
      <c r="D87" s="364"/>
    </row>
    <row r="88" spans="1:4" ht="13.5" customHeight="1">
      <c r="A88" s="343"/>
      <c r="B88" s="363"/>
      <c r="C88" s="364"/>
      <c r="D88" s="364"/>
    </row>
    <row r="89" spans="1:4" ht="13.5" customHeight="1">
      <c r="A89" s="343"/>
      <c r="B89" s="363"/>
      <c r="C89" s="364"/>
      <c r="D89" s="364"/>
    </row>
    <row r="90" spans="1:4" ht="13.5" customHeight="1">
      <c r="A90" s="343"/>
      <c r="B90" s="363"/>
      <c r="C90" s="364"/>
      <c r="D90" s="364"/>
    </row>
    <row r="91" spans="1:4" ht="13.5" customHeight="1">
      <c r="A91" s="343"/>
      <c r="B91" s="363"/>
      <c r="C91" s="364"/>
      <c r="D91" s="364"/>
    </row>
    <row r="92" spans="1:4" ht="13.5" customHeight="1">
      <c r="A92" s="343"/>
      <c r="B92" s="363"/>
      <c r="C92" s="364"/>
      <c r="D92" s="364"/>
    </row>
    <row r="93" spans="1:4" ht="13.5" customHeight="1">
      <c r="A93" s="343"/>
      <c r="B93" s="363"/>
      <c r="C93" s="364"/>
      <c r="D93" s="364"/>
    </row>
    <row r="94" spans="1:4" ht="13.5" customHeight="1">
      <c r="A94" s="343"/>
      <c r="B94" s="363"/>
      <c r="C94" s="364"/>
      <c r="D94" s="364"/>
    </row>
    <row r="95" spans="1:4" ht="13.5" customHeight="1">
      <c r="A95" s="343"/>
      <c r="B95" s="363"/>
      <c r="C95" s="364"/>
      <c r="D95" s="364"/>
    </row>
    <row r="96" spans="1:4" ht="13.5" customHeight="1">
      <c r="A96" s="343"/>
      <c r="B96" s="363"/>
      <c r="C96" s="364"/>
      <c r="D96" s="364"/>
    </row>
    <row r="97" spans="1:4" ht="13.5" customHeight="1">
      <c r="A97" s="343"/>
      <c r="B97" s="363"/>
      <c r="C97" s="364"/>
      <c r="D97" s="364"/>
    </row>
    <row r="98" spans="1:4" ht="13.5" customHeight="1">
      <c r="A98" s="343"/>
      <c r="B98" s="363"/>
      <c r="C98" s="364"/>
      <c r="D98" s="364"/>
    </row>
    <row r="99" spans="1:4" ht="13.5" customHeight="1">
      <c r="A99" s="343"/>
      <c r="B99" s="363"/>
      <c r="C99" s="364"/>
      <c r="D99" s="364"/>
    </row>
    <row r="100" spans="1:4" ht="13.5" customHeight="1">
      <c r="A100" s="343"/>
      <c r="B100" s="363"/>
      <c r="C100" s="364"/>
      <c r="D100" s="364"/>
    </row>
    <row r="101" spans="1:4" ht="13.5" customHeight="1">
      <c r="A101" s="343"/>
      <c r="B101" s="363"/>
      <c r="C101" s="364"/>
      <c r="D101" s="364"/>
    </row>
    <row r="102" spans="1:4" ht="13.5" customHeight="1">
      <c r="A102" s="343"/>
      <c r="B102" s="363"/>
      <c r="C102" s="364"/>
      <c r="D102" s="364"/>
    </row>
    <row r="103" spans="1:4" ht="13.5" customHeight="1">
      <c r="A103" s="343"/>
      <c r="B103" s="363"/>
      <c r="C103" s="364"/>
      <c r="D103" s="364"/>
    </row>
    <row r="104" spans="1:4" ht="13.5" customHeight="1">
      <c r="A104" s="343"/>
      <c r="B104" s="363"/>
      <c r="C104" s="364"/>
      <c r="D104" s="364"/>
    </row>
    <row r="105" spans="1:4" ht="13.5" customHeight="1">
      <c r="A105" s="343"/>
      <c r="B105" s="363"/>
      <c r="C105" s="364"/>
      <c r="D105" s="364"/>
    </row>
    <row r="106" spans="1:4" ht="13.5" customHeight="1">
      <c r="A106" s="343"/>
      <c r="B106" s="363"/>
      <c r="C106" s="364"/>
      <c r="D106" s="364"/>
    </row>
    <row r="107" spans="1:4" ht="13.5" customHeight="1">
      <c r="A107" s="343"/>
      <c r="B107" s="363"/>
      <c r="C107" s="364"/>
      <c r="D107" s="364"/>
    </row>
    <row r="108" spans="1:4" ht="13.5" customHeight="1">
      <c r="A108" s="367"/>
      <c r="B108" s="363"/>
      <c r="C108" s="364"/>
      <c r="D108" s="364"/>
    </row>
    <row r="109" spans="1:4" ht="13.5" customHeight="1">
      <c r="A109" s="367"/>
      <c r="B109" s="363"/>
      <c r="C109" s="364"/>
      <c r="D109" s="364"/>
    </row>
    <row r="110" spans="1:4" ht="13.5" customHeight="1">
      <c r="A110" s="368"/>
    </row>
    <row r="111" spans="1:4" ht="13.5" customHeight="1">
      <c r="A111" s="368"/>
    </row>
    <row r="112" spans="1:4" ht="13.5" customHeight="1">
      <c r="A112" s="368"/>
    </row>
    <row r="113" spans="1:1" ht="13.5" customHeight="1">
      <c r="A113" s="368"/>
    </row>
    <row r="114" spans="1:1" ht="13.5" customHeight="1">
      <c r="A114" s="368"/>
    </row>
    <row r="115" spans="1:1" ht="13.5" customHeight="1">
      <c r="A115" s="368"/>
    </row>
    <row r="116" spans="1:1" ht="13.5" customHeight="1">
      <c r="A116" s="368"/>
    </row>
    <row r="117" spans="1:1" ht="13.5" customHeight="1">
      <c r="A117" s="368"/>
    </row>
    <row r="118" spans="1:1" ht="13.5" customHeight="1">
      <c r="A118" s="368"/>
    </row>
    <row r="119" spans="1:1" ht="13.5" customHeight="1">
      <c r="A119" s="368"/>
    </row>
    <row r="120" spans="1:1" ht="13.5" customHeight="1">
      <c r="A120" s="368"/>
    </row>
    <row r="121" spans="1:1" ht="13.5" customHeight="1">
      <c r="A121" s="368"/>
    </row>
    <row r="122" spans="1:1" ht="13.5" customHeight="1">
      <c r="A122" s="368"/>
    </row>
    <row r="123" spans="1:1" ht="13.5" customHeight="1">
      <c r="A123" s="368"/>
    </row>
    <row r="124" spans="1:1" ht="13.5" customHeight="1">
      <c r="A124" s="368"/>
    </row>
    <row r="125" spans="1:1" ht="13.5" customHeight="1">
      <c r="A125" s="368"/>
    </row>
    <row r="126" spans="1:1" ht="13.5" customHeight="1">
      <c r="A126" s="368"/>
    </row>
    <row r="127" spans="1:1" ht="13.5" customHeight="1">
      <c r="A127" s="368"/>
    </row>
    <row r="128" spans="1:1" ht="13.5" customHeight="1">
      <c r="A128" s="368"/>
    </row>
    <row r="129" spans="1:1" ht="13.5" customHeight="1">
      <c r="A129" s="368"/>
    </row>
    <row r="130" spans="1:1" ht="13.5" customHeight="1">
      <c r="A130" s="368"/>
    </row>
  </sheetData>
  <mergeCells count="2">
    <mergeCell ref="A3:H3"/>
    <mergeCell ref="A6:B6"/>
  </mergeCells>
  <phoneticPr fontId="3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workbookViewId="0"/>
  </sheetViews>
  <sheetFormatPr defaultColWidth="8.875" defaultRowHeight="16.5" customHeight="1"/>
  <cols>
    <col min="1" max="1" width="16.125" style="1" customWidth="1"/>
    <col min="2" max="2" width="11" style="1" customWidth="1"/>
    <col min="3" max="5" width="10.125" style="1" customWidth="1"/>
    <col min="6" max="6" width="8.875" style="1" customWidth="1"/>
    <col min="7" max="8" width="10.125" style="1" customWidth="1"/>
    <col min="9" max="16384" width="8.875" style="1"/>
  </cols>
  <sheetData>
    <row r="1" spans="1:8" ht="16.5" customHeight="1">
      <c r="A1" s="336" t="s">
        <v>166</v>
      </c>
    </row>
    <row r="3" spans="1:8" ht="16.5" customHeight="1">
      <c r="A3" s="369" t="s">
        <v>595</v>
      </c>
      <c r="B3" s="370"/>
    </row>
    <row r="4" spans="1:8" ht="12.75" customHeight="1">
      <c r="A4" s="371"/>
      <c r="B4" s="372"/>
      <c r="H4" s="373"/>
    </row>
    <row r="5" spans="1:8" ht="39" customHeight="1">
      <c r="A5" s="374" t="s">
        <v>596</v>
      </c>
      <c r="B5" s="375" t="s">
        <v>597</v>
      </c>
      <c r="C5" s="375" t="s">
        <v>598</v>
      </c>
      <c r="D5" s="375" t="s">
        <v>599</v>
      </c>
      <c r="E5" s="375" t="s">
        <v>600</v>
      </c>
      <c r="F5" s="375" t="s">
        <v>601</v>
      </c>
      <c r="G5" s="376" t="s">
        <v>602</v>
      </c>
      <c r="H5" s="377" t="s">
        <v>603</v>
      </c>
    </row>
    <row r="6" spans="1:8" ht="16.5" customHeight="1">
      <c r="A6" s="378" t="s">
        <v>604</v>
      </c>
      <c r="B6" s="379">
        <v>28159</v>
      </c>
      <c r="C6" s="379">
        <v>13805</v>
      </c>
      <c r="D6" s="379">
        <v>14354</v>
      </c>
      <c r="E6" s="379"/>
      <c r="F6" s="380"/>
      <c r="G6" s="381" t="s">
        <v>605</v>
      </c>
      <c r="H6" s="382" t="s">
        <v>605</v>
      </c>
    </row>
    <row r="7" spans="1:8" ht="16.5" customHeight="1">
      <c r="A7" s="378" t="s">
        <v>606</v>
      </c>
      <c r="B7" s="383">
        <v>29168</v>
      </c>
      <c r="C7" s="383">
        <v>14352</v>
      </c>
      <c r="D7" s="383">
        <v>14816</v>
      </c>
      <c r="E7" s="383">
        <v>1009</v>
      </c>
      <c r="F7" s="384">
        <v>3.5832238360737243</v>
      </c>
      <c r="G7" s="117" t="s">
        <v>605</v>
      </c>
      <c r="H7" s="385" t="s">
        <v>605</v>
      </c>
    </row>
    <row r="8" spans="1:8" ht="16.5" customHeight="1">
      <c r="A8" s="378" t="s">
        <v>607</v>
      </c>
      <c r="B8" s="383">
        <v>29698</v>
      </c>
      <c r="C8" s="383">
        <v>14808</v>
      </c>
      <c r="D8" s="383">
        <v>14890</v>
      </c>
      <c r="E8" s="383">
        <v>530</v>
      </c>
      <c r="F8" s="384">
        <v>1.8170597915523863</v>
      </c>
      <c r="G8" s="117" t="s">
        <v>605</v>
      </c>
      <c r="H8" s="385" t="s">
        <v>605</v>
      </c>
    </row>
    <row r="9" spans="1:8" ht="16.5" customHeight="1">
      <c r="A9" s="378" t="s">
        <v>608</v>
      </c>
      <c r="B9" s="383">
        <v>31357</v>
      </c>
      <c r="C9" s="383">
        <v>15642</v>
      </c>
      <c r="D9" s="383">
        <v>15715</v>
      </c>
      <c r="E9" s="383">
        <v>1659</v>
      </c>
      <c r="F9" s="384">
        <v>5.5862347632837226</v>
      </c>
      <c r="G9" s="117" t="s">
        <v>605</v>
      </c>
      <c r="H9" s="385" t="s">
        <v>605</v>
      </c>
    </row>
    <row r="10" spans="1:8" ht="16.5" customHeight="1">
      <c r="A10" s="378" t="s">
        <v>609</v>
      </c>
      <c r="B10" s="383">
        <v>32241</v>
      </c>
      <c r="C10" s="383">
        <v>16028</v>
      </c>
      <c r="D10" s="383">
        <v>16213</v>
      </c>
      <c r="E10" s="383">
        <v>884</v>
      </c>
      <c r="F10" s="384">
        <v>2.8191472398507509</v>
      </c>
      <c r="G10" s="117" t="s">
        <v>605</v>
      </c>
      <c r="H10" s="385" t="s">
        <v>605</v>
      </c>
    </row>
    <row r="11" spans="1:8" ht="16.5" customHeight="1">
      <c r="A11" s="378" t="s">
        <v>70</v>
      </c>
      <c r="B11" s="383">
        <v>42496</v>
      </c>
      <c r="C11" s="383">
        <v>20543</v>
      </c>
      <c r="D11" s="383">
        <v>21953</v>
      </c>
      <c r="E11" s="383">
        <v>10255</v>
      </c>
      <c r="F11" s="384">
        <v>31.807326075493936</v>
      </c>
      <c r="G11" s="117" t="s">
        <v>610</v>
      </c>
      <c r="H11" s="385" t="s">
        <v>610</v>
      </c>
    </row>
    <row r="12" spans="1:8" ht="16.5" customHeight="1">
      <c r="A12" s="378" t="s">
        <v>172</v>
      </c>
      <c r="B12" s="383">
        <v>43380</v>
      </c>
      <c r="C12" s="383">
        <v>21267</v>
      </c>
      <c r="D12" s="383">
        <v>22113</v>
      </c>
      <c r="E12" s="383">
        <v>884</v>
      </c>
      <c r="F12" s="384">
        <v>2.0801957831325302</v>
      </c>
      <c r="G12" s="117" t="s">
        <v>610</v>
      </c>
      <c r="H12" s="385" t="s">
        <v>610</v>
      </c>
    </row>
    <row r="13" spans="1:8" ht="16.5" customHeight="1">
      <c r="A13" s="378" t="s">
        <v>611</v>
      </c>
      <c r="B13" s="383">
        <v>46250</v>
      </c>
      <c r="C13" s="383">
        <v>22769</v>
      </c>
      <c r="D13" s="383">
        <v>23481</v>
      </c>
      <c r="E13" s="383">
        <v>2870</v>
      </c>
      <c r="F13" s="384">
        <v>6.6159520516366994</v>
      </c>
      <c r="G13" s="117" t="s">
        <v>610</v>
      </c>
      <c r="H13" s="385" t="s">
        <v>610</v>
      </c>
    </row>
    <row r="14" spans="1:8" ht="16.5" customHeight="1">
      <c r="A14" s="378" t="s">
        <v>612</v>
      </c>
      <c r="B14" s="383">
        <v>49585</v>
      </c>
      <c r="C14" s="383">
        <v>24474</v>
      </c>
      <c r="D14" s="383">
        <v>25111</v>
      </c>
      <c r="E14" s="383">
        <v>3335</v>
      </c>
      <c r="F14" s="384">
        <v>7.2108108108108109</v>
      </c>
      <c r="G14" s="383">
        <v>9136</v>
      </c>
      <c r="H14" s="386">
        <v>59.76</v>
      </c>
    </row>
    <row r="15" spans="1:8" ht="16.5" customHeight="1">
      <c r="A15" s="378" t="s">
        <v>613</v>
      </c>
      <c r="B15" s="383">
        <v>76571</v>
      </c>
      <c r="C15" s="383">
        <v>38929</v>
      </c>
      <c r="D15" s="383">
        <v>37642</v>
      </c>
      <c r="E15" s="383">
        <v>26986</v>
      </c>
      <c r="F15" s="384">
        <v>54.42371684985379</v>
      </c>
      <c r="G15" s="387">
        <v>17516</v>
      </c>
      <c r="H15" s="386">
        <v>59.73</v>
      </c>
    </row>
    <row r="16" spans="1:8" ht="16.5" customHeight="1">
      <c r="A16" s="378" t="s">
        <v>614</v>
      </c>
      <c r="B16" s="383">
        <v>139368</v>
      </c>
      <c r="C16" s="383">
        <v>70487</v>
      </c>
      <c r="D16" s="383">
        <v>68881</v>
      </c>
      <c r="E16" s="383">
        <v>62797</v>
      </c>
      <c r="F16" s="384">
        <v>82.011466482088522</v>
      </c>
      <c r="G16" s="383">
        <v>36605</v>
      </c>
      <c r="H16" s="386">
        <v>59.73</v>
      </c>
    </row>
    <row r="17" spans="1:8" ht="16.5" customHeight="1">
      <c r="A17" s="378" t="s">
        <v>615</v>
      </c>
      <c r="B17" s="383">
        <v>195917</v>
      </c>
      <c r="C17" s="383">
        <v>98778</v>
      </c>
      <c r="D17" s="383">
        <v>97139</v>
      </c>
      <c r="E17" s="383">
        <v>56549</v>
      </c>
      <c r="F17" s="384">
        <v>40.575311405774642</v>
      </c>
      <c r="G17" s="383">
        <v>54306</v>
      </c>
      <c r="H17" s="386">
        <v>59.73</v>
      </c>
    </row>
    <row r="18" spans="1:8" ht="16.5" customHeight="1">
      <c r="A18" s="378" t="s">
        <v>616</v>
      </c>
      <c r="B18" s="383">
        <v>223241</v>
      </c>
      <c r="C18" s="383">
        <v>112316</v>
      </c>
      <c r="D18" s="383">
        <v>110925</v>
      </c>
      <c r="E18" s="383">
        <v>27324</v>
      </c>
      <c r="F18" s="384">
        <v>13.94672233649964</v>
      </c>
      <c r="G18" s="383">
        <v>65535</v>
      </c>
      <c r="H18" s="386">
        <v>59.73</v>
      </c>
    </row>
    <row r="19" spans="1:8" ht="16.5" customHeight="1">
      <c r="A19" s="378" t="s">
        <v>617</v>
      </c>
      <c r="B19" s="383">
        <v>253479</v>
      </c>
      <c r="C19" s="383">
        <v>127365</v>
      </c>
      <c r="D19" s="383">
        <v>126114</v>
      </c>
      <c r="E19" s="383">
        <v>30238</v>
      </c>
      <c r="F19" s="384">
        <v>13.545002934048853</v>
      </c>
      <c r="G19" s="383">
        <v>75367</v>
      </c>
      <c r="H19" s="386">
        <v>59.73</v>
      </c>
    </row>
    <row r="20" spans="1:8" ht="16.5" customHeight="1">
      <c r="A20" s="378" t="s">
        <v>618</v>
      </c>
      <c r="B20" s="383">
        <v>285259</v>
      </c>
      <c r="C20" s="383">
        <v>144151</v>
      </c>
      <c r="D20" s="383">
        <v>141108</v>
      </c>
      <c r="E20" s="383">
        <v>31780</v>
      </c>
      <c r="F20" s="384">
        <v>12.537527763641171</v>
      </c>
      <c r="G20" s="383">
        <v>90882</v>
      </c>
      <c r="H20" s="386">
        <v>60.31</v>
      </c>
    </row>
    <row r="21" spans="1:8" ht="16.5" customHeight="1">
      <c r="A21" s="378" t="s">
        <v>619</v>
      </c>
      <c r="B21" s="383">
        <v>298253</v>
      </c>
      <c r="C21" s="383">
        <v>150492</v>
      </c>
      <c r="D21" s="383">
        <v>147761</v>
      </c>
      <c r="E21" s="383">
        <v>12994</v>
      </c>
      <c r="F21" s="384">
        <v>4.5551586453012876</v>
      </c>
      <c r="G21" s="383">
        <v>101072</v>
      </c>
      <c r="H21" s="386">
        <v>60.31</v>
      </c>
    </row>
    <row r="22" spans="1:8" ht="16.5" customHeight="1">
      <c r="A22" s="378" t="s">
        <v>620</v>
      </c>
      <c r="B22" s="383">
        <v>308307</v>
      </c>
      <c r="C22" s="383">
        <v>155052</v>
      </c>
      <c r="D22" s="383">
        <v>153255</v>
      </c>
      <c r="E22" s="383">
        <v>10054</v>
      </c>
      <c r="F22" s="384">
        <v>3.3709635779019824</v>
      </c>
      <c r="G22" s="383">
        <v>110472</v>
      </c>
      <c r="H22" s="386">
        <v>60.31</v>
      </c>
    </row>
    <row r="23" spans="1:8" ht="16.5" customHeight="1">
      <c r="A23" s="378" t="s">
        <v>621</v>
      </c>
      <c r="B23" s="383">
        <v>315792</v>
      </c>
      <c r="C23" s="383">
        <v>158721</v>
      </c>
      <c r="D23" s="383">
        <v>157071</v>
      </c>
      <c r="E23" s="383">
        <v>7485</v>
      </c>
      <c r="F23" s="384">
        <v>2.4277749126682169</v>
      </c>
      <c r="G23" s="383">
        <v>118555</v>
      </c>
      <c r="H23" s="386">
        <v>60.31</v>
      </c>
    </row>
    <row r="24" spans="1:8" ht="16.5" customHeight="1">
      <c r="A24" s="388" t="s">
        <v>70</v>
      </c>
      <c r="B24" s="137">
        <v>326313</v>
      </c>
      <c r="C24" s="137">
        <v>162374</v>
      </c>
      <c r="D24" s="137">
        <v>163939</v>
      </c>
      <c r="E24" s="137">
        <v>10521</v>
      </c>
      <c r="F24" s="389">
        <v>3.3316233469999998</v>
      </c>
      <c r="G24" s="137">
        <v>128342</v>
      </c>
      <c r="H24" s="390">
        <v>60.31</v>
      </c>
    </row>
    <row r="25" spans="1:8" ht="16.5" customHeight="1">
      <c r="A25" s="13" t="s">
        <v>622</v>
      </c>
      <c r="B25" s="13"/>
    </row>
    <row r="26" spans="1:8" ht="16.5" customHeight="1">
      <c r="A26" s="366" t="s">
        <v>623</v>
      </c>
      <c r="H26" s="391"/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0" workbookViewId="0">
      <selection activeCell="A2" sqref="A2"/>
    </sheetView>
  </sheetViews>
  <sheetFormatPr defaultColWidth="11.25" defaultRowHeight="12"/>
  <cols>
    <col min="1" max="7" width="12.375" style="155" customWidth="1"/>
    <col min="8" max="16384" width="11.25" style="155"/>
  </cols>
  <sheetData>
    <row r="1" spans="1:7">
      <c r="A1" s="392" t="s">
        <v>166</v>
      </c>
    </row>
    <row r="3" spans="1:7" ht="15" customHeight="1">
      <c r="A3" s="393" t="s">
        <v>624</v>
      </c>
    </row>
    <row r="4" spans="1:7" ht="15" customHeight="1">
      <c r="A4" s="394"/>
      <c r="G4" s="395" t="s">
        <v>625</v>
      </c>
    </row>
    <row r="5" spans="1:7" s="1" customFormat="1" ht="15" customHeight="1">
      <c r="A5" s="139" t="s">
        <v>14</v>
      </c>
      <c r="B5" s="600" t="s">
        <v>626</v>
      </c>
      <c r="C5" s="601"/>
      <c r="D5" s="600" t="s">
        <v>627</v>
      </c>
      <c r="E5" s="601"/>
      <c r="F5" s="600" t="s">
        <v>628</v>
      </c>
      <c r="G5" s="602"/>
    </row>
    <row r="6" spans="1:7" s="1" customFormat="1" ht="15" customHeight="1">
      <c r="A6" s="396" t="s">
        <v>629</v>
      </c>
      <c r="B6" s="376" t="s">
        <v>630</v>
      </c>
      <c r="C6" s="376" t="s">
        <v>631</v>
      </c>
      <c r="D6" s="376" t="s">
        <v>136</v>
      </c>
      <c r="E6" s="376" t="s">
        <v>51</v>
      </c>
      <c r="F6" s="376" t="s">
        <v>136</v>
      </c>
      <c r="G6" s="396" t="s">
        <v>51</v>
      </c>
    </row>
    <row r="7" spans="1:7" ht="15" customHeight="1">
      <c r="A7" s="397" t="s">
        <v>632</v>
      </c>
      <c r="B7" s="398">
        <v>49585</v>
      </c>
      <c r="C7" s="399">
        <v>59.76</v>
      </c>
      <c r="D7" s="132">
        <v>12283</v>
      </c>
      <c r="E7" s="400">
        <v>1</v>
      </c>
      <c r="F7" s="401">
        <f t="shared" ref="F7:G17" si="0">+D7/B7*100</f>
        <v>24.771604315821317</v>
      </c>
      <c r="G7" s="401">
        <f t="shared" si="0"/>
        <v>1.6733601070950468</v>
      </c>
    </row>
    <row r="8" spans="1:7" ht="15" customHeight="1">
      <c r="A8" s="139">
        <v>40</v>
      </c>
      <c r="B8" s="398">
        <v>76571</v>
      </c>
      <c r="C8" s="399">
        <v>59.73</v>
      </c>
      <c r="D8" s="132">
        <v>31807</v>
      </c>
      <c r="E8" s="400">
        <v>4.4000000000000004</v>
      </c>
      <c r="F8" s="401">
        <f t="shared" si="0"/>
        <v>41.539225032975928</v>
      </c>
      <c r="G8" s="401">
        <f t="shared" si="0"/>
        <v>7.3664825046040523</v>
      </c>
    </row>
    <row r="9" spans="1:7" ht="15" customHeight="1">
      <c r="A9" s="139">
        <v>45</v>
      </c>
      <c r="B9" s="398">
        <v>139368</v>
      </c>
      <c r="C9" s="399">
        <v>59.73</v>
      </c>
      <c r="D9" s="132">
        <v>83645</v>
      </c>
      <c r="E9" s="400">
        <v>11.2</v>
      </c>
      <c r="F9" s="401">
        <f t="shared" si="0"/>
        <v>60.017364100797884</v>
      </c>
      <c r="G9" s="401">
        <f t="shared" si="0"/>
        <v>18.751046375355767</v>
      </c>
    </row>
    <row r="10" spans="1:7" ht="15" customHeight="1">
      <c r="A10" s="139">
        <v>50</v>
      </c>
      <c r="B10" s="398">
        <v>195917</v>
      </c>
      <c r="C10" s="399">
        <v>59.73</v>
      </c>
      <c r="D10" s="132">
        <v>145148</v>
      </c>
      <c r="E10" s="400">
        <v>20.5</v>
      </c>
      <c r="F10" s="401">
        <f t="shared" si="0"/>
        <v>74.086475395192863</v>
      </c>
      <c r="G10" s="401">
        <f t="shared" si="0"/>
        <v>34.321111669177967</v>
      </c>
    </row>
    <row r="11" spans="1:7" ht="15" customHeight="1">
      <c r="A11" s="139">
        <v>55</v>
      </c>
      <c r="B11" s="398">
        <v>223241</v>
      </c>
      <c r="C11" s="399">
        <v>59.73</v>
      </c>
      <c r="D11" s="132">
        <v>181991</v>
      </c>
      <c r="E11" s="400">
        <v>23.9</v>
      </c>
      <c r="F11" s="401">
        <f t="shared" si="0"/>
        <v>81.52221142173704</v>
      </c>
      <c r="G11" s="401">
        <f t="shared" si="0"/>
        <v>40.013393604553826</v>
      </c>
    </row>
    <row r="12" spans="1:7" ht="15" customHeight="1">
      <c r="A12" s="139">
        <v>60</v>
      </c>
      <c r="B12" s="398">
        <v>253479</v>
      </c>
      <c r="C12" s="399">
        <v>59.73</v>
      </c>
      <c r="D12" s="132">
        <v>218151</v>
      </c>
      <c r="E12" s="400">
        <v>27.5</v>
      </c>
      <c r="F12" s="401">
        <f t="shared" si="0"/>
        <v>86.062750760418027</v>
      </c>
      <c r="G12" s="401">
        <f t="shared" si="0"/>
        <v>46.04051565377533</v>
      </c>
    </row>
    <row r="13" spans="1:7" ht="15" customHeight="1">
      <c r="A13" s="397" t="s">
        <v>633</v>
      </c>
      <c r="B13" s="398">
        <v>285259</v>
      </c>
      <c r="C13" s="399">
        <v>60.31</v>
      </c>
      <c r="D13" s="132">
        <v>253484</v>
      </c>
      <c r="E13" s="400">
        <v>29.8</v>
      </c>
      <c r="F13" s="401">
        <f t="shared" si="0"/>
        <v>88.86100000350558</v>
      </c>
      <c r="G13" s="401">
        <f t="shared" si="0"/>
        <v>49.411374564748797</v>
      </c>
    </row>
    <row r="14" spans="1:7" ht="15" customHeight="1">
      <c r="A14" s="385">
        <v>7</v>
      </c>
      <c r="B14" s="398">
        <v>298253</v>
      </c>
      <c r="C14" s="402">
        <v>60.31</v>
      </c>
      <c r="D14" s="383">
        <v>268857</v>
      </c>
      <c r="E14" s="403">
        <v>31.2</v>
      </c>
      <c r="F14" s="401">
        <f t="shared" si="0"/>
        <v>90.143938200118683</v>
      </c>
      <c r="G14" s="401">
        <f t="shared" si="0"/>
        <v>51.732714309401416</v>
      </c>
    </row>
    <row r="15" spans="1:7" ht="15" customHeight="1">
      <c r="A15" s="404">
        <v>12</v>
      </c>
      <c r="B15" s="383">
        <v>308307</v>
      </c>
      <c r="C15" s="402">
        <v>60.31</v>
      </c>
      <c r="D15" s="383">
        <v>277421</v>
      </c>
      <c r="E15" s="403">
        <v>31.1</v>
      </c>
      <c r="F15" s="405">
        <f t="shared" si="0"/>
        <v>89.982063332976551</v>
      </c>
      <c r="G15" s="405">
        <f t="shared" si="0"/>
        <v>51.566904327640529</v>
      </c>
    </row>
    <row r="16" spans="1:7" ht="15" customHeight="1">
      <c r="A16" s="404">
        <v>17</v>
      </c>
      <c r="B16" s="383">
        <v>315792</v>
      </c>
      <c r="C16" s="402">
        <v>60.31</v>
      </c>
      <c r="D16" s="383">
        <v>284642</v>
      </c>
      <c r="E16" s="403">
        <v>31.1</v>
      </c>
      <c r="F16" s="405">
        <f t="shared" si="0"/>
        <v>90.13591224603536</v>
      </c>
      <c r="G16" s="405">
        <f t="shared" si="0"/>
        <v>51.566904327640529</v>
      </c>
    </row>
    <row r="17" spans="1:7" ht="15" customHeight="1">
      <c r="A17" s="396">
        <v>22</v>
      </c>
      <c r="B17" s="406">
        <v>326313</v>
      </c>
      <c r="C17" s="407">
        <v>60.31</v>
      </c>
      <c r="D17" s="137">
        <v>292540</v>
      </c>
      <c r="E17" s="408">
        <v>31.4</v>
      </c>
      <c r="F17" s="409">
        <f t="shared" si="0"/>
        <v>89.65012120264899</v>
      </c>
      <c r="G17" s="409">
        <f t="shared" si="0"/>
        <v>52.064334272923233</v>
      </c>
    </row>
    <row r="18" spans="1:7" s="13" customFormat="1" ht="15" customHeight="1">
      <c r="A18" s="410" t="s">
        <v>634</v>
      </c>
      <c r="B18" s="411"/>
      <c r="C18" s="411"/>
      <c r="D18" s="411"/>
      <c r="E18" s="411"/>
      <c r="F18" s="411"/>
      <c r="G18" s="411"/>
    </row>
    <row r="19" spans="1:7" s="1" customFormat="1" ht="15" customHeight="1">
      <c r="A19" s="410" t="s">
        <v>635</v>
      </c>
      <c r="G19" s="391"/>
    </row>
    <row r="20" spans="1:7" s="1" customFormat="1" ht="15" customHeight="1">
      <c r="A20" s="13" t="s">
        <v>636</v>
      </c>
    </row>
    <row r="21" spans="1:7" ht="15" customHeight="1">
      <c r="A21" s="174" t="s">
        <v>637</v>
      </c>
    </row>
    <row r="22" spans="1:7" ht="15" customHeight="1"/>
    <row r="23" spans="1:7" ht="15" customHeight="1"/>
    <row r="24" spans="1:7">
      <c r="A24" s="155" t="s">
        <v>638</v>
      </c>
    </row>
  </sheetData>
  <mergeCells count="3">
    <mergeCell ref="B5:C5"/>
    <mergeCell ref="D5:E5"/>
    <mergeCell ref="F5:G5"/>
  </mergeCells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10" workbookViewId="0">
      <selection activeCell="A2" sqref="A2"/>
    </sheetView>
  </sheetViews>
  <sheetFormatPr defaultColWidth="8.875" defaultRowHeight="12"/>
  <cols>
    <col min="1" max="1" width="6.375" style="1" customWidth="1"/>
    <col min="2" max="2" width="8.375" style="1" customWidth="1"/>
    <col min="3" max="3" width="7" style="1" customWidth="1"/>
    <col min="4" max="4" width="7.625" style="1" customWidth="1"/>
    <col min="5" max="5" width="6.75" style="1" customWidth="1"/>
    <col min="6" max="6" width="7" style="1" customWidth="1"/>
    <col min="7" max="7" width="6.75" style="1" customWidth="1"/>
    <col min="8" max="8" width="7" style="1" customWidth="1"/>
    <col min="9" max="9" width="6.75" style="1" customWidth="1"/>
    <col min="10" max="10" width="8.75" style="1" bestFit="1" customWidth="1"/>
    <col min="11" max="11" width="6.75" style="1" customWidth="1"/>
    <col min="12" max="16384" width="8.875" style="1"/>
  </cols>
  <sheetData>
    <row r="1" spans="1:13">
      <c r="A1" s="336" t="s">
        <v>166</v>
      </c>
    </row>
    <row r="3" spans="1:13" ht="15" customHeight="1">
      <c r="A3" s="369" t="s">
        <v>639</v>
      </c>
    </row>
    <row r="4" spans="1:13" ht="15" customHeight="1">
      <c r="A4" s="371" t="s">
        <v>640</v>
      </c>
      <c r="L4" s="391" t="s">
        <v>641</v>
      </c>
    </row>
    <row r="5" spans="1:13" ht="18" customHeight="1">
      <c r="A5" s="603" t="s">
        <v>14</v>
      </c>
      <c r="B5" s="412" t="s">
        <v>642</v>
      </c>
      <c r="C5" s="413"/>
      <c r="D5" s="605" t="s">
        <v>643</v>
      </c>
      <c r="E5" s="603"/>
      <c r="F5" s="412" t="s">
        <v>644</v>
      </c>
      <c r="G5" s="413"/>
      <c r="H5" s="412" t="s">
        <v>645</v>
      </c>
      <c r="I5" s="413"/>
      <c r="J5" s="412" t="s">
        <v>646</v>
      </c>
      <c r="K5" s="414"/>
      <c r="L5" s="606" t="s">
        <v>647</v>
      </c>
      <c r="M5" s="372"/>
    </row>
    <row r="6" spans="1:13" ht="18" customHeight="1">
      <c r="A6" s="604"/>
      <c r="B6" s="415"/>
      <c r="C6" s="376" t="s">
        <v>648</v>
      </c>
      <c r="D6" s="416"/>
      <c r="E6" s="376" t="s">
        <v>648</v>
      </c>
      <c r="F6" s="415"/>
      <c r="G6" s="376" t="s">
        <v>648</v>
      </c>
      <c r="H6" s="416"/>
      <c r="I6" s="376" t="s">
        <v>648</v>
      </c>
      <c r="J6" s="416"/>
      <c r="K6" s="376" t="s">
        <v>648</v>
      </c>
      <c r="L6" s="607"/>
      <c r="M6" s="372"/>
    </row>
    <row r="7" spans="1:13" ht="16.5" customHeight="1">
      <c r="A7" s="417" t="s">
        <v>649</v>
      </c>
      <c r="B7" s="418">
        <v>49585</v>
      </c>
      <c r="C7" s="419" t="s">
        <v>650</v>
      </c>
      <c r="D7" s="420">
        <v>2021</v>
      </c>
      <c r="E7" s="419" t="s">
        <v>650</v>
      </c>
      <c r="F7" s="420">
        <v>6341</v>
      </c>
      <c r="G7" s="419" t="s">
        <v>650</v>
      </c>
      <c r="H7" s="420">
        <v>4320</v>
      </c>
      <c r="I7" s="419" t="s">
        <v>650</v>
      </c>
      <c r="J7" s="420">
        <v>45265</v>
      </c>
      <c r="K7" s="419" t="s">
        <v>650</v>
      </c>
      <c r="L7" s="421">
        <f t="shared" ref="L7:L14" si="0">+J7/B7*100</f>
        <v>91.287687808813146</v>
      </c>
    </row>
    <row r="8" spans="1:13" ht="16.5" customHeight="1">
      <c r="A8" s="385">
        <v>40</v>
      </c>
      <c r="B8" s="418">
        <v>76571</v>
      </c>
      <c r="C8" s="422">
        <f t="shared" ref="C8:C14" si="1">+(B8-B7)/B7*100</f>
        <v>54.42371684985379</v>
      </c>
      <c r="D8" s="420">
        <v>5501</v>
      </c>
      <c r="E8" s="422">
        <f t="shared" ref="E8:E14" si="2">+(D8-D7)/D7*100</f>
        <v>172.19198416625431</v>
      </c>
      <c r="F8" s="420">
        <v>16143</v>
      </c>
      <c r="G8" s="422">
        <f t="shared" ref="G8:G14" si="3">+(F8-F7)/F7*100</f>
        <v>154.58129632550072</v>
      </c>
      <c r="H8" s="420">
        <v>10642</v>
      </c>
      <c r="I8" s="422">
        <f t="shared" ref="I8:I14" si="4">+(H8-H7)/H7*100</f>
        <v>146.34259259259258</v>
      </c>
      <c r="J8" s="420">
        <v>65929</v>
      </c>
      <c r="K8" s="422">
        <f t="shared" ref="K8:K14" si="5">+(J8-J7)/J7*100</f>
        <v>45.651165359549324</v>
      </c>
      <c r="L8" s="421">
        <f t="shared" si="0"/>
        <v>86.101787883141128</v>
      </c>
    </row>
    <row r="9" spans="1:13" ht="16.5" customHeight="1">
      <c r="A9" s="385">
        <v>45</v>
      </c>
      <c r="B9" s="418">
        <v>139368</v>
      </c>
      <c r="C9" s="422">
        <f t="shared" si="1"/>
        <v>82.011466482088522</v>
      </c>
      <c r="D9" s="420">
        <v>10138</v>
      </c>
      <c r="E9" s="422">
        <f t="shared" si="2"/>
        <v>84.293764770041818</v>
      </c>
      <c r="F9" s="420">
        <v>35246</v>
      </c>
      <c r="G9" s="422">
        <f t="shared" si="3"/>
        <v>118.3361209192839</v>
      </c>
      <c r="H9" s="420">
        <v>25108</v>
      </c>
      <c r="I9" s="422">
        <f t="shared" si="4"/>
        <v>135.93309528284158</v>
      </c>
      <c r="J9" s="420">
        <v>114260</v>
      </c>
      <c r="K9" s="422">
        <f t="shared" si="5"/>
        <v>73.307649137708751</v>
      </c>
      <c r="L9" s="421">
        <f t="shared" si="0"/>
        <v>81.984386659778437</v>
      </c>
    </row>
    <row r="10" spans="1:13" ht="16.5" customHeight="1">
      <c r="A10" s="385">
        <v>50</v>
      </c>
      <c r="B10" s="418">
        <v>195917</v>
      </c>
      <c r="C10" s="422">
        <f t="shared" si="1"/>
        <v>40.575311405774642</v>
      </c>
      <c r="D10" s="420">
        <v>16540</v>
      </c>
      <c r="E10" s="422">
        <f t="shared" si="2"/>
        <v>63.148550009863882</v>
      </c>
      <c r="F10" s="420">
        <v>50184</v>
      </c>
      <c r="G10" s="422">
        <f t="shared" si="3"/>
        <v>42.382114282471775</v>
      </c>
      <c r="H10" s="420">
        <v>33644</v>
      </c>
      <c r="I10" s="422">
        <f t="shared" si="4"/>
        <v>33.997132388083479</v>
      </c>
      <c r="J10" s="420">
        <v>162273</v>
      </c>
      <c r="K10" s="422">
        <f t="shared" si="5"/>
        <v>42.020829686679498</v>
      </c>
      <c r="L10" s="421">
        <f t="shared" si="0"/>
        <v>82.827421816381431</v>
      </c>
    </row>
    <row r="11" spans="1:13" ht="16.5" customHeight="1">
      <c r="A11" s="385">
        <v>55</v>
      </c>
      <c r="B11" s="418">
        <v>223021</v>
      </c>
      <c r="C11" s="422">
        <f t="shared" si="1"/>
        <v>13.834429886125246</v>
      </c>
      <c r="D11" s="420">
        <v>23603</v>
      </c>
      <c r="E11" s="422">
        <f t="shared" si="2"/>
        <v>42.70253929866989</v>
      </c>
      <c r="F11" s="420">
        <v>62079</v>
      </c>
      <c r="G11" s="422">
        <f t="shared" si="3"/>
        <v>23.702773792443807</v>
      </c>
      <c r="H11" s="420">
        <v>38476</v>
      </c>
      <c r="I11" s="422">
        <f t="shared" si="4"/>
        <v>14.362144810367376</v>
      </c>
      <c r="J11" s="420">
        <v>184545</v>
      </c>
      <c r="K11" s="422">
        <f t="shared" si="5"/>
        <v>13.725018949547984</v>
      </c>
      <c r="L11" s="421">
        <f t="shared" si="0"/>
        <v>82.747812986221021</v>
      </c>
    </row>
    <row r="12" spans="1:13" ht="16.5" customHeight="1">
      <c r="A12" s="385">
        <v>60</v>
      </c>
      <c r="B12" s="418">
        <v>253368</v>
      </c>
      <c r="C12" s="422">
        <f t="shared" si="1"/>
        <v>13.607238780204556</v>
      </c>
      <c r="D12" s="420">
        <v>30431</v>
      </c>
      <c r="E12" s="422">
        <f t="shared" si="2"/>
        <v>28.928526034826081</v>
      </c>
      <c r="F12" s="420">
        <v>79992</v>
      </c>
      <c r="G12" s="422">
        <f t="shared" si="3"/>
        <v>28.855168414439664</v>
      </c>
      <c r="H12" s="420">
        <v>49561</v>
      </c>
      <c r="I12" s="422">
        <f t="shared" si="4"/>
        <v>28.810167377066222</v>
      </c>
      <c r="J12" s="420">
        <v>203807</v>
      </c>
      <c r="K12" s="422">
        <f t="shared" si="5"/>
        <v>10.437562654095208</v>
      </c>
      <c r="L12" s="421">
        <f t="shared" si="0"/>
        <v>80.439124119857283</v>
      </c>
    </row>
    <row r="13" spans="1:13" ht="16.5" customHeight="1">
      <c r="A13" s="417" t="s">
        <v>651</v>
      </c>
      <c r="B13" s="418">
        <v>283299</v>
      </c>
      <c r="C13" s="422">
        <f t="shared" si="1"/>
        <v>11.813251870796627</v>
      </c>
      <c r="D13" s="420">
        <v>41404</v>
      </c>
      <c r="E13" s="422">
        <f t="shared" si="2"/>
        <v>36.058624429036179</v>
      </c>
      <c r="F13" s="420">
        <v>103334</v>
      </c>
      <c r="G13" s="422">
        <f t="shared" si="3"/>
        <v>29.180418041804181</v>
      </c>
      <c r="H13" s="420">
        <v>61930</v>
      </c>
      <c r="I13" s="422">
        <f t="shared" si="4"/>
        <v>24.957123544722666</v>
      </c>
      <c r="J13" s="420">
        <v>221369</v>
      </c>
      <c r="K13" s="422">
        <f t="shared" si="5"/>
        <v>8.6169758644207501</v>
      </c>
      <c r="L13" s="421">
        <f t="shared" si="0"/>
        <v>78.139703987659686</v>
      </c>
    </row>
    <row r="14" spans="1:13" ht="16.5" customHeight="1">
      <c r="A14" s="404">
        <v>7</v>
      </c>
      <c r="B14" s="423">
        <v>297307</v>
      </c>
      <c r="C14" s="422">
        <f t="shared" si="1"/>
        <v>4.944599169075782</v>
      </c>
      <c r="D14" s="420">
        <v>44868</v>
      </c>
      <c r="E14" s="422">
        <f t="shared" si="2"/>
        <v>8.3663414162882805</v>
      </c>
      <c r="F14" s="420">
        <v>107416</v>
      </c>
      <c r="G14" s="422">
        <f t="shared" si="3"/>
        <v>3.9502970948574525</v>
      </c>
      <c r="H14" s="420">
        <v>62548</v>
      </c>
      <c r="I14" s="422">
        <f t="shared" si="4"/>
        <v>0.99790085580494092</v>
      </c>
      <c r="J14" s="420">
        <v>234759</v>
      </c>
      <c r="K14" s="422">
        <f t="shared" si="5"/>
        <v>6.0487240760901475</v>
      </c>
      <c r="L14" s="421">
        <f t="shared" si="0"/>
        <v>78.961813882619651</v>
      </c>
    </row>
    <row r="15" spans="1:13" ht="16.5" customHeight="1">
      <c r="A15" s="404">
        <v>12</v>
      </c>
      <c r="B15" s="423">
        <v>307313</v>
      </c>
      <c r="C15" s="422">
        <v>3.3655447063136759</v>
      </c>
      <c r="D15" s="420">
        <v>45558</v>
      </c>
      <c r="E15" s="422">
        <v>1.5378443434073281</v>
      </c>
      <c r="F15" s="420">
        <v>101114</v>
      </c>
      <c r="G15" s="422">
        <v>-5.8669099575482244</v>
      </c>
      <c r="H15" s="420">
        <v>55556</v>
      </c>
      <c r="I15" s="422">
        <v>-11.178614823815309</v>
      </c>
      <c r="J15" s="420">
        <v>251757</v>
      </c>
      <c r="K15" s="422">
        <v>7.2406169731511882</v>
      </c>
      <c r="L15" s="421">
        <v>81.922014363206245</v>
      </c>
    </row>
    <row r="16" spans="1:13" ht="16.5" customHeight="1">
      <c r="A16" s="404">
        <v>17</v>
      </c>
      <c r="B16" s="423">
        <v>314651</v>
      </c>
      <c r="C16" s="422">
        <v>2.4</v>
      </c>
      <c r="D16" s="420">
        <v>47223</v>
      </c>
      <c r="E16" s="422">
        <v>3.7</v>
      </c>
      <c r="F16" s="420">
        <v>98048</v>
      </c>
      <c r="G16" s="422">
        <v>-3</v>
      </c>
      <c r="H16" s="420">
        <v>50825</v>
      </c>
      <c r="I16" s="422">
        <v>-8.5</v>
      </c>
      <c r="J16" s="420">
        <v>263826</v>
      </c>
      <c r="K16" s="422">
        <v>4.8</v>
      </c>
      <c r="L16" s="421">
        <v>83.8</v>
      </c>
    </row>
    <row r="17" spans="1:12" ht="16.5" customHeight="1">
      <c r="A17" s="424">
        <v>22</v>
      </c>
      <c r="B17" s="105">
        <v>325406</v>
      </c>
      <c r="C17" s="425">
        <v>3.4</v>
      </c>
      <c r="D17" s="426">
        <v>49595</v>
      </c>
      <c r="E17" s="425">
        <v>5</v>
      </c>
      <c r="F17" s="426">
        <v>93098</v>
      </c>
      <c r="G17" s="425">
        <v>-5</v>
      </c>
      <c r="H17" s="426">
        <v>43503</v>
      </c>
      <c r="I17" s="425">
        <v>-14.4</v>
      </c>
      <c r="J17" s="426">
        <v>281903</v>
      </c>
      <c r="K17" s="425">
        <v>6.9</v>
      </c>
      <c r="L17" s="427">
        <v>86.6</v>
      </c>
    </row>
    <row r="18" spans="1:12" ht="14.25" customHeight="1">
      <c r="A18" s="1" t="s">
        <v>652</v>
      </c>
      <c r="B18" s="423"/>
      <c r="C18" s="422"/>
      <c r="D18" s="423"/>
      <c r="E18" s="422"/>
      <c r="F18" s="423"/>
      <c r="G18" s="422"/>
      <c r="H18" s="423"/>
      <c r="I18" s="422"/>
      <c r="J18" s="423"/>
      <c r="K18" s="422"/>
      <c r="L18" s="391"/>
    </row>
    <row r="19" spans="1:12" ht="15" customHeight="1">
      <c r="A19" s="1" t="s">
        <v>653</v>
      </c>
    </row>
    <row r="20" spans="1:12" ht="15" customHeight="1">
      <c r="A20" s="343" t="s">
        <v>654</v>
      </c>
    </row>
    <row r="21" spans="1:12">
      <c r="A21" s="428" t="s">
        <v>655</v>
      </c>
    </row>
  </sheetData>
  <mergeCells count="3">
    <mergeCell ref="A5:A6"/>
    <mergeCell ref="D5:E5"/>
    <mergeCell ref="L5:L6"/>
  </mergeCells>
  <phoneticPr fontId="3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10" workbookViewId="0"/>
  </sheetViews>
  <sheetFormatPr defaultColWidth="18.75" defaultRowHeight="12"/>
  <cols>
    <col min="1" max="1" width="22.5" style="163" customWidth="1"/>
    <col min="2" max="7" width="10.625" style="163" customWidth="1"/>
    <col min="8" max="8" width="4.875" style="163" customWidth="1"/>
    <col min="9" max="16384" width="18.75" style="163"/>
  </cols>
  <sheetData>
    <row r="1" spans="1:7">
      <c r="A1" s="429" t="s">
        <v>166</v>
      </c>
    </row>
    <row r="3" spans="1:7" ht="15" customHeight="1">
      <c r="A3" s="104" t="s">
        <v>656</v>
      </c>
    </row>
    <row r="4" spans="1:7" ht="15" customHeight="1">
      <c r="A4" s="430" t="s">
        <v>657</v>
      </c>
      <c r="D4" s="105"/>
      <c r="E4" s="105"/>
      <c r="F4" s="105"/>
      <c r="G4" s="105"/>
    </row>
    <row r="5" spans="1:7" ht="15" customHeight="1">
      <c r="A5" s="609" t="s">
        <v>658</v>
      </c>
      <c r="B5" s="611" t="s">
        <v>659</v>
      </c>
      <c r="C5" s="611"/>
      <c r="D5" s="611"/>
      <c r="E5" s="612" t="s">
        <v>660</v>
      </c>
      <c r="F5" s="611"/>
      <c r="G5" s="611"/>
    </row>
    <row r="6" spans="1:7" ht="15" customHeight="1">
      <c r="A6" s="610"/>
      <c r="B6" s="113" t="s">
        <v>661</v>
      </c>
      <c r="C6" s="126" t="s">
        <v>662</v>
      </c>
      <c r="D6" s="113" t="s">
        <v>663</v>
      </c>
      <c r="E6" s="431" t="s">
        <v>661</v>
      </c>
      <c r="F6" s="113" t="s">
        <v>662</v>
      </c>
      <c r="G6" s="111" t="s">
        <v>663</v>
      </c>
    </row>
    <row r="7" spans="1:7" ht="27" customHeight="1">
      <c r="A7" s="432" t="s">
        <v>664</v>
      </c>
      <c r="B7" s="398">
        <v>173655</v>
      </c>
      <c r="C7" s="383">
        <v>157099</v>
      </c>
      <c r="D7" s="433">
        <v>16556</v>
      </c>
      <c r="E7" s="132">
        <v>174419</v>
      </c>
      <c r="F7" s="132">
        <v>157390</v>
      </c>
      <c r="G7" s="132">
        <v>17029</v>
      </c>
    </row>
    <row r="8" spans="1:7" ht="18" customHeight="1">
      <c r="A8" s="434" t="s">
        <v>665</v>
      </c>
      <c r="B8" s="398">
        <v>76219</v>
      </c>
      <c r="C8" s="383">
        <v>69857</v>
      </c>
      <c r="D8" s="433">
        <v>6362</v>
      </c>
      <c r="E8" s="132">
        <v>64500</v>
      </c>
      <c r="F8" s="132">
        <v>59542</v>
      </c>
      <c r="G8" s="132">
        <v>4958</v>
      </c>
    </row>
    <row r="9" spans="1:7" ht="14.25" customHeight="1">
      <c r="A9" s="106" t="s">
        <v>666</v>
      </c>
      <c r="B9" s="398">
        <v>14479</v>
      </c>
      <c r="C9" s="383">
        <v>14479</v>
      </c>
      <c r="D9" s="435" t="s">
        <v>667</v>
      </c>
      <c r="E9" s="132">
        <v>10806</v>
      </c>
      <c r="F9" s="132">
        <v>10806</v>
      </c>
      <c r="G9" s="387" t="s">
        <v>650</v>
      </c>
    </row>
    <row r="10" spans="1:7" ht="14.25" customHeight="1">
      <c r="A10" s="106" t="s">
        <v>668</v>
      </c>
      <c r="B10" s="398">
        <v>61740</v>
      </c>
      <c r="C10" s="383">
        <v>55378</v>
      </c>
      <c r="D10" s="433">
        <v>6362</v>
      </c>
      <c r="E10" s="132">
        <v>53694</v>
      </c>
      <c r="F10" s="132">
        <v>48736</v>
      </c>
      <c r="G10" s="132">
        <v>4958</v>
      </c>
    </row>
    <row r="11" spans="1:7" ht="27" customHeight="1">
      <c r="A11" s="436" t="s">
        <v>669</v>
      </c>
      <c r="B11" s="406">
        <v>97436</v>
      </c>
      <c r="C11" s="137">
        <v>87242</v>
      </c>
      <c r="D11" s="437">
        <v>10194</v>
      </c>
      <c r="E11" s="137">
        <v>101751</v>
      </c>
      <c r="F11" s="137">
        <v>90419</v>
      </c>
      <c r="G11" s="137">
        <v>11332</v>
      </c>
    </row>
    <row r="12" spans="1:7" ht="14.25" customHeight="1">
      <c r="A12" s="438" t="s">
        <v>670</v>
      </c>
      <c r="B12" s="398"/>
      <c r="C12" s="383"/>
      <c r="D12" s="433"/>
      <c r="E12" s="132"/>
      <c r="F12" s="132"/>
      <c r="G12" s="132"/>
    </row>
    <row r="13" spans="1:7" ht="14.25" customHeight="1">
      <c r="A13" s="439" t="s">
        <v>671</v>
      </c>
      <c r="B13" s="440">
        <v>37201</v>
      </c>
      <c r="C13" s="441">
        <v>32178</v>
      </c>
      <c r="D13" s="442">
        <v>5023</v>
      </c>
      <c r="E13" s="129">
        <v>37004</v>
      </c>
      <c r="F13" s="129">
        <v>31716</v>
      </c>
      <c r="G13" s="129">
        <v>5288</v>
      </c>
    </row>
    <row r="14" spans="1:7" ht="14.25" customHeight="1">
      <c r="A14" s="443" t="s">
        <v>672</v>
      </c>
      <c r="B14" s="398">
        <v>8131</v>
      </c>
      <c r="C14" s="383">
        <v>6676</v>
      </c>
      <c r="D14" s="433">
        <v>1455</v>
      </c>
      <c r="E14" s="132">
        <v>8470</v>
      </c>
      <c r="F14" s="132">
        <v>6838</v>
      </c>
      <c r="G14" s="132">
        <v>1632</v>
      </c>
    </row>
    <row r="15" spans="1:7" ht="14.25" customHeight="1">
      <c r="A15" s="443" t="s">
        <v>673</v>
      </c>
      <c r="B15" s="398">
        <v>7828</v>
      </c>
      <c r="C15" s="383">
        <v>7152</v>
      </c>
      <c r="D15" s="433">
        <v>676</v>
      </c>
      <c r="E15" s="132">
        <v>7414</v>
      </c>
      <c r="F15" s="132">
        <v>6772</v>
      </c>
      <c r="G15" s="132">
        <v>642</v>
      </c>
    </row>
    <row r="16" spans="1:7" ht="14.25" customHeight="1">
      <c r="A16" s="443" t="s">
        <v>674</v>
      </c>
      <c r="B16" s="398">
        <v>4630</v>
      </c>
      <c r="C16" s="383">
        <v>3870</v>
      </c>
      <c r="D16" s="433">
        <v>760</v>
      </c>
      <c r="E16" s="132">
        <v>4412</v>
      </c>
      <c r="F16" s="132">
        <v>3747</v>
      </c>
      <c r="G16" s="132">
        <v>665</v>
      </c>
    </row>
    <row r="17" spans="1:7" ht="14.25" customHeight="1">
      <c r="A17" s="443" t="s">
        <v>675</v>
      </c>
      <c r="B17" s="398">
        <v>3155</v>
      </c>
      <c r="C17" s="383">
        <v>3045</v>
      </c>
      <c r="D17" s="433">
        <v>110</v>
      </c>
      <c r="E17" s="132">
        <v>3148</v>
      </c>
      <c r="F17" s="132">
        <v>2996</v>
      </c>
      <c r="G17" s="132">
        <v>152</v>
      </c>
    </row>
    <row r="18" spans="1:7" ht="14.25" customHeight="1">
      <c r="A18" s="443" t="s">
        <v>676</v>
      </c>
      <c r="B18" s="398">
        <v>2248</v>
      </c>
      <c r="C18" s="383">
        <v>2167</v>
      </c>
      <c r="D18" s="433">
        <v>81</v>
      </c>
      <c r="E18" s="132">
        <v>2064</v>
      </c>
      <c r="F18" s="132">
        <v>2015</v>
      </c>
      <c r="G18" s="132">
        <v>49</v>
      </c>
    </row>
    <row r="19" spans="1:7" ht="14.25" customHeight="1">
      <c r="A19" s="443" t="s">
        <v>677</v>
      </c>
      <c r="B19" s="398">
        <v>2079</v>
      </c>
      <c r="C19" s="383">
        <v>1999</v>
      </c>
      <c r="D19" s="433">
        <v>80</v>
      </c>
      <c r="E19" s="132">
        <v>2012</v>
      </c>
      <c r="F19" s="132">
        <v>1934</v>
      </c>
      <c r="G19" s="132">
        <v>78</v>
      </c>
    </row>
    <row r="20" spans="1:7" ht="14.25" customHeight="1">
      <c r="A20" s="443" t="s">
        <v>678</v>
      </c>
      <c r="B20" s="398">
        <v>1557</v>
      </c>
      <c r="C20" s="383">
        <v>1389</v>
      </c>
      <c r="D20" s="433">
        <v>168</v>
      </c>
      <c r="E20" s="132">
        <v>1849</v>
      </c>
      <c r="F20" s="132">
        <v>1662</v>
      </c>
      <c r="G20" s="132">
        <v>187</v>
      </c>
    </row>
    <row r="21" spans="1:7" ht="14.25" customHeight="1">
      <c r="A21" s="443" t="s">
        <v>679</v>
      </c>
      <c r="B21" s="398">
        <v>1545</v>
      </c>
      <c r="C21" s="383">
        <v>1371</v>
      </c>
      <c r="D21" s="433">
        <v>174</v>
      </c>
      <c r="E21" s="132">
        <v>1444</v>
      </c>
      <c r="F21" s="132">
        <v>1276</v>
      </c>
      <c r="G21" s="132">
        <v>168</v>
      </c>
    </row>
    <row r="22" spans="1:7" ht="14.25" customHeight="1">
      <c r="A22" s="443" t="s">
        <v>680</v>
      </c>
      <c r="B22" s="398">
        <v>665</v>
      </c>
      <c r="C22" s="383">
        <v>393</v>
      </c>
      <c r="D22" s="433">
        <v>272</v>
      </c>
      <c r="E22" s="132">
        <v>670</v>
      </c>
      <c r="F22" s="132">
        <v>349</v>
      </c>
      <c r="G22" s="132">
        <v>321</v>
      </c>
    </row>
    <row r="23" spans="1:7" ht="14.25" customHeight="1">
      <c r="A23" s="443" t="s">
        <v>681</v>
      </c>
      <c r="B23" s="398">
        <v>574</v>
      </c>
      <c r="C23" s="383">
        <v>561</v>
      </c>
      <c r="D23" s="433">
        <v>13</v>
      </c>
      <c r="E23" s="132">
        <v>501</v>
      </c>
      <c r="F23" s="132">
        <v>483</v>
      </c>
      <c r="G23" s="132">
        <v>18</v>
      </c>
    </row>
    <row r="24" spans="1:7" ht="14.25" customHeight="1">
      <c r="A24" s="443" t="s">
        <v>188</v>
      </c>
      <c r="B24" s="398">
        <v>4789</v>
      </c>
      <c r="C24" s="383">
        <v>3555</v>
      </c>
      <c r="D24" s="433">
        <v>1234</v>
      </c>
      <c r="E24" s="132">
        <f>E13-SUM(E14:E23)</f>
        <v>5020</v>
      </c>
      <c r="F24" s="132">
        <f>F13-SUM(F14:F23)</f>
        <v>3644</v>
      </c>
      <c r="G24" s="132">
        <f>G13-SUM(G14:G23)</f>
        <v>1376</v>
      </c>
    </row>
    <row r="25" spans="1:7" ht="14.25" customHeight="1">
      <c r="A25" s="439" t="s">
        <v>682</v>
      </c>
      <c r="B25" s="440">
        <v>60235</v>
      </c>
      <c r="C25" s="441">
        <v>55064</v>
      </c>
      <c r="D25" s="442">
        <v>5171</v>
      </c>
      <c r="E25" s="129">
        <v>55429</v>
      </c>
      <c r="F25" s="129">
        <v>50696</v>
      </c>
      <c r="G25" s="129">
        <v>4733</v>
      </c>
    </row>
    <row r="26" spans="1:7" ht="14.25" customHeight="1">
      <c r="A26" s="439" t="s">
        <v>683</v>
      </c>
      <c r="B26" s="440">
        <v>53519</v>
      </c>
      <c r="C26" s="441">
        <v>49561</v>
      </c>
      <c r="D26" s="442">
        <v>3958</v>
      </c>
      <c r="E26" s="129">
        <v>48650</v>
      </c>
      <c r="F26" s="129">
        <v>44997</v>
      </c>
      <c r="G26" s="129">
        <v>3653</v>
      </c>
    </row>
    <row r="27" spans="1:7" ht="14.25" customHeight="1">
      <c r="A27" s="443" t="s">
        <v>684</v>
      </c>
      <c r="B27" s="398">
        <v>7652</v>
      </c>
      <c r="C27" s="383">
        <v>7631</v>
      </c>
      <c r="D27" s="433">
        <v>21</v>
      </c>
      <c r="E27" s="132">
        <v>6425</v>
      </c>
      <c r="F27" s="132">
        <v>6405</v>
      </c>
      <c r="G27" s="132">
        <v>20</v>
      </c>
    </row>
    <row r="28" spans="1:7" ht="14.25" customHeight="1">
      <c r="A28" s="443" t="s">
        <v>685</v>
      </c>
      <c r="B28" s="398">
        <v>7347</v>
      </c>
      <c r="C28" s="383">
        <v>6826</v>
      </c>
      <c r="D28" s="433">
        <v>521</v>
      </c>
      <c r="E28" s="132">
        <v>6574</v>
      </c>
      <c r="F28" s="132">
        <v>6084</v>
      </c>
      <c r="G28" s="132">
        <v>490</v>
      </c>
    </row>
    <row r="29" spans="1:7" ht="14.25" customHeight="1">
      <c r="A29" s="443" t="s">
        <v>686</v>
      </c>
      <c r="B29" s="398">
        <v>5817</v>
      </c>
      <c r="C29" s="383">
        <v>5724</v>
      </c>
      <c r="D29" s="433">
        <v>93</v>
      </c>
      <c r="E29" s="132">
        <v>5153</v>
      </c>
      <c r="F29" s="132">
        <v>5023</v>
      </c>
      <c r="G29" s="132">
        <v>130</v>
      </c>
    </row>
    <row r="30" spans="1:7" ht="14.25" customHeight="1">
      <c r="A30" s="443" t="s">
        <v>687</v>
      </c>
      <c r="B30" s="398">
        <v>5251</v>
      </c>
      <c r="C30" s="383">
        <v>5081</v>
      </c>
      <c r="D30" s="433">
        <v>170</v>
      </c>
      <c r="E30" s="132">
        <v>4808</v>
      </c>
      <c r="F30" s="132">
        <v>4701</v>
      </c>
      <c r="G30" s="132">
        <v>107</v>
      </c>
    </row>
    <row r="31" spans="1:7" ht="14.25" customHeight="1">
      <c r="A31" s="443" t="s">
        <v>688</v>
      </c>
      <c r="B31" s="398">
        <v>4608</v>
      </c>
      <c r="C31" s="383">
        <v>4546</v>
      </c>
      <c r="D31" s="433">
        <v>62</v>
      </c>
      <c r="E31" s="132">
        <v>3780</v>
      </c>
      <c r="F31" s="132">
        <v>3733</v>
      </c>
      <c r="G31" s="132">
        <v>47</v>
      </c>
    </row>
    <row r="32" spans="1:7" ht="14.25" customHeight="1">
      <c r="A32" s="443" t="s">
        <v>689</v>
      </c>
      <c r="B32" s="398">
        <v>3116</v>
      </c>
      <c r="C32" s="383">
        <v>2674</v>
      </c>
      <c r="D32" s="433">
        <v>442</v>
      </c>
      <c r="E32" s="132">
        <v>2757</v>
      </c>
      <c r="F32" s="132">
        <v>2420</v>
      </c>
      <c r="G32" s="132">
        <v>337</v>
      </c>
    </row>
    <row r="33" spans="1:7" ht="14.25" customHeight="1">
      <c r="A33" s="443" t="s">
        <v>690</v>
      </c>
      <c r="B33" s="398">
        <v>2177</v>
      </c>
      <c r="C33" s="383">
        <v>2154</v>
      </c>
      <c r="D33" s="433">
        <v>23</v>
      </c>
      <c r="E33" s="132">
        <v>2412</v>
      </c>
      <c r="F33" s="132">
        <v>2363</v>
      </c>
      <c r="G33" s="132">
        <v>49</v>
      </c>
    </row>
    <row r="34" spans="1:7" ht="14.25" customHeight="1">
      <c r="A34" s="443" t="s">
        <v>691</v>
      </c>
      <c r="B34" s="398">
        <v>2023</v>
      </c>
      <c r="C34" s="383">
        <v>1982</v>
      </c>
      <c r="D34" s="433">
        <v>41</v>
      </c>
      <c r="E34" s="132">
        <v>1973</v>
      </c>
      <c r="F34" s="132">
        <v>1928</v>
      </c>
      <c r="G34" s="132">
        <v>45</v>
      </c>
    </row>
    <row r="35" spans="1:7" ht="14.25" customHeight="1">
      <c r="A35" s="443" t="s">
        <v>692</v>
      </c>
      <c r="B35" s="398">
        <v>1896</v>
      </c>
      <c r="C35" s="383">
        <v>1491</v>
      </c>
      <c r="D35" s="433">
        <v>405</v>
      </c>
      <c r="E35" s="132">
        <v>1732</v>
      </c>
      <c r="F35" s="132">
        <v>1333</v>
      </c>
      <c r="G35" s="132">
        <v>399</v>
      </c>
    </row>
    <row r="36" spans="1:7" ht="14.25" customHeight="1">
      <c r="A36" s="443" t="s">
        <v>693</v>
      </c>
      <c r="B36" s="398">
        <v>1883</v>
      </c>
      <c r="C36" s="383">
        <v>1656</v>
      </c>
      <c r="D36" s="433">
        <v>227</v>
      </c>
      <c r="E36" s="132">
        <v>1833</v>
      </c>
      <c r="F36" s="132">
        <v>1675</v>
      </c>
      <c r="G36" s="132">
        <v>158</v>
      </c>
    </row>
    <row r="37" spans="1:7" ht="14.25" customHeight="1">
      <c r="A37" s="443" t="s">
        <v>694</v>
      </c>
      <c r="B37" s="398">
        <v>1522</v>
      </c>
      <c r="C37" s="383">
        <v>1232</v>
      </c>
      <c r="D37" s="433">
        <v>290</v>
      </c>
      <c r="E37" s="132">
        <v>1442</v>
      </c>
      <c r="F37" s="132">
        <v>1153</v>
      </c>
      <c r="G37" s="132">
        <v>289</v>
      </c>
    </row>
    <row r="38" spans="1:7" ht="14.25" customHeight="1">
      <c r="A38" s="443" t="s">
        <v>695</v>
      </c>
      <c r="B38" s="398">
        <v>1271</v>
      </c>
      <c r="C38" s="383">
        <v>1206</v>
      </c>
      <c r="D38" s="433">
        <v>65</v>
      </c>
      <c r="E38" s="132">
        <v>1261</v>
      </c>
      <c r="F38" s="132">
        <v>1207</v>
      </c>
      <c r="G38" s="132">
        <v>54</v>
      </c>
    </row>
    <row r="39" spans="1:7" ht="14.25" customHeight="1">
      <c r="A39" s="443" t="s">
        <v>696</v>
      </c>
      <c r="B39" s="398">
        <v>1227</v>
      </c>
      <c r="C39" s="383">
        <v>1174</v>
      </c>
      <c r="D39" s="433">
        <v>53</v>
      </c>
      <c r="E39" s="132">
        <v>1131</v>
      </c>
      <c r="F39" s="132">
        <v>1070</v>
      </c>
      <c r="G39" s="132">
        <v>61</v>
      </c>
    </row>
    <row r="40" spans="1:7" ht="14.25" customHeight="1">
      <c r="A40" s="443" t="s">
        <v>697</v>
      </c>
      <c r="B40" s="398">
        <v>1026</v>
      </c>
      <c r="C40" s="383">
        <v>877</v>
      </c>
      <c r="D40" s="433">
        <v>149</v>
      </c>
      <c r="E40" s="132">
        <v>1063</v>
      </c>
      <c r="F40" s="132">
        <v>910</v>
      </c>
      <c r="G40" s="132">
        <v>153</v>
      </c>
    </row>
    <row r="41" spans="1:7" ht="14.25" customHeight="1">
      <c r="A41" s="443" t="s">
        <v>698</v>
      </c>
      <c r="B41" s="398">
        <v>4908</v>
      </c>
      <c r="C41" s="383">
        <v>4163</v>
      </c>
      <c r="D41" s="433">
        <v>745</v>
      </c>
      <c r="E41" s="132">
        <f>46992-SUM(E27:E40)</f>
        <v>4648</v>
      </c>
      <c r="F41" s="132">
        <f>43922-SUM(F27:F40)</f>
        <v>3917</v>
      </c>
      <c r="G41" s="132">
        <f>3070-SUM(G27:G40)</f>
        <v>731</v>
      </c>
    </row>
    <row r="42" spans="1:7" ht="14.25" customHeight="1">
      <c r="A42" s="443" t="s">
        <v>699</v>
      </c>
      <c r="B42" s="398">
        <v>1795</v>
      </c>
      <c r="C42" s="383">
        <v>1144</v>
      </c>
      <c r="D42" s="433">
        <v>651</v>
      </c>
      <c r="E42" s="132">
        <f>E26-SUM(E27:E41)</f>
        <v>1658</v>
      </c>
      <c r="F42" s="132">
        <f>F26-SUM(F27:F41)</f>
        <v>1075</v>
      </c>
      <c r="G42" s="132">
        <f>G26-SUM(G27:G41)</f>
        <v>583</v>
      </c>
    </row>
    <row r="43" spans="1:7" ht="14.25" customHeight="1">
      <c r="A43" s="443" t="s">
        <v>700</v>
      </c>
      <c r="B43" s="398">
        <v>4229</v>
      </c>
      <c r="C43" s="383">
        <v>3448</v>
      </c>
      <c r="D43" s="433">
        <v>781</v>
      </c>
      <c r="E43" s="132">
        <v>4267</v>
      </c>
      <c r="F43" s="132">
        <v>3537</v>
      </c>
      <c r="G43" s="132">
        <v>730</v>
      </c>
    </row>
    <row r="44" spans="1:7" ht="14.25" customHeight="1">
      <c r="A44" s="443" t="s">
        <v>701</v>
      </c>
      <c r="B44" s="398">
        <v>998</v>
      </c>
      <c r="C44" s="383">
        <v>794</v>
      </c>
      <c r="D44" s="433">
        <v>204</v>
      </c>
      <c r="E44" s="132">
        <v>1088</v>
      </c>
      <c r="F44" s="132">
        <v>891</v>
      </c>
      <c r="G44" s="132">
        <v>197</v>
      </c>
    </row>
    <row r="45" spans="1:7" ht="14.25" customHeight="1">
      <c r="A45" s="443" t="s">
        <v>702</v>
      </c>
      <c r="B45" s="398">
        <v>689</v>
      </c>
      <c r="C45" s="383">
        <v>662</v>
      </c>
      <c r="D45" s="433">
        <v>27</v>
      </c>
      <c r="E45" s="132">
        <v>677</v>
      </c>
      <c r="F45" s="132">
        <v>638</v>
      </c>
      <c r="G45" s="132">
        <v>39</v>
      </c>
    </row>
    <row r="46" spans="1:7" ht="14.25" customHeight="1">
      <c r="A46" s="443" t="s">
        <v>703</v>
      </c>
      <c r="B46" s="398">
        <v>409</v>
      </c>
      <c r="C46" s="383">
        <v>261</v>
      </c>
      <c r="D46" s="433">
        <v>148</v>
      </c>
      <c r="E46" s="132">
        <v>336</v>
      </c>
      <c r="F46" s="132">
        <v>261</v>
      </c>
      <c r="G46" s="132">
        <v>75</v>
      </c>
    </row>
    <row r="47" spans="1:7" ht="14.25" customHeight="1">
      <c r="A47" s="443" t="s">
        <v>704</v>
      </c>
      <c r="B47" s="398">
        <v>229</v>
      </c>
      <c r="C47" s="383">
        <v>186</v>
      </c>
      <c r="D47" s="433">
        <v>43</v>
      </c>
      <c r="E47" s="132">
        <v>162</v>
      </c>
      <c r="F47" s="132">
        <v>145</v>
      </c>
      <c r="G47" s="132">
        <v>17</v>
      </c>
    </row>
    <row r="48" spans="1:7" ht="14.25" customHeight="1">
      <c r="A48" s="444" t="s">
        <v>188</v>
      </c>
      <c r="B48" s="406">
        <v>162</v>
      </c>
      <c r="C48" s="137">
        <v>152</v>
      </c>
      <c r="D48" s="437">
        <v>10</v>
      </c>
      <c r="E48" s="137">
        <f>E25-(E26+SUM(E43:E47))</f>
        <v>249</v>
      </c>
      <c r="F48" s="137">
        <f>F25-(F26+SUM(F43:F47))</f>
        <v>227</v>
      </c>
      <c r="G48" s="137">
        <f>G25-(G26+SUM(G43:G47))</f>
        <v>22</v>
      </c>
    </row>
    <row r="49" spans="1:7" ht="16.5" customHeight="1">
      <c r="A49" s="163" t="s">
        <v>705</v>
      </c>
      <c r="G49" s="138"/>
    </row>
    <row r="50" spans="1:7" ht="16.5" customHeight="1">
      <c r="A50" s="608" t="s">
        <v>706</v>
      </c>
      <c r="B50" s="608"/>
      <c r="C50" s="608"/>
      <c r="D50" s="608"/>
      <c r="E50" s="608"/>
      <c r="F50" s="608"/>
      <c r="G50" s="608"/>
    </row>
    <row r="51" spans="1:7" ht="16.5" customHeight="1">
      <c r="A51" s="608" t="s">
        <v>707</v>
      </c>
      <c r="B51" s="608"/>
      <c r="C51" s="608"/>
      <c r="D51" s="608"/>
      <c r="E51" s="608"/>
      <c r="F51" s="608"/>
      <c r="G51" s="608"/>
    </row>
    <row r="52" spans="1:7" ht="16.5" customHeight="1">
      <c r="A52" s="608" t="s">
        <v>708</v>
      </c>
      <c r="B52" s="608"/>
      <c r="C52" s="608"/>
      <c r="D52" s="608"/>
      <c r="E52" s="608"/>
      <c r="F52" s="608"/>
      <c r="G52" s="608"/>
    </row>
    <row r="53" spans="1:7" ht="16.5" customHeight="1">
      <c r="A53" s="608" t="s">
        <v>709</v>
      </c>
      <c r="B53" s="608"/>
      <c r="C53" s="608"/>
      <c r="D53" s="608"/>
      <c r="E53" s="608"/>
      <c r="F53" s="608"/>
      <c r="G53" s="608"/>
    </row>
    <row r="54" spans="1:7" ht="16.5" customHeight="1">
      <c r="A54" s="163" t="s">
        <v>710</v>
      </c>
      <c r="G54" s="138"/>
    </row>
  </sheetData>
  <mergeCells count="7">
    <mergeCell ref="A53:G53"/>
    <mergeCell ref="A5:A6"/>
    <mergeCell ref="B5:D5"/>
    <mergeCell ref="E5:G5"/>
    <mergeCell ref="A50:G50"/>
    <mergeCell ref="A51:G51"/>
    <mergeCell ref="A52:G5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10" workbookViewId="0">
      <selection activeCell="A2" sqref="A2"/>
    </sheetView>
  </sheetViews>
  <sheetFormatPr defaultColWidth="18.75" defaultRowHeight="12"/>
  <cols>
    <col min="1" max="1" width="22.5" style="163" customWidth="1"/>
    <col min="2" max="7" width="10.625" style="163" customWidth="1"/>
    <col min="8" max="8" width="4.875" style="163" customWidth="1"/>
    <col min="9" max="16384" width="18.75" style="163"/>
  </cols>
  <sheetData>
    <row r="1" spans="1:7">
      <c r="A1" s="429" t="s">
        <v>166</v>
      </c>
    </row>
    <row r="3" spans="1:7" ht="15" customHeight="1">
      <c r="A3" s="104" t="s">
        <v>711</v>
      </c>
    </row>
    <row r="4" spans="1:7" ht="15" customHeight="1">
      <c r="A4" s="430" t="s">
        <v>657</v>
      </c>
      <c r="D4" s="105"/>
      <c r="E4" s="105"/>
      <c r="F4" s="105"/>
      <c r="G4" s="105"/>
    </row>
    <row r="5" spans="1:7" ht="15" customHeight="1">
      <c r="A5" s="609" t="s">
        <v>658</v>
      </c>
      <c r="B5" s="611" t="s">
        <v>659</v>
      </c>
      <c r="C5" s="611"/>
      <c r="D5" s="611"/>
      <c r="E5" s="612" t="s">
        <v>660</v>
      </c>
      <c r="F5" s="611"/>
      <c r="G5" s="611"/>
    </row>
    <row r="6" spans="1:7" ht="15" customHeight="1">
      <c r="A6" s="610"/>
      <c r="B6" s="113" t="s">
        <v>661</v>
      </c>
      <c r="C6" s="126" t="s">
        <v>662</v>
      </c>
      <c r="D6" s="113" t="s">
        <v>663</v>
      </c>
      <c r="E6" s="431" t="s">
        <v>661</v>
      </c>
      <c r="F6" s="113" t="s">
        <v>662</v>
      </c>
      <c r="G6" s="111" t="s">
        <v>663</v>
      </c>
    </row>
    <row r="7" spans="1:7" ht="14.85" customHeight="1">
      <c r="A7" s="438" t="s">
        <v>712</v>
      </c>
      <c r="B7" s="398">
        <v>122915</v>
      </c>
      <c r="C7" s="383">
        <v>109172</v>
      </c>
      <c r="D7" s="433">
        <v>13743</v>
      </c>
      <c r="E7" s="132">
        <v>131042</v>
      </c>
      <c r="F7" s="132">
        <v>116597</v>
      </c>
      <c r="G7" s="132">
        <v>14445</v>
      </c>
    </row>
    <row r="8" spans="1:7" ht="14.85" customHeight="1">
      <c r="A8" s="434" t="s">
        <v>713</v>
      </c>
      <c r="B8" s="398">
        <v>76219</v>
      </c>
      <c r="C8" s="383">
        <v>69857</v>
      </c>
      <c r="D8" s="433">
        <v>6362</v>
      </c>
      <c r="E8" s="132">
        <v>64500</v>
      </c>
      <c r="F8" s="132">
        <v>59542</v>
      </c>
      <c r="G8" s="132">
        <v>4958</v>
      </c>
    </row>
    <row r="9" spans="1:7" ht="14.85" customHeight="1">
      <c r="A9" s="106" t="s">
        <v>666</v>
      </c>
      <c r="B9" s="398">
        <v>14479</v>
      </c>
      <c r="C9" s="383">
        <v>14479</v>
      </c>
      <c r="D9" s="435" t="s">
        <v>667</v>
      </c>
      <c r="E9" s="132">
        <v>10806</v>
      </c>
      <c r="F9" s="132">
        <v>10806</v>
      </c>
      <c r="G9" s="387" t="s">
        <v>650</v>
      </c>
    </row>
    <row r="10" spans="1:7" ht="14.85" customHeight="1">
      <c r="A10" s="106" t="s">
        <v>668</v>
      </c>
      <c r="B10" s="398">
        <v>61740</v>
      </c>
      <c r="C10" s="383">
        <v>55378</v>
      </c>
      <c r="D10" s="433">
        <v>6362</v>
      </c>
      <c r="E10" s="132">
        <v>53694</v>
      </c>
      <c r="F10" s="132">
        <v>48736</v>
      </c>
      <c r="G10" s="132">
        <v>4958</v>
      </c>
    </row>
    <row r="11" spans="1:7" ht="27" customHeight="1">
      <c r="A11" s="436" t="s">
        <v>714</v>
      </c>
      <c r="B11" s="406">
        <v>46696</v>
      </c>
      <c r="C11" s="137">
        <v>39315</v>
      </c>
      <c r="D11" s="437">
        <v>7381</v>
      </c>
      <c r="E11" s="137">
        <v>49056</v>
      </c>
      <c r="F11" s="137">
        <v>41619</v>
      </c>
      <c r="G11" s="137">
        <v>7437</v>
      </c>
    </row>
    <row r="12" spans="1:7" ht="14.85" customHeight="1">
      <c r="A12" s="443" t="s">
        <v>715</v>
      </c>
      <c r="B12" s="398"/>
      <c r="C12" s="383"/>
      <c r="D12" s="433"/>
      <c r="E12" s="132"/>
      <c r="F12" s="132"/>
      <c r="G12" s="132"/>
    </row>
    <row r="13" spans="1:7" ht="14.85" customHeight="1">
      <c r="A13" s="439" t="s">
        <v>671</v>
      </c>
      <c r="B13" s="440">
        <v>36246</v>
      </c>
      <c r="C13" s="441">
        <v>30931</v>
      </c>
      <c r="D13" s="442">
        <v>5315</v>
      </c>
      <c r="E13" s="129">
        <v>38178</v>
      </c>
      <c r="F13" s="129">
        <v>32625</v>
      </c>
      <c r="G13" s="129">
        <v>5553</v>
      </c>
    </row>
    <row r="14" spans="1:7" ht="14.85" customHeight="1">
      <c r="A14" s="443" t="s">
        <v>716</v>
      </c>
      <c r="B14" s="398">
        <v>4671</v>
      </c>
      <c r="C14" s="383">
        <v>4005</v>
      </c>
      <c r="D14" s="433">
        <v>666</v>
      </c>
      <c r="E14" s="132">
        <v>5257</v>
      </c>
      <c r="F14" s="132">
        <v>4424</v>
      </c>
      <c r="G14" s="132">
        <v>833</v>
      </c>
    </row>
    <row r="15" spans="1:7" ht="14.85" customHeight="1">
      <c r="A15" s="443" t="s">
        <v>673</v>
      </c>
      <c r="B15" s="398">
        <v>5251</v>
      </c>
      <c r="C15" s="383">
        <v>4414</v>
      </c>
      <c r="D15" s="433">
        <v>837</v>
      </c>
      <c r="E15" s="132">
        <v>5130</v>
      </c>
      <c r="F15" s="132">
        <v>4321</v>
      </c>
      <c r="G15" s="132">
        <v>809</v>
      </c>
    </row>
    <row r="16" spans="1:7" ht="14.85" customHeight="1">
      <c r="A16" s="443" t="s">
        <v>674</v>
      </c>
      <c r="B16" s="398">
        <v>8417</v>
      </c>
      <c r="C16" s="383">
        <v>7496</v>
      </c>
      <c r="D16" s="433">
        <v>921</v>
      </c>
      <c r="E16" s="132">
        <v>8231</v>
      </c>
      <c r="F16" s="132">
        <v>7346</v>
      </c>
      <c r="G16" s="132">
        <v>885</v>
      </c>
    </row>
    <row r="17" spans="1:7" ht="14.85" customHeight="1">
      <c r="A17" s="443" t="s">
        <v>675</v>
      </c>
      <c r="B17" s="398">
        <v>2607</v>
      </c>
      <c r="C17" s="383">
        <v>2221</v>
      </c>
      <c r="D17" s="433">
        <v>386</v>
      </c>
      <c r="E17" s="132">
        <v>3110</v>
      </c>
      <c r="F17" s="132">
        <v>2676</v>
      </c>
      <c r="G17" s="132">
        <v>434</v>
      </c>
    </row>
    <row r="18" spans="1:7" ht="14.85" customHeight="1">
      <c r="A18" s="443" t="s">
        <v>676</v>
      </c>
      <c r="B18" s="398">
        <v>1003</v>
      </c>
      <c r="C18" s="383">
        <v>755</v>
      </c>
      <c r="D18" s="433">
        <v>248</v>
      </c>
      <c r="E18" s="132">
        <v>935</v>
      </c>
      <c r="F18" s="132">
        <v>721</v>
      </c>
      <c r="G18" s="132">
        <v>214</v>
      </c>
    </row>
    <row r="19" spans="1:7" ht="14.85" customHeight="1">
      <c r="A19" s="443" t="s">
        <v>677</v>
      </c>
      <c r="B19" s="398">
        <v>2577</v>
      </c>
      <c r="C19" s="383">
        <v>2285</v>
      </c>
      <c r="D19" s="433">
        <v>292</v>
      </c>
      <c r="E19" s="132">
        <v>3081</v>
      </c>
      <c r="F19" s="132">
        <v>2780</v>
      </c>
      <c r="G19" s="132">
        <v>301</v>
      </c>
    </row>
    <row r="20" spans="1:7" ht="14.85" customHeight="1">
      <c r="A20" s="443" t="s">
        <v>678</v>
      </c>
      <c r="B20" s="398">
        <v>1862</v>
      </c>
      <c r="C20" s="383">
        <v>1435</v>
      </c>
      <c r="D20" s="433">
        <v>427</v>
      </c>
      <c r="E20" s="132">
        <v>2027</v>
      </c>
      <c r="F20" s="132">
        <v>1609</v>
      </c>
      <c r="G20" s="132">
        <v>418</v>
      </c>
    </row>
    <row r="21" spans="1:7" ht="14.85" customHeight="1">
      <c r="A21" s="443" t="s">
        <v>679</v>
      </c>
      <c r="B21" s="398">
        <v>2654</v>
      </c>
      <c r="C21" s="383">
        <v>2371</v>
      </c>
      <c r="D21" s="433">
        <v>283</v>
      </c>
      <c r="E21" s="132">
        <v>2654</v>
      </c>
      <c r="F21" s="132">
        <v>2441</v>
      </c>
      <c r="G21" s="132">
        <v>213</v>
      </c>
    </row>
    <row r="22" spans="1:7" ht="14.85" customHeight="1">
      <c r="A22" s="443" t="s">
        <v>680</v>
      </c>
      <c r="B22" s="398">
        <v>888</v>
      </c>
      <c r="C22" s="383">
        <v>744</v>
      </c>
      <c r="D22" s="433">
        <v>144</v>
      </c>
      <c r="E22" s="132">
        <v>824</v>
      </c>
      <c r="F22" s="132">
        <v>724</v>
      </c>
      <c r="G22" s="132">
        <v>100</v>
      </c>
    </row>
    <row r="23" spans="1:7" ht="14.85" customHeight="1">
      <c r="A23" s="443" t="s">
        <v>681</v>
      </c>
      <c r="B23" s="398">
        <v>179</v>
      </c>
      <c r="C23" s="383">
        <v>170</v>
      </c>
      <c r="D23" s="433">
        <v>9</v>
      </c>
      <c r="E23" s="132">
        <v>253</v>
      </c>
      <c r="F23" s="132">
        <v>221</v>
      </c>
      <c r="G23" s="132">
        <v>32</v>
      </c>
    </row>
    <row r="24" spans="1:7" ht="14.85" customHeight="1">
      <c r="A24" s="443" t="s">
        <v>717</v>
      </c>
      <c r="B24" s="398">
        <v>703</v>
      </c>
      <c r="C24" s="383">
        <v>577</v>
      </c>
      <c r="D24" s="433">
        <v>126</v>
      </c>
      <c r="E24" s="132">
        <v>689</v>
      </c>
      <c r="F24" s="132">
        <v>589</v>
      </c>
      <c r="G24" s="132">
        <v>100</v>
      </c>
    </row>
    <row r="25" spans="1:7" ht="14.85" customHeight="1">
      <c r="A25" s="443" t="s">
        <v>718</v>
      </c>
      <c r="B25" s="398">
        <v>607</v>
      </c>
      <c r="C25" s="383">
        <v>531</v>
      </c>
      <c r="D25" s="433">
        <v>76</v>
      </c>
      <c r="E25" s="132">
        <v>644</v>
      </c>
      <c r="F25" s="132">
        <v>552</v>
      </c>
      <c r="G25" s="132">
        <v>92</v>
      </c>
    </row>
    <row r="26" spans="1:7" ht="14.85" customHeight="1">
      <c r="A26" s="443" t="s">
        <v>719</v>
      </c>
      <c r="B26" s="398">
        <v>1003</v>
      </c>
      <c r="C26" s="383">
        <v>811</v>
      </c>
      <c r="D26" s="433">
        <v>192</v>
      </c>
      <c r="E26" s="132">
        <v>1121</v>
      </c>
      <c r="F26" s="132">
        <v>851</v>
      </c>
      <c r="G26" s="132">
        <v>270</v>
      </c>
    </row>
    <row r="27" spans="1:7" ht="14.85" customHeight="1">
      <c r="A27" s="443" t="s">
        <v>720</v>
      </c>
      <c r="B27" s="398">
        <v>374</v>
      </c>
      <c r="C27" s="383">
        <v>330</v>
      </c>
      <c r="D27" s="433">
        <v>44</v>
      </c>
      <c r="E27" s="132">
        <v>397</v>
      </c>
      <c r="F27" s="132">
        <v>339</v>
      </c>
      <c r="G27" s="132">
        <v>58</v>
      </c>
    </row>
    <row r="28" spans="1:7" ht="14.85" customHeight="1">
      <c r="A28" s="443" t="s">
        <v>721</v>
      </c>
      <c r="B28" s="398">
        <v>545</v>
      </c>
      <c r="C28" s="383">
        <v>435</v>
      </c>
      <c r="D28" s="433">
        <v>110</v>
      </c>
      <c r="E28" s="132">
        <v>620</v>
      </c>
      <c r="F28" s="132">
        <v>484</v>
      </c>
      <c r="G28" s="132">
        <v>136</v>
      </c>
    </row>
    <row r="29" spans="1:7" ht="14.85" customHeight="1">
      <c r="A29" s="443" t="s">
        <v>722</v>
      </c>
      <c r="B29" s="398">
        <v>227</v>
      </c>
      <c r="C29" s="383">
        <v>206</v>
      </c>
      <c r="D29" s="433">
        <v>21</v>
      </c>
      <c r="E29" s="132">
        <v>211</v>
      </c>
      <c r="F29" s="132">
        <v>193</v>
      </c>
      <c r="G29" s="132">
        <v>18</v>
      </c>
    </row>
    <row r="30" spans="1:7" ht="14.85" customHeight="1">
      <c r="A30" s="443" t="s">
        <v>723</v>
      </c>
      <c r="B30" s="398">
        <v>225</v>
      </c>
      <c r="C30" s="383">
        <v>192</v>
      </c>
      <c r="D30" s="433">
        <v>33</v>
      </c>
      <c r="E30" s="132">
        <v>249</v>
      </c>
      <c r="F30" s="132">
        <v>220</v>
      </c>
      <c r="G30" s="132">
        <v>29</v>
      </c>
    </row>
    <row r="31" spans="1:7" ht="14.85" customHeight="1">
      <c r="A31" s="443" t="s">
        <v>724</v>
      </c>
      <c r="B31" s="398">
        <v>224</v>
      </c>
      <c r="C31" s="383">
        <v>188</v>
      </c>
      <c r="D31" s="433">
        <v>36</v>
      </c>
      <c r="E31" s="132">
        <v>268</v>
      </c>
      <c r="F31" s="132">
        <v>211</v>
      </c>
      <c r="G31" s="132">
        <v>57</v>
      </c>
    </row>
    <row r="32" spans="1:7" ht="14.85" customHeight="1">
      <c r="A32" s="443" t="s">
        <v>725</v>
      </c>
      <c r="B32" s="398">
        <v>201</v>
      </c>
      <c r="C32" s="383">
        <v>166</v>
      </c>
      <c r="D32" s="433">
        <v>35</v>
      </c>
      <c r="E32" s="132">
        <v>201</v>
      </c>
      <c r="F32" s="132">
        <v>156</v>
      </c>
      <c r="G32" s="132">
        <v>45</v>
      </c>
    </row>
    <row r="33" spans="1:7" ht="14.85" customHeight="1">
      <c r="A33" s="443" t="s">
        <v>188</v>
      </c>
      <c r="B33" s="398">
        <v>2455</v>
      </c>
      <c r="C33" s="383">
        <v>1975</v>
      </c>
      <c r="D33" s="433">
        <v>480</v>
      </c>
      <c r="E33" s="132">
        <f>E13-SUM(E14:E32)</f>
        <v>2276</v>
      </c>
      <c r="F33" s="132">
        <f>F13-SUM(F14:F32)</f>
        <v>1767</v>
      </c>
      <c r="G33" s="132">
        <f>G13-SUM(G14:G32)</f>
        <v>509</v>
      </c>
    </row>
    <row r="34" spans="1:7" ht="14.85" customHeight="1">
      <c r="A34" s="439" t="s">
        <v>682</v>
      </c>
      <c r="B34" s="440">
        <v>10450</v>
      </c>
      <c r="C34" s="441">
        <v>8384</v>
      </c>
      <c r="D34" s="442">
        <v>2066</v>
      </c>
      <c r="E34" s="129">
        <v>10878</v>
      </c>
      <c r="F34" s="129">
        <v>8994</v>
      </c>
      <c r="G34" s="129">
        <v>1884</v>
      </c>
    </row>
    <row r="35" spans="1:7" ht="14.85" customHeight="1">
      <c r="A35" s="439" t="s">
        <v>683</v>
      </c>
      <c r="B35" s="440">
        <v>4533</v>
      </c>
      <c r="C35" s="441">
        <v>3812</v>
      </c>
      <c r="D35" s="442">
        <v>721</v>
      </c>
      <c r="E35" s="129">
        <v>4463</v>
      </c>
      <c r="F35" s="129">
        <v>3792</v>
      </c>
      <c r="G35" s="129">
        <v>671</v>
      </c>
    </row>
    <row r="36" spans="1:7" ht="14.85" customHeight="1">
      <c r="A36" s="443" t="s">
        <v>686</v>
      </c>
      <c r="B36" s="398">
        <v>1612</v>
      </c>
      <c r="C36" s="383">
        <v>1401</v>
      </c>
      <c r="D36" s="433">
        <v>211</v>
      </c>
      <c r="E36" s="132">
        <v>1468</v>
      </c>
      <c r="F36" s="132">
        <v>1245</v>
      </c>
      <c r="G36" s="132">
        <v>223</v>
      </c>
    </row>
    <row r="37" spans="1:7" ht="14.85" customHeight="1">
      <c r="A37" s="443" t="s">
        <v>726</v>
      </c>
      <c r="B37" s="398">
        <v>348</v>
      </c>
      <c r="C37" s="383">
        <v>288</v>
      </c>
      <c r="D37" s="433">
        <v>60</v>
      </c>
      <c r="E37" s="132">
        <v>334</v>
      </c>
      <c r="F37" s="132">
        <v>272</v>
      </c>
      <c r="G37" s="132">
        <v>62</v>
      </c>
    </row>
    <row r="38" spans="1:7" ht="14.85" customHeight="1">
      <c r="A38" s="443" t="s">
        <v>697</v>
      </c>
      <c r="B38" s="398">
        <v>219</v>
      </c>
      <c r="C38" s="383">
        <v>200</v>
      </c>
      <c r="D38" s="433">
        <v>19</v>
      </c>
      <c r="E38" s="132">
        <v>213</v>
      </c>
      <c r="F38" s="132">
        <v>192</v>
      </c>
      <c r="G38" s="132">
        <v>21</v>
      </c>
    </row>
    <row r="39" spans="1:7" ht="14.85" customHeight="1">
      <c r="A39" s="443" t="s">
        <v>727</v>
      </c>
      <c r="B39" s="398">
        <v>172</v>
      </c>
      <c r="C39" s="383">
        <v>135</v>
      </c>
      <c r="D39" s="433">
        <v>37</v>
      </c>
      <c r="E39" s="132">
        <v>185</v>
      </c>
      <c r="F39" s="132">
        <v>149</v>
      </c>
      <c r="G39" s="132">
        <v>36</v>
      </c>
    </row>
    <row r="40" spans="1:7" ht="14.85" customHeight="1">
      <c r="A40" s="443" t="s">
        <v>728</v>
      </c>
      <c r="B40" s="398">
        <v>205</v>
      </c>
      <c r="C40" s="383">
        <v>175</v>
      </c>
      <c r="D40" s="433">
        <v>30</v>
      </c>
      <c r="E40" s="132">
        <v>188</v>
      </c>
      <c r="F40" s="132">
        <v>168</v>
      </c>
      <c r="G40" s="132">
        <v>20</v>
      </c>
    </row>
    <row r="41" spans="1:7" ht="14.85" customHeight="1">
      <c r="A41" s="443" t="s">
        <v>729</v>
      </c>
      <c r="B41" s="398">
        <v>138</v>
      </c>
      <c r="C41" s="383">
        <v>123</v>
      </c>
      <c r="D41" s="433">
        <v>15</v>
      </c>
      <c r="E41" s="132">
        <v>149</v>
      </c>
      <c r="F41" s="132">
        <v>131</v>
      </c>
      <c r="G41" s="132">
        <v>18</v>
      </c>
    </row>
    <row r="42" spans="1:7" ht="14.85" customHeight="1">
      <c r="A42" s="443" t="s">
        <v>698</v>
      </c>
      <c r="B42" s="398">
        <v>1501</v>
      </c>
      <c r="C42" s="383">
        <v>1216</v>
      </c>
      <c r="D42" s="433">
        <v>285</v>
      </c>
      <c r="E42" s="132">
        <f>3913-SUM(E36:E41)</f>
        <v>1376</v>
      </c>
      <c r="F42" s="132">
        <f>3325-SUM(F36:F41)</f>
        <v>1168</v>
      </c>
      <c r="G42" s="132">
        <f>588-SUM(G36:G41)</f>
        <v>208</v>
      </c>
    </row>
    <row r="43" spans="1:7" ht="14.85" customHeight="1">
      <c r="A43" s="443" t="s">
        <v>699</v>
      </c>
      <c r="B43" s="398">
        <v>510</v>
      </c>
      <c r="C43" s="383">
        <v>409</v>
      </c>
      <c r="D43" s="433">
        <v>101</v>
      </c>
      <c r="E43" s="132">
        <f>E35-SUM(E36:E42)</f>
        <v>550</v>
      </c>
      <c r="F43" s="132">
        <f>F35-SUM(F36:F42)</f>
        <v>467</v>
      </c>
      <c r="G43" s="132">
        <f>G35-SUM(G36:G42)</f>
        <v>83</v>
      </c>
    </row>
    <row r="44" spans="1:7" ht="14.85" customHeight="1">
      <c r="A44" s="443" t="s">
        <v>700</v>
      </c>
      <c r="B44" s="398">
        <v>3590</v>
      </c>
      <c r="C44" s="383">
        <v>2959</v>
      </c>
      <c r="D44" s="433">
        <v>631</v>
      </c>
      <c r="E44" s="132">
        <v>4067</v>
      </c>
      <c r="F44" s="132">
        <v>3529</v>
      </c>
      <c r="G44" s="132">
        <v>538</v>
      </c>
    </row>
    <row r="45" spans="1:7" ht="14.85" customHeight="1">
      <c r="A45" s="443" t="s">
        <v>701</v>
      </c>
      <c r="B45" s="398">
        <v>353</v>
      </c>
      <c r="C45" s="383">
        <v>256</v>
      </c>
      <c r="D45" s="433">
        <v>97</v>
      </c>
      <c r="E45" s="132">
        <v>334</v>
      </c>
      <c r="F45" s="132">
        <v>267</v>
      </c>
      <c r="G45" s="132">
        <v>67</v>
      </c>
    </row>
    <row r="46" spans="1:7" ht="14.85" customHeight="1">
      <c r="A46" s="443" t="s">
        <v>702</v>
      </c>
      <c r="B46" s="398">
        <v>851</v>
      </c>
      <c r="C46" s="383">
        <v>662</v>
      </c>
      <c r="D46" s="433">
        <v>189</v>
      </c>
      <c r="E46" s="132">
        <v>892</v>
      </c>
      <c r="F46" s="132">
        <v>710</v>
      </c>
      <c r="G46" s="132">
        <v>182</v>
      </c>
    </row>
    <row r="47" spans="1:7" ht="14.85" customHeight="1">
      <c r="A47" s="443" t="s">
        <v>703</v>
      </c>
      <c r="B47" s="398">
        <v>596</v>
      </c>
      <c r="C47" s="383">
        <v>356</v>
      </c>
      <c r="D47" s="433">
        <v>240</v>
      </c>
      <c r="E47" s="132">
        <v>568</v>
      </c>
      <c r="F47" s="132">
        <v>337</v>
      </c>
      <c r="G47" s="132">
        <v>231</v>
      </c>
    </row>
    <row r="48" spans="1:7" ht="14.85" customHeight="1">
      <c r="A48" s="443" t="s">
        <v>704</v>
      </c>
      <c r="B48" s="398">
        <v>333</v>
      </c>
      <c r="C48" s="383">
        <v>192</v>
      </c>
      <c r="D48" s="433">
        <v>141</v>
      </c>
      <c r="E48" s="132">
        <v>373</v>
      </c>
      <c r="F48" s="132">
        <v>216</v>
      </c>
      <c r="G48" s="132">
        <v>157</v>
      </c>
    </row>
    <row r="49" spans="1:7" ht="14.85" customHeight="1">
      <c r="A49" s="444" t="s">
        <v>188</v>
      </c>
      <c r="B49" s="406">
        <v>194</v>
      </c>
      <c r="C49" s="137">
        <v>147</v>
      </c>
      <c r="D49" s="437">
        <v>47</v>
      </c>
      <c r="E49" s="137">
        <f>E34-(E35+SUM(E44:E48))</f>
        <v>181</v>
      </c>
      <c r="F49" s="137">
        <f>F34-(F35+SUM(F44:F48))</f>
        <v>143</v>
      </c>
      <c r="G49" s="137">
        <f>G34-(G35+SUM(G44:G48))</f>
        <v>38</v>
      </c>
    </row>
    <row r="50" spans="1:7" ht="16.5" customHeight="1">
      <c r="A50" s="163" t="s">
        <v>730</v>
      </c>
      <c r="G50" s="138"/>
    </row>
    <row r="51" spans="1:7">
      <c r="A51" s="163" t="s">
        <v>731</v>
      </c>
      <c r="G51" s="138"/>
    </row>
    <row r="52" spans="1:7" ht="27.75" customHeight="1">
      <c r="A52" s="608" t="s">
        <v>732</v>
      </c>
      <c r="B52" s="608"/>
      <c r="C52" s="608"/>
      <c r="D52" s="608"/>
      <c r="E52" s="608"/>
      <c r="F52" s="608"/>
      <c r="G52" s="608"/>
    </row>
    <row r="53" spans="1:7">
      <c r="A53" s="163" t="s">
        <v>733</v>
      </c>
      <c r="G53" s="138"/>
    </row>
  </sheetData>
  <mergeCells count="4">
    <mergeCell ref="A5:A6"/>
    <mergeCell ref="B5:D5"/>
    <mergeCell ref="E5:G5"/>
    <mergeCell ref="A52:G5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49" zoomScale="115" zoomScaleNormal="115" zoomScaleSheetLayoutView="100" workbookViewId="0"/>
  </sheetViews>
  <sheetFormatPr defaultColWidth="8.875" defaultRowHeight="14.45" customHeight="1"/>
  <cols>
    <col min="1" max="1" width="8.125" style="165" customWidth="1"/>
    <col min="2" max="2" width="9.375" style="165" customWidth="1"/>
    <col min="3" max="3" width="10.625" style="165" customWidth="1"/>
    <col min="4" max="4" width="9.5" style="165" customWidth="1"/>
    <col min="5" max="5" width="9.625" style="165" customWidth="1"/>
    <col min="6" max="8" width="8" style="165" customWidth="1"/>
    <col min="9" max="9" width="8.625" style="165" customWidth="1"/>
    <col min="10" max="10" width="9" style="165" customWidth="1"/>
    <col min="11" max="16384" width="8.875" style="165"/>
  </cols>
  <sheetData>
    <row r="1" spans="1:10" ht="14.45" customHeight="1">
      <c r="A1" s="154" t="s">
        <v>166</v>
      </c>
    </row>
    <row r="3" spans="1:10" ht="21" customHeight="1">
      <c r="A3" s="573" t="s">
        <v>13</v>
      </c>
      <c r="B3" s="573"/>
      <c r="C3" s="573"/>
      <c r="D3" s="573"/>
      <c r="E3" s="573"/>
      <c r="F3" s="573"/>
      <c r="G3" s="573"/>
      <c r="H3" s="573"/>
      <c r="I3" s="573"/>
      <c r="J3" s="573"/>
    </row>
    <row r="4" spans="1:10" ht="10.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ht="16.5" customHeight="1">
      <c r="A5" s="185" t="s">
        <v>209</v>
      </c>
      <c r="B5" s="186"/>
      <c r="C5" s="186"/>
      <c r="D5" s="186"/>
      <c r="E5" s="186"/>
      <c r="F5" s="186"/>
      <c r="G5" s="186"/>
      <c r="H5" s="186"/>
      <c r="I5" s="186"/>
      <c r="J5" s="187"/>
    </row>
    <row r="6" spans="1:10" s="167" customFormat="1" ht="16.5" customHeight="1">
      <c r="A6" s="188" t="s">
        <v>14</v>
      </c>
      <c r="B6" s="574" t="s">
        <v>15</v>
      </c>
      <c r="C6" s="576" t="s">
        <v>16</v>
      </c>
      <c r="D6" s="577"/>
      <c r="E6" s="577"/>
      <c r="F6" s="577"/>
      <c r="G6" s="189" t="s">
        <v>17</v>
      </c>
      <c r="H6" s="190" t="s">
        <v>18</v>
      </c>
      <c r="I6" s="190" t="s">
        <v>19</v>
      </c>
      <c r="J6" s="191" t="s">
        <v>20</v>
      </c>
    </row>
    <row r="7" spans="1:10" s="167" customFormat="1" ht="16.5" customHeight="1">
      <c r="A7" s="192" t="s">
        <v>21</v>
      </c>
      <c r="B7" s="575"/>
      <c r="C7" s="193" t="s">
        <v>22</v>
      </c>
      <c r="D7" s="193" t="s">
        <v>23</v>
      </c>
      <c r="E7" s="193" t="s">
        <v>24</v>
      </c>
      <c r="F7" s="193" t="s">
        <v>49</v>
      </c>
      <c r="G7" s="194" t="s">
        <v>210</v>
      </c>
      <c r="H7" s="194" t="s">
        <v>25</v>
      </c>
      <c r="I7" s="194" t="s">
        <v>26</v>
      </c>
      <c r="J7" s="195" t="s">
        <v>27</v>
      </c>
    </row>
    <row r="8" spans="1:10" s="166" customFormat="1" ht="16.5" customHeight="1">
      <c r="A8" s="196" t="s">
        <v>28</v>
      </c>
      <c r="B8" s="2">
        <v>8193</v>
      </c>
      <c r="C8" s="3">
        <v>47480</v>
      </c>
      <c r="D8" s="3">
        <v>23489</v>
      </c>
      <c r="E8" s="3">
        <f t="shared" ref="E8:E47" si="0">+C8-D8</f>
        <v>23991</v>
      </c>
      <c r="F8" s="4">
        <v>505</v>
      </c>
      <c r="G8" s="5">
        <v>1.1000000000000001</v>
      </c>
      <c r="H8" s="197">
        <v>60.39</v>
      </c>
      <c r="I8" s="3">
        <f>C8/H8</f>
        <v>786.22288458354035</v>
      </c>
      <c r="J8" s="198">
        <f t="shared" ref="J8:J64" si="1">+C8/B8</f>
        <v>5.7951910167215912</v>
      </c>
    </row>
    <row r="9" spans="1:10" s="166" customFormat="1" ht="16.5" customHeight="1">
      <c r="A9" s="196">
        <v>33</v>
      </c>
      <c r="B9" s="2">
        <v>8342</v>
      </c>
      <c r="C9" s="3">
        <v>48048</v>
      </c>
      <c r="D9" s="3">
        <v>23781</v>
      </c>
      <c r="E9" s="3">
        <f t="shared" si="0"/>
        <v>24267</v>
      </c>
      <c r="F9" s="3">
        <f>SUM(C9-C8)</f>
        <v>568</v>
      </c>
      <c r="G9" s="6">
        <f>F9/C8*100</f>
        <v>1.1962931760741364</v>
      </c>
      <c r="H9" s="197">
        <v>60.39</v>
      </c>
      <c r="I9" s="3">
        <f>C9/H9</f>
        <v>795.62841530054641</v>
      </c>
      <c r="J9" s="198">
        <f t="shared" si="1"/>
        <v>5.759769839367058</v>
      </c>
    </row>
    <row r="10" spans="1:10" s="166" customFormat="1" ht="16.5" customHeight="1">
      <c r="A10" s="196">
        <v>34</v>
      </c>
      <c r="B10" s="2">
        <v>8529</v>
      </c>
      <c r="C10" s="3">
        <v>48800</v>
      </c>
      <c r="D10" s="3">
        <v>24154</v>
      </c>
      <c r="E10" s="3">
        <f t="shared" si="0"/>
        <v>24646</v>
      </c>
      <c r="F10" s="3">
        <f t="shared" ref="F10:F49" si="2">SUM(C10-C9)</f>
        <v>752</v>
      </c>
      <c r="G10" s="6">
        <f>F10/C9*100</f>
        <v>1.5651015651015652</v>
      </c>
      <c r="H10" s="197">
        <v>57.94</v>
      </c>
      <c r="I10" s="3">
        <f t="shared" ref="I10:I53" si="3">+C10/H10</f>
        <v>842.25060407317915</v>
      </c>
      <c r="J10" s="198">
        <f t="shared" si="1"/>
        <v>5.7216555281979131</v>
      </c>
    </row>
    <row r="11" spans="1:10" s="166" customFormat="1" ht="16.5" customHeight="1">
      <c r="A11" s="196">
        <v>35</v>
      </c>
      <c r="B11" s="2">
        <v>8764</v>
      </c>
      <c r="C11" s="3">
        <v>49460</v>
      </c>
      <c r="D11" s="3">
        <v>24477</v>
      </c>
      <c r="E11" s="3">
        <f t="shared" si="0"/>
        <v>24983</v>
      </c>
      <c r="F11" s="3">
        <f t="shared" si="2"/>
        <v>660</v>
      </c>
      <c r="G11" s="6">
        <f t="shared" ref="G11:G49" si="4">F11/C10*100</f>
        <v>1.3524590163934427</v>
      </c>
      <c r="H11" s="197">
        <v>59.76</v>
      </c>
      <c r="I11" s="3">
        <f t="shared" si="3"/>
        <v>827.6439089692102</v>
      </c>
      <c r="J11" s="198">
        <f t="shared" si="1"/>
        <v>5.6435417617526245</v>
      </c>
    </row>
    <row r="12" spans="1:10" s="166" customFormat="1" ht="16.5" customHeight="1">
      <c r="A12" s="196">
        <v>36</v>
      </c>
      <c r="B12" s="2">
        <v>9240</v>
      </c>
      <c r="C12" s="3">
        <v>50793</v>
      </c>
      <c r="D12" s="3">
        <v>25179</v>
      </c>
      <c r="E12" s="3">
        <f t="shared" si="0"/>
        <v>25614</v>
      </c>
      <c r="F12" s="3">
        <f t="shared" si="2"/>
        <v>1333</v>
      </c>
      <c r="G12" s="6">
        <f t="shared" si="4"/>
        <v>2.6951071572988274</v>
      </c>
      <c r="H12" s="197">
        <v>59.76</v>
      </c>
      <c r="I12" s="3">
        <f t="shared" si="3"/>
        <v>849.94979919678713</v>
      </c>
      <c r="J12" s="198">
        <f t="shared" si="1"/>
        <v>5.4970779220779225</v>
      </c>
    </row>
    <row r="13" spans="1:10" s="166" customFormat="1" ht="16.5" customHeight="1">
      <c r="A13" s="196">
        <v>37</v>
      </c>
      <c r="B13" s="2">
        <v>9833</v>
      </c>
      <c r="C13" s="3">
        <v>52285</v>
      </c>
      <c r="D13" s="3">
        <v>25940</v>
      </c>
      <c r="E13" s="3">
        <f t="shared" si="0"/>
        <v>26345</v>
      </c>
      <c r="F13" s="3">
        <f t="shared" si="2"/>
        <v>1492</v>
      </c>
      <c r="G13" s="6">
        <f t="shared" si="4"/>
        <v>2.9374126355993937</v>
      </c>
      <c r="H13" s="197">
        <v>59.74</v>
      </c>
      <c r="I13" s="3">
        <f t="shared" si="3"/>
        <v>875.20924004017411</v>
      </c>
      <c r="J13" s="198">
        <f t="shared" si="1"/>
        <v>5.3172988914878472</v>
      </c>
    </row>
    <row r="14" spans="1:10" s="166" customFormat="1" ht="16.5" customHeight="1">
      <c r="A14" s="196">
        <v>38</v>
      </c>
      <c r="B14" s="2">
        <v>10866</v>
      </c>
      <c r="C14" s="3">
        <v>55648</v>
      </c>
      <c r="D14" s="3">
        <v>27713</v>
      </c>
      <c r="E14" s="3">
        <f t="shared" si="0"/>
        <v>27935</v>
      </c>
      <c r="F14" s="3">
        <f t="shared" si="2"/>
        <v>3363</v>
      </c>
      <c r="G14" s="6">
        <f t="shared" si="4"/>
        <v>6.4320550827197094</v>
      </c>
      <c r="H14" s="197">
        <v>59.73</v>
      </c>
      <c r="I14" s="3">
        <f t="shared" si="3"/>
        <v>931.65913276410515</v>
      </c>
      <c r="J14" s="198">
        <f t="shared" si="1"/>
        <v>5.1212957850174856</v>
      </c>
    </row>
    <row r="15" spans="1:10" s="166" customFormat="1" ht="16.5" customHeight="1">
      <c r="A15" s="196">
        <v>39</v>
      </c>
      <c r="B15" s="2">
        <v>12923</v>
      </c>
      <c r="C15" s="3">
        <v>62637</v>
      </c>
      <c r="D15" s="3">
        <v>31534</v>
      </c>
      <c r="E15" s="3">
        <f t="shared" si="0"/>
        <v>31103</v>
      </c>
      <c r="F15" s="3">
        <f t="shared" si="2"/>
        <v>6989</v>
      </c>
      <c r="G15" s="6">
        <f t="shared" si="4"/>
        <v>12.559301322599195</v>
      </c>
      <c r="H15" s="197">
        <v>59.73</v>
      </c>
      <c r="I15" s="3">
        <f t="shared" si="3"/>
        <v>1048.6690105474636</v>
      </c>
      <c r="J15" s="198">
        <f t="shared" si="1"/>
        <v>4.8469395651164593</v>
      </c>
    </row>
    <row r="16" spans="1:10" s="166" customFormat="1" ht="16.5" customHeight="1">
      <c r="A16" s="196">
        <v>40</v>
      </c>
      <c r="B16" s="2">
        <v>15654</v>
      </c>
      <c r="C16" s="3">
        <v>70600</v>
      </c>
      <c r="D16" s="3">
        <v>35749</v>
      </c>
      <c r="E16" s="3">
        <f t="shared" si="0"/>
        <v>34851</v>
      </c>
      <c r="F16" s="3">
        <f t="shared" si="2"/>
        <v>7963</v>
      </c>
      <c r="G16" s="6">
        <f t="shared" si="4"/>
        <v>12.712933250315309</v>
      </c>
      <c r="H16" s="197">
        <v>59.73</v>
      </c>
      <c r="I16" s="3">
        <f t="shared" si="3"/>
        <v>1181.9856018751047</v>
      </c>
      <c r="J16" s="198">
        <f t="shared" si="1"/>
        <v>4.5100293854605855</v>
      </c>
    </row>
    <row r="17" spans="1:10" s="166" customFormat="1" ht="16.5" customHeight="1">
      <c r="A17" s="196">
        <v>41</v>
      </c>
      <c r="B17" s="2">
        <v>18861</v>
      </c>
      <c r="C17" s="3">
        <v>80540</v>
      </c>
      <c r="D17" s="3">
        <v>40901</v>
      </c>
      <c r="E17" s="3">
        <f t="shared" si="0"/>
        <v>39639</v>
      </c>
      <c r="F17" s="3">
        <f t="shared" si="2"/>
        <v>9940</v>
      </c>
      <c r="G17" s="6">
        <f t="shared" si="4"/>
        <v>14.079320113314447</v>
      </c>
      <c r="H17" s="197">
        <v>59.73</v>
      </c>
      <c r="I17" s="3">
        <f t="shared" si="3"/>
        <v>1348.4011384563871</v>
      </c>
      <c r="J17" s="198">
        <f t="shared" si="1"/>
        <v>4.2701871586872384</v>
      </c>
    </row>
    <row r="18" spans="1:10" s="166" customFormat="1" ht="16.5" customHeight="1">
      <c r="A18" s="196">
        <v>42</v>
      </c>
      <c r="B18" s="2">
        <v>23548</v>
      </c>
      <c r="C18" s="3">
        <v>95113</v>
      </c>
      <c r="D18" s="3">
        <v>48289</v>
      </c>
      <c r="E18" s="3">
        <f t="shared" si="0"/>
        <v>46824</v>
      </c>
      <c r="F18" s="3">
        <f t="shared" si="2"/>
        <v>14573</v>
      </c>
      <c r="G18" s="6">
        <f t="shared" si="4"/>
        <v>18.094114725602182</v>
      </c>
      <c r="H18" s="197">
        <v>59.73</v>
      </c>
      <c r="I18" s="3">
        <f t="shared" si="3"/>
        <v>1592.3823874100119</v>
      </c>
      <c r="J18" s="198">
        <f t="shared" si="1"/>
        <v>4.0391116018345503</v>
      </c>
    </row>
    <row r="19" spans="1:10" s="166" customFormat="1" ht="16.5" customHeight="1">
      <c r="A19" s="196">
        <v>43</v>
      </c>
      <c r="B19" s="2">
        <v>26803</v>
      </c>
      <c r="C19" s="3">
        <v>105492</v>
      </c>
      <c r="D19" s="3">
        <v>53597</v>
      </c>
      <c r="E19" s="3">
        <f t="shared" si="0"/>
        <v>51895</v>
      </c>
      <c r="F19" s="3">
        <f t="shared" si="2"/>
        <v>10379</v>
      </c>
      <c r="G19" s="6">
        <f t="shared" si="4"/>
        <v>10.912283284093657</v>
      </c>
      <c r="H19" s="197">
        <v>59.73</v>
      </c>
      <c r="I19" s="3">
        <f t="shared" si="3"/>
        <v>1766.1476644902061</v>
      </c>
      <c r="J19" s="198">
        <f t="shared" si="1"/>
        <v>3.9358280789463866</v>
      </c>
    </row>
    <row r="20" spans="1:10" s="166" customFormat="1" ht="16.5" customHeight="1">
      <c r="A20" s="196">
        <v>44</v>
      </c>
      <c r="B20" s="2">
        <v>30929</v>
      </c>
      <c r="C20" s="3">
        <v>118570</v>
      </c>
      <c r="D20" s="3">
        <v>60258</v>
      </c>
      <c r="E20" s="3">
        <f t="shared" si="0"/>
        <v>58312</v>
      </c>
      <c r="F20" s="3">
        <f t="shared" si="2"/>
        <v>13078</v>
      </c>
      <c r="G20" s="6">
        <f t="shared" si="4"/>
        <v>12.397148598945892</v>
      </c>
      <c r="H20" s="197">
        <v>59.73</v>
      </c>
      <c r="I20" s="3">
        <f t="shared" si="3"/>
        <v>1985.0996149338691</v>
      </c>
      <c r="J20" s="198">
        <f t="shared" si="1"/>
        <v>3.8336189336868309</v>
      </c>
    </row>
    <row r="21" spans="1:10" s="166" customFormat="1" ht="16.5" customHeight="1">
      <c r="A21" s="196">
        <v>45</v>
      </c>
      <c r="B21" s="2">
        <v>35580</v>
      </c>
      <c r="C21" s="3">
        <v>131887</v>
      </c>
      <c r="D21" s="3">
        <v>66905</v>
      </c>
      <c r="E21" s="3">
        <f t="shared" si="0"/>
        <v>64982</v>
      </c>
      <c r="F21" s="3">
        <f t="shared" si="2"/>
        <v>13317</v>
      </c>
      <c r="G21" s="6">
        <f t="shared" si="4"/>
        <v>11.231340136628152</v>
      </c>
      <c r="H21" s="197">
        <v>59.73</v>
      </c>
      <c r="I21" s="3">
        <f t="shared" si="3"/>
        <v>2208.0529047379878</v>
      </c>
      <c r="J21" s="198">
        <f t="shared" si="1"/>
        <v>3.7067734682405846</v>
      </c>
    </row>
    <row r="22" spans="1:10" s="166" customFormat="1" ht="16.5" customHeight="1">
      <c r="A22" s="196">
        <v>46</v>
      </c>
      <c r="B22" s="2">
        <v>39901</v>
      </c>
      <c r="C22" s="3">
        <v>145878</v>
      </c>
      <c r="D22" s="3">
        <v>73999</v>
      </c>
      <c r="E22" s="3">
        <f t="shared" si="0"/>
        <v>71879</v>
      </c>
      <c r="F22" s="3">
        <f t="shared" si="2"/>
        <v>13991</v>
      </c>
      <c r="G22" s="6">
        <f t="shared" si="4"/>
        <v>10.608323792337378</v>
      </c>
      <c r="H22" s="197">
        <v>59.73</v>
      </c>
      <c r="I22" s="3">
        <f t="shared" si="3"/>
        <v>2442.2903063787044</v>
      </c>
      <c r="J22" s="198">
        <f t="shared" si="1"/>
        <v>3.6559985965264028</v>
      </c>
    </row>
    <row r="23" spans="1:10" s="166" customFormat="1" ht="16.5" customHeight="1">
      <c r="A23" s="196">
        <v>47</v>
      </c>
      <c r="B23" s="2">
        <v>44218</v>
      </c>
      <c r="C23" s="3">
        <v>159931</v>
      </c>
      <c r="D23" s="3">
        <v>81109</v>
      </c>
      <c r="E23" s="3">
        <f t="shared" si="0"/>
        <v>78822</v>
      </c>
      <c r="F23" s="3">
        <f t="shared" si="2"/>
        <v>14053</v>
      </c>
      <c r="G23" s="6">
        <f t="shared" si="4"/>
        <v>9.6333922867053285</v>
      </c>
      <c r="H23" s="197">
        <v>59.73</v>
      </c>
      <c r="I23" s="3">
        <f t="shared" si="3"/>
        <v>2677.5657123723422</v>
      </c>
      <c r="J23" s="198">
        <f t="shared" si="1"/>
        <v>3.6168754805735222</v>
      </c>
    </row>
    <row r="24" spans="1:10" s="166" customFormat="1" ht="16.5" customHeight="1">
      <c r="A24" s="196">
        <v>48</v>
      </c>
      <c r="B24" s="2">
        <v>48328</v>
      </c>
      <c r="C24" s="3">
        <v>172555</v>
      </c>
      <c r="D24" s="3">
        <v>87496</v>
      </c>
      <c r="E24" s="3">
        <f t="shared" si="0"/>
        <v>85059</v>
      </c>
      <c r="F24" s="3">
        <f t="shared" si="2"/>
        <v>12624</v>
      </c>
      <c r="G24" s="6">
        <f t="shared" si="4"/>
        <v>7.8934040304881474</v>
      </c>
      <c r="H24" s="197">
        <v>59.73</v>
      </c>
      <c r="I24" s="3">
        <f t="shared" si="3"/>
        <v>2888.9167922317097</v>
      </c>
      <c r="J24" s="198">
        <f t="shared" si="1"/>
        <v>3.5704974341996358</v>
      </c>
    </row>
    <row r="25" spans="1:10" s="166" customFormat="1" ht="16.5" customHeight="1">
      <c r="A25" s="196">
        <v>49</v>
      </c>
      <c r="B25" s="2">
        <v>51358</v>
      </c>
      <c r="C25" s="3">
        <v>181822</v>
      </c>
      <c r="D25" s="3">
        <v>92158</v>
      </c>
      <c r="E25" s="3">
        <f t="shared" si="0"/>
        <v>89664</v>
      </c>
      <c r="F25" s="3">
        <f t="shared" si="2"/>
        <v>9267</v>
      </c>
      <c r="G25" s="6">
        <f t="shared" si="4"/>
        <v>5.3704615919561878</v>
      </c>
      <c r="H25" s="197">
        <v>59.73</v>
      </c>
      <c r="I25" s="3">
        <f t="shared" si="3"/>
        <v>3044.0649589820864</v>
      </c>
      <c r="J25" s="198">
        <f t="shared" si="1"/>
        <v>3.5402858366758831</v>
      </c>
    </row>
    <row r="26" spans="1:10" s="166" customFormat="1" ht="16.5" customHeight="1">
      <c r="A26" s="196">
        <v>50</v>
      </c>
      <c r="B26" s="2">
        <v>54060</v>
      </c>
      <c r="C26" s="3">
        <v>190079</v>
      </c>
      <c r="D26" s="3">
        <v>96279</v>
      </c>
      <c r="E26" s="3">
        <f t="shared" si="0"/>
        <v>93800</v>
      </c>
      <c r="F26" s="3">
        <f t="shared" si="2"/>
        <v>8257</v>
      </c>
      <c r="G26" s="6">
        <f t="shared" si="4"/>
        <v>4.5412546336526933</v>
      </c>
      <c r="H26" s="197">
        <v>59.73</v>
      </c>
      <c r="I26" s="3">
        <f t="shared" si="3"/>
        <v>3182.303699983258</v>
      </c>
      <c r="J26" s="198">
        <f t="shared" si="1"/>
        <v>3.5160747317795042</v>
      </c>
    </row>
    <row r="27" spans="1:10" s="166" customFormat="1" ht="16.5" customHeight="1">
      <c r="A27" s="196">
        <v>51</v>
      </c>
      <c r="B27" s="2">
        <v>56264</v>
      </c>
      <c r="C27" s="3">
        <v>197087</v>
      </c>
      <c r="D27" s="3">
        <v>99699</v>
      </c>
      <c r="E27" s="3">
        <f t="shared" si="0"/>
        <v>97388</v>
      </c>
      <c r="F27" s="3">
        <f t="shared" si="2"/>
        <v>7008</v>
      </c>
      <c r="G27" s="6">
        <f t="shared" si="4"/>
        <v>3.6868880833758597</v>
      </c>
      <c r="H27" s="197">
        <v>59.73</v>
      </c>
      <c r="I27" s="3">
        <f t="shared" si="3"/>
        <v>3299.6316758747698</v>
      </c>
      <c r="J27" s="198">
        <f t="shared" si="1"/>
        <v>3.5028970567325466</v>
      </c>
    </row>
    <row r="28" spans="1:10" s="166" customFormat="1" ht="16.5" customHeight="1">
      <c r="A28" s="196">
        <v>52</v>
      </c>
      <c r="B28" s="2">
        <v>58197</v>
      </c>
      <c r="C28" s="3">
        <v>202857</v>
      </c>
      <c r="D28" s="3">
        <v>102412</v>
      </c>
      <c r="E28" s="3">
        <f t="shared" si="0"/>
        <v>100445</v>
      </c>
      <c r="F28" s="3">
        <f t="shared" si="2"/>
        <v>5770</v>
      </c>
      <c r="G28" s="6">
        <f t="shared" si="4"/>
        <v>2.9276410925124439</v>
      </c>
      <c r="H28" s="197">
        <v>59.73</v>
      </c>
      <c r="I28" s="3">
        <f t="shared" si="3"/>
        <v>3396.2330487192366</v>
      </c>
      <c r="J28" s="198">
        <f t="shared" si="1"/>
        <v>3.4856951389246866</v>
      </c>
    </row>
    <row r="29" spans="1:10" s="166" customFormat="1" ht="16.5" customHeight="1">
      <c r="A29" s="196">
        <v>53</v>
      </c>
      <c r="B29" s="2">
        <v>59486</v>
      </c>
      <c r="C29" s="3">
        <v>207575</v>
      </c>
      <c r="D29" s="3">
        <v>104683</v>
      </c>
      <c r="E29" s="3">
        <f t="shared" si="0"/>
        <v>102892</v>
      </c>
      <c r="F29" s="3">
        <f t="shared" si="2"/>
        <v>4718</v>
      </c>
      <c r="G29" s="6">
        <f t="shared" si="4"/>
        <v>2.3257762857579478</v>
      </c>
      <c r="H29" s="197">
        <v>59.73</v>
      </c>
      <c r="I29" s="3">
        <f t="shared" si="3"/>
        <v>3475.221831575423</v>
      </c>
      <c r="J29" s="198">
        <f t="shared" si="1"/>
        <v>3.4894765154826346</v>
      </c>
    </row>
    <row r="30" spans="1:10" s="166" customFormat="1" ht="16.5" customHeight="1">
      <c r="A30" s="196">
        <v>54</v>
      </c>
      <c r="B30" s="2">
        <v>61171</v>
      </c>
      <c r="C30" s="3">
        <v>212977</v>
      </c>
      <c r="D30" s="3">
        <v>107348</v>
      </c>
      <c r="E30" s="3">
        <f t="shared" si="0"/>
        <v>105629</v>
      </c>
      <c r="F30" s="3">
        <f t="shared" si="2"/>
        <v>5402</v>
      </c>
      <c r="G30" s="6">
        <f t="shared" si="4"/>
        <v>2.6024328555943632</v>
      </c>
      <c r="H30" s="197">
        <v>59.73</v>
      </c>
      <c r="I30" s="3">
        <f t="shared" si="3"/>
        <v>3565.6621463251299</v>
      </c>
      <c r="J30" s="198">
        <f t="shared" si="1"/>
        <v>3.4816661489921694</v>
      </c>
    </row>
    <row r="31" spans="1:10" s="166" customFormat="1" ht="16.5" customHeight="1">
      <c r="A31" s="196">
        <v>55</v>
      </c>
      <c r="B31" s="2">
        <v>63230</v>
      </c>
      <c r="C31" s="3">
        <v>218817</v>
      </c>
      <c r="D31" s="3">
        <v>110420</v>
      </c>
      <c r="E31" s="3">
        <f t="shared" si="0"/>
        <v>108397</v>
      </c>
      <c r="F31" s="3">
        <f t="shared" si="2"/>
        <v>5840</v>
      </c>
      <c r="G31" s="6">
        <f t="shared" si="4"/>
        <v>2.7420801307183407</v>
      </c>
      <c r="H31" s="197">
        <v>59.73</v>
      </c>
      <c r="I31" s="3">
        <f t="shared" si="3"/>
        <v>3663.4354595680566</v>
      </c>
      <c r="J31" s="198">
        <f t="shared" si="1"/>
        <v>3.4606515894353946</v>
      </c>
    </row>
    <row r="32" spans="1:10" s="166" customFormat="1" ht="16.5" customHeight="1">
      <c r="A32" s="196">
        <v>56</v>
      </c>
      <c r="B32" s="2">
        <v>64898</v>
      </c>
      <c r="C32" s="3">
        <v>223687</v>
      </c>
      <c r="D32" s="3">
        <v>112964</v>
      </c>
      <c r="E32" s="3">
        <f t="shared" si="0"/>
        <v>110723</v>
      </c>
      <c r="F32" s="3">
        <f t="shared" si="2"/>
        <v>4870</v>
      </c>
      <c r="G32" s="6">
        <f t="shared" si="4"/>
        <v>2.225604043561515</v>
      </c>
      <c r="H32" s="197">
        <v>59.73</v>
      </c>
      <c r="I32" s="3">
        <f t="shared" si="3"/>
        <v>3744.9690272894695</v>
      </c>
      <c r="J32" s="198">
        <f t="shared" si="1"/>
        <v>3.4467472033036457</v>
      </c>
    </row>
    <row r="33" spans="1:10" s="166" customFormat="1" ht="16.5" customHeight="1">
      <c r="A33" s="196">
        <v>57</v>
      </c>
      <c r="B33" s="2">
        <v>67068</v>
      </c>
      <c r="C33" s="3">
        <v>229656</v>
      </c>
      <c r="D33" s="3">
        <v>115908</v>
      </c>
      <c r="E33" s="3">
        <f t="shared" si="0"/>
        <v>113748</v>
      </c>
      <c r="F33" s="3">
        <f t="shared" si="2"/>
        <v>5969</v>
      </c>
      <c r="G33" s="6">
        <f t="shared" si="4"/>
        <v>2.6684608403706966</v>
      </c>
      <c r="H33" s="197">
        <v>59.73</v>
      </c>
      <c r="I33" s="3">
        <f t="shared" si="3"/>
        <v>3844.9020592667002</v>
      </c>
      <c r="J33" s="198">
        <f t="shared" si="1"/>
        <v>3.4242261585256752</v>
      </c>
    </row>
    <row r="34" spans="1:10" s="166" customFormat="1" ht="16.5" customHeight="1">
      <c r="A34" s="196">
        <v>58</v>
      </c>
      <c r="B34" s="2">
        <v>69577</v>
      </c>
      <c r="C34" s="3">
        <v>236406</v>
      </c>
      <c r="D34" s="3">
        <v>119323</v>
      </c>
      <c r="E34" s="3">
        <f t="shared" si="0"/>
        <v>117083</v>
      </c>
      <c r="F34" s="3">
        <f t="shared" si="2"/>
        <v>6750</v>
      </c>
      <c r="G34" s="6">
        <f t="shared" si="4"/>
        <v>2.9391785975546032</v>
      </c>
      <c r="H34" s="197">
        <v>59.73</v>
      </c>
      <c r="I34" s="3">
        <f t="shared" si="3"/>
        <v>3957.9105976896035</v>
      </c>
      <c r="J34" s="198">
        <f t="shared" si="1"/>
        <v>3.397760754272245</v>
      </c>
    </row>
    <row r="35" spans="1:10" s="166" customFormat="1" ht="16.5" customHeight="1">
      <c r="A35" s="196">
        <v>59</v>
      </c>
      <c r="B35" s="2">
        <v>73442</v>
      </c>
      <c r="C35" s="3">
        <v>243328</v>
      </c>
      <c r="D35" s="3">
        <v>122742</v>
      </c>
      <c r="E35" s="3">
        <f t="shared" si="0"/>
        <v>120586</v>
      </c>
      <c r="F35" s="3">
        <f t="shared" si="2"/>
        <v>6922</v>
      </c>
      <c r="G35" s="6">
        <f t="shared" si="4"/>
        <v>2.9280136713958189</v>
      </c>
      <c r="H35" s="197">
        <v>59.73</v>
      </c>
      <c r="I35" s="3">
        <f t="shared" si="3"/>
        <v>4073.7987610915789</v>
      </c>
      <c r="J35" s="198">
        <f t="shared" si="1"/>
        <v>3.3131995316031699</v>
      </c>
    </row>
    <row r="36" spans="1:10" s="166" customFormat="1" ht="16.5" customHeight="1">
      <c r="A36" s="196">
        <v>60</v>
      </c>
      <c r="B36" s="2">
        <v>75423</v>
      </c>
      <c r="C36" s="3">
        <v>248435</v>
      </c>
      <c r="D36" s="3">
        <v>125165</v>
      </c>
      <c r="E36" s="3">
        <f t="shared" si="0"/>
        <v>123270</v>
      </c>
      <c r="F36" s="3">
        <f t="shared" si="2"/>
        <v>5107</v>
      </c>
      <c r="G36" s="6">
        <f t="shared" si="4"/>
        <v>2.098813124671226</v>
      </c>
      <c r="H36" s="197">
        <v>59.73</v>
      </c>
      <c r="I36" s="3">
        <f t="shared" si="3"/>
        <v>4159.3001841620626</v>
      </c>
      <c r="J36" s="198">
        <f t="shared" si="1"/>
        <v>3.2938891319623989</v>
      </c>
    </row>
    <row r="37" spans="1:10" s="166" customFormat="1" ht="16.5" customHeight="1">
      <c r="A37" s="196">
        <v>61</v>
      </c>
      <c r="B37" s="2">
        <v>78672</v>
      </c>
      <c r="C37" s="3">
        <v>256486</v>
      </c>
      <c r="D37" s="3">
        <v>129342</v>
      </c>
      <c r="E37" s="3">
        <f t="shared" si="0"/>
        <v>127144</v>
      </c>
      <c r="F37" s="3">
        <f t="shared" si="2"/>
        <v>8051</v>
      </c>
      <c r="G37" s="6">
        <f t="shared" si="4"/>
        <v>3.2406866987340752</v>
      </c>
      <c r="H37" s="197">
        <v>59.73</v>
      </c>
      <c r="I37" s="3">
        <f t="shared" si="3"/>
        <v>4294.0900719906249</v>
      </c>
      <c r="J37" s="198">
        <f t="shared" si="1"/>
        <v>3.2601942241203985</v>
      </c>
    </row>
    <row r="38" spans="1:10" s="166" customFormat="1" ht="16.5" customHeight="1">
      <c r="A38" s="196">
        <v>62</v>
      </c>
      <c r="B38" s="2">
        <v>81797</v>
      </c>
      <c r="C38" s="3">
        <v>264487</v>
      </c>
      <c r="D38" s="3">
        <v>133382</v>
      </c>
      <c r="E38" s="3">
        <f t="shared" si="0"/>
        <v>131105</v>
      </c>
      <c r="F38" s="3">
        <f t="shared" si="2"/>
        <v>8001</v>
      </c>
      <c r="G38" s="6">
        <f t="shared" si="4"/>
        <v>3.119468509002441</v>
      </c>
      <c r="H38" s="197">
        <v>59.73</v>
      </c>
      <c r="I38" s="3">
        <f t="shared" si="3"/>
        <v>4428.0428595345729</v>
      </c>
      <c r="J38" s="198">
        <f t="shared" si="1"/>
        <v>3.2334559947186325</v>
      </c>
    </row>
    <row r="39" spans="1:10" s="166" customFormat="1" ht="16.5" customHeight="1">
      <c r="A39" s="196">
        <v>63</v>
      </c>
      <c r="B39" s="2">
        <v>85258</v>
      </c>
      <c r="C39" s="3">
        <v>271964</v>
      </c>
      <c r="D39" s="3">
        <v>137176</v>
      </c>
      <c r="E39" s="3">
        <f t="shared" si="0"/>
        <v>134788</v>
      </c>
      <c r="F39" s="3">
        <f t="shared" si="2"/>
        <v>7477</v>
      </c>
      <c r="G39" s="6">
        <f t="shared" si="4"/>
        <v>2.8269820444861185</v>
      </c>
      <c r="H39" s="197">
        <v>59.73</v>
      </c>
      <c r="I39" s="3">
        <f t="shared" si="3"/>
        <v>4553.2228360957643</v>
      </c>
      <c r="J39" s="198">
        <f t="shared" si="1"/>
        <v>3.1898942034765065</v>
      </c>
    </row>
    <row r="40" spans="1:10" s="166" customFormat="1" ht="16.5" customHeight="1">
      <c r="A40" s="199" t="s">
        <v>29</v>
      </c>
      <c r="B40" s="2">
        <v>88071</v>
      </c>
      <c r="C40" s="3">
        <v>277144</v>
      </c>
      <c r="D40" s="3">
        <v>139840</v>
      </c>
      <c r="E40" s="3">
        <f t="shared" si="0"/>
        <v>137304</v>
      </c>
      <c r="F40" s="3">
        <f t="shared" si="2"/>
        <v>5180</v>
      </c>
      <c r="G40" s="6">
        <f t="shared" si="4"/>
        <v>1.9046638525687225</v>
      </c>
      <c r="H40" s="197">
        <v>60.31</v>
      </c>
      <c r="I40" s="3">
        <f t="shared" si="3"/>
        <v>4595.3241585143423</v>
      </c>
      <c r="J40" s="198">
        <f t="shared" si="1"/>
        <v>3.1468247209637679</v>
      </c>
    </row>
    <row r="41" spans="1:10" s="166" customFormat="1" ht="16.5" customHeight="1">
      <c r="A41" s="200" t="s">
        <v>211</v>
      </c>
      <c r="B41" s="2">
        <v>90871</v>
      </c>
      <c r="C41" s="3">
        <v>281623</v>
      </c>
      <c r="D41" s="3">
        <v>142208</v>
      </c>
      <c r="E41" s="3">
        <f t="shared" si="0"/>
        <v>139415</v>
      </c>
      <c r="F41" s="3">
        <f t="shared" si="2"/>
        <v>4479</v>
      </c>
      <c r="G41" s="6">
        <f t="shared" si="4"/>
        <v>1.6161273561758509</v>
      </c>
      <c r="H41" s="197">
        <v>60.31</v>
      </c>
      <c r="I41" s="3">
        <f t="shared" si="3"/>
        <v>4669.5904493450507</v>
      </c>
      <c r="J41" s="198">
        <f t="shared" si="1"/>
        <v>3.0991515444971443</v>
      </c>
    </row>
    <row r="42" spans="1:10" s="166" customFormat="1" ht="16.5" customHeight="1">
      <c r="A42" s="200" t="s">
        <v>30</v>
      </c>
      <c r="B42" s="2">
        <v>93398</v>
      </c>
      <c r="C42" s="3">
        <v>284836</v>
      </c>
      <c r="D42" s="3">
        <v>144077</v>
      </c>
      <c r="E42" s="3">
        <f t="shared" si="0"/>
        <v>140759</v>
      </c>
      <c r="F42" s="3">
        <f t="shared" si="2"/>
        <v>3213</v>
      </c>
      <c r="G42" s="6">
        <f t="shared" si="4"/>
        <v>1.1408869303998608</v>
      </c>
      <c r="H42" s="197">
        <v>60.31</v>
      </c>
      <c r="I42" s="3">
        <f t="shared" si="3"/>
        <v>4722.8651964848286</v>
      </c>
      <c r="J42" s="198">
        <f t="shared" si="1"/>
        <v>3.0497012783999655</v>
      </c>
    </row>
    <row r="43" spans="1:10" s="166" customFormat="1" ht="16.5" customHeight="1">
      <c r="A43" s="200" t="s">
        <v>31</v>
      </c>
      <c r="B43" s="2">
        <v>96168</v>
      </c>
      <c r="C43" s="3">
        <v>288101</v>
      </c>
      <c r="D43" s="3">
        <v>145770</v>
      </c>
      <c r="E43" s="3">
        <f t="shared" si="0"/>
        <v>142331</v>
      </c>
      <c r="F43" s="3">
        <f t="shared" si="2"/>
        <v>3265</v>
      </c>
      <c r="G43" s="6">
        <f t="shared" si="4"/>
        <v>1.1462736451852995</v>
      </c>
      <c r="H43" s="197">
        <v>60.31</v>
      </c>
      <c r="I43" s="3">
        <f t="shared" si="3"/>
        <v>4777.0021555297626</v>
      </c>
      <c r="J43" s="198">
        <f t="shared" si="1"/>
        <v>2.9958094168538389</v>
      </c>
    </row>
    <row r="44" spans="1:10" s="166" customFormat="1" ht="16.5" customHeight="1">
      <c r="A44" s="200" t="s">
        <v>32</v>
      </c>
      <c r="B44" s="2">
        <v>98718</v>
      </c>
      <c r="C44" s="3">
        <v>291519</v>
      </c>
      <c r="D44" s="3">
        <v>147595</v>
      </c>
      <c r="E44" s="3">
        <f t="shared" si="0"/>
        <v>143924</v>
      </c>
      <c r="F44" s="3">
        <f t="shared" si="2"/>
        <v>3418</v>
      </c>
      <c r="G44" s="6">
        <f t="shared" si="4"/>
        <v>1.1863894953505889</v>
      </c>
      <c r="H44" s="197">
        <v>60.31</v>
      </c>
      <c r="I44" s="3">
        <f t="shared" si="3"/>
        <v>4833.6760072956395</v>
      </c>
      <c r="J44" s="198">
        <f t="shared" si="1"/>
        <v>2.9530480763386615</v>
      </c>
    </row>
    <row r="45" spans="1:10" s="166" customFormat="1" ht="16.5" customHeight="1">
      <c r="A45" s="200" t="s">
        <v>33</v>
      </c>
      <c r="B45" s="2">
        <v>100677</v>
      </c>
      <c r="C45" s="3">
        <v>294257</v>
      </c>
      <c r="D45" s="3">
        <v>148845</v>
      </c>
      <c r="E45" s="3">
        <f t="shared" si="0"/>
        <v>145412</v>
      </c>
      <c r="F45" s="3">
        <f t="shared" si="2"/>
        <v>2738</v>
      </c>
      <c r="G45" s="6">
        <f t="shared" si="4"/>
        <v>0.93921836998617592</v>
      </c>
      <c r="H45" s="197">
        <v>60.31</v>
      </c>
      <c r="I45" s="3">
        <f t="shared" si="3"/>
        <v>4879.0747803017739</v>
      </c>
      <c r="J45" s="198">
        <f t="shared" si="1"/>
        <v>2.9227827607099934</v>
      </c>
    </row>
    <row r="46" spans="1:10" s="166" customFormat="1" ht="16.5" customHeight="1">
      <c r="A46" s="200" t="s">
        <v>34</v>
      </c>
      <c r="B46" s="2">
        <v>102351</v>
      </c>
      <c r="C46" s="3">
        <v>296426</v>
      </c>
      <c r="D46" s="3">
        <v>149775</v>
      </c>
      <c r="E46" s="3">
        <f t="shared" si="0"/>
        <v>146651</v>
      </c>
      <c r="F46" s="3">
        <f t="shared" si="2"/>
        <v>2169</v>
      </c>
      <c r="G46" s="6">
        <f t="shared" si="4"/>
        <v>0.73711075692336969</v>
      </c>
      <c r="H46" s="197">
        <v>60.31</v>
      </c>
      <c r="I46" s="3">
        <f t="shared" si="3"/>
        <v>4915.0389653457132</v>
      </c>
      <c r="J46" s="198">
        <f t="shared" si="1"/>
        <v>2.8961710193354242</v>
      </c>
    </row>
    <row r="47" spans="1:10" s="166" customFormat="1" ht="16.5" customHeight="1">
      <c r="A47" s="200" t="s">
        <v>35</v>
      </c>
      <c r="B47" s="2">
        <v>103930</v>
      </c>
      <c r="C47" s="3">
        <v>297822</v>
      </c>
      <c r="D47" s="3">
        <v>150413</v>
      </c>
      <c r="E47" s="3">
        <f t="shared" si="0"/>
        <v>147409</v>
      </c>
      <c r="F47" s="3">
        <f t="shared" si="2"/>
        <v>1396</v>
      </c>
      <c r="G47" s="6">
        <f t="shared" si="4"/>
        <v>0.47094384433214359</v>
      </c>
      <c r="H47" s="197">
        <v>60.31</v>
      </c>
      <c r="I47" s="3">
        <f t="shared" si="3"/>
        <v>4938.1860387995357</v>
      </c>
      <c r="J47" s="198">
        <f t="shared" si="1"/>
        <v>2.8656018473972868</v>
      </c>
    </row>
    <row r="48" spans="1:10" s="166" customFormat="1" ht="16.5" customHeight="1">
      <c r="A48" s="200" t="s">
        <v>36</v>
      </c>
      <c r="B48" s="2">
        <v>105872</v>
      </c>
      <c r="C48" s="7">
        <v>299870</v>
      </c>
      <c r="D48" s="7">
        <v>151420</v>
      </c>
      <c r="E48" s="7">
        <f>+C48-D48</f>
        <v>148450</v>
      </c>
      <c r="F48" s="3">
        <f t="shared" si="2"/>
        <v>2048</v>
      </c>
      <c r="G48" s="6">
        <f t="shared" si="4"/>
        <v>0.68765907152594496</v>
      </c>
      <c r="H48" s="201">
        <v>60.31</v>
      </c>
      <c r="I48" s="7">
        <f t="shared" si="3"/>
        <v>4972.1439230641681</v>
      </c>
      <c r="J48" s="202">
        <f t="shared" si="1"/>
        <v>2.8323824996221854</v>
      </c>
    </row>
    <row r="49" spans="1:10" s="166" customFormat="1" ht="16.5" customHeight="1">
      <c r="A49" s="200" t="s">
        <v>37</v>
      </c>
      <c r="B49" s="2">
        <v>108239</v>
      </c>
      <c r="C49" s="7">
        <v>302368</v>
      </c>
      <c r="D49" s="7">
        <v>152524</v>
      </c>
      <c r="E49" s="7">
        <f>+C49-D49</f>
        <v>149844</v>
      </c>
      <c r="F49" s="3">
        <f t="shared" si="2"/>
        <v>2498</v>
      </c>
      <c r="G49" s="6">
        <f t="shared" si="4"/>
        <v>0.83302764531296891</v>
      </c>
      <c r="H49" s="201">
        <v>60.31</v>
      </c>
      <c r="I49" s="7">
        <f t="shared" si="3"/>
        <v>5013.5632565080414</v>
      </c>
      <c r="J49" s="202">
        <f t="shared" si="1"/>
        <v>2.7935217435489981</v>
      </c>
    </row>
    <row r="50" spans="1:10" s="166" customFormat="1" ht="16.5" customHeight="1">
      <c r="A50" s="200" t="s">
        <v>38</v>
      </c>
      <c r="B50" s="2">
        <v>110993</v>
      </c>
      <c r="C50" s="7">
        <v>305566</v>
      </c>
      <c r="D50" s="7">
        <v>154102</v>
      </c>
      <c r="E50" s="7">
        <v>151464</v>
      </c>
      <c r="F50" s="7">
        <v>3198</v>
      </c>
      <c r="G50" s="6">
        <v>1.1000000000000001</v>
      </c>
      <c r="H50" s="201">
        <v>60.31</v>
      </c>
      <c r="I50" s="7">
        <f t="shared" si="3"/>
        <v>5066.5892886751781</v>
      </c>
      <c r="J50" s="202">
        <f t="shared" si="1"/>
        <v>2.7530204607497768</v>
      </c>
    </row>
    <row r="51" spans="1:10" s="166" customFormat="1" ht="14.45" customHeight="1">
      <c r="A51" s="200" t="s">
        <v>39</v>
      </c>
      <c r="B51" s="2">
        <v>113305</v>
      </c>
      <c r="C51" s="7">
        <v>308047</v>
      </c>
      <c r="D51" s="7">
        <v>155195</v>
      </c>
      <c r="E51" s="7">
        <v>152852</v>
      </c>
      <c r="F51" s="7">
        <f>SUM(C51-C50)</f>
        <v>2481</v>
      </c>
      <c r="G51" s="6">
        <f t="shared" ref="G51:G64" si="5">F51/C50*100</f>
        <v>0.81193588291891117</v>
      </c>
      <c r="H51" s="201">
        <v>60.31</v>
      </c>
      <c r="I51" s="7">
        <f t="shared" si="3"/>
        <v>5107.7267451500575</v>
      </c>
      <c r="J51" s="202">
        <f t="shared" si="1"/>
        <v>2.7187414500683995</v>
      </c>
    </row>
    <row r="52" spans="1:10" s="166" customFormat="1" ht="14.45" customHeight="1">
      <c r="A52" s="200" t="s">
        <v>40</v>
      </c>
      <c r="B52" s="2">
        <v>115119</v>
      </c>
      <c r="C52" s="7">
        <v>309743</v>
      </c>
      <c r="D52" s="7">
        <v>155790</v>
      </c>
      <c r="E52" s="7">
        <v>153953</v>
      </c>
      <c r="F52" s="7">
        <v>1696</v>
      </c>
      <c r="G52" s="6">
        <f t="shared" si="5"/>
        <v>0.55056533580914602</v>
      </c>
      <c r="H52" s="201">
        <v>60.31</v>
      </c>
      <c r="I52" s="7">
        <f t="shared" si="3"/>
        <v>5135.8481180567069</v>
      </c>
      <c r="J52" s="202">
        <f t="shared" si="1"/>
        <v>2.6906331708927285</v>
      </c>
    </row>
    <row r="53" spans="1:10" s="166" customFormat="1" ht="14.45" customHeight="1">
      <c r="A53" s="200" t="s">
        <v>41</v>
      </c>
      <c r="B53" s="2">
        <v>117398</v>
      </c>
      <c r="C53" s="7">
        <f>D53+E53</f>
        <v>311737</v>
      </c>
      <c r="D53" s="7">
        <v>156717</v>
      </c>
      <c r="E53" s="7">
        <v>155020</v>
      </c>
      <c r="F53" s="7">
        <f t="shared" ref="F53:F64" si="6">C53-C52</f>
        <v>1994</v>
      </c>
      <c r="G53" s="8">
        <f t="shared" si="5"/>
        <v>0.64375950384673741</v>
      </c>
      <c r="H53" s="201">
        <v>60.31</v>
      </c>
      <c r="I53" s="7">
        <f t="shared" si="3"/>
        <v>5168.9106284198306</v>
      </c>
      <c r="J53" s="202">
        <f t="shared" si="1"/>
        <v>2.6553859520605121</v>
      </c>
    </row>
    <row r="54" spans="1:10" s="166" customFormat="1" ht="14.45" customHeight="1">
      <c r="A54" s="203" t="s">
        <v>42</v>
      </c>
      <c r="B54" s="2">
        <v>120257</v>
      </c>
      <c r="C54" s="7">
        <v>314667</v>
      </c>
      <c r="D54" s="7">
        <v>158172</v>
      </c>
      <c r="E54" s="7">
        <v>156495</v>
      </c>
      <c r="F54" s="7">
        <f t="shared" si="6"/>
        <v>2930</v>
      </c>
      <c r="G54" s="8">
        <f t="shared" si="5"/>
        <v>0.93989484725906769</v>
      </c>
      <c r="H54" s="201">
        <v>60.31</v>
      </c>
      <c r="I54" s="7">
        <f t="shared" ref="I54:I64" si="7">C54/H54</f>
        <v>5217.4929530757754</v>
      </c>
      <c r="J54" s="202">
        <f t="shared" si="1"/>
        <v>2.6166210698753503</v>
      </c>
    </row>
    <row r="55" spans="1:10" s="166" customFormat="1" ht="14.45" customHeight="1">
      <c r="A55" s="203" t="s">
        <v>43</v>
      </c>
      <c r="B55" s="2">
        <v>122637</v>
      </c>
      <c r="C55" s="7">
        <v>316466</v>
      </c>
      <c r="D55" s="7">
        <v>158959</v>
      </c>
      <c r="E55" s="7">
        <v>157507</v>
      </c>
      <c r="F55" s="7">
        <f t="shared" si="6"/>
        <v>1799</v>
      </c>
      <c r="G55" s="8">
        <f t="shared" si="5"/>
        <v>0.57171549606409322</v>
      </c>
      <c r="H55" s="201">
        <v>60.31</v>
      </c>
      <c r="I55" s="7">
        <f t="shared" si="7"/>
        <v>5247.3221687945615</v>
      </c>
      <c r="J55" s="202">
        <f t="shared" si="1"/>
        <v>2.5805099602893091</v>
      </c>
    </row>
    <row r="56" spans="1:10" s="166" customFormat="1" ht="14.45" customHeight="1">
      <c r="A56" s="203" t="s">
        <v>44</v>
      </c>
      <c r="B56" s="2">
        <v>124201</v>
      </c>
      <c r="C56" s="7">
        <v>317033</v>
      </c>
      <c r="D56" s="7">
        <v>158972</v>
      </c>
      <c r="E56" s="7">
        <v>158061</v>
      </c>
      <c r="F56" s="7">
        <f t="shared" si="6"/>
        <v>567</v>
      </c>
      <c r="G56" s="8">
        <f t="shared" si="5"/>
        <v>0.17916616634962365</v>
      </c>
      <c r="H56" s="201">
        <v>60.31</v>
      </c>
      <c r="I56" s="7">
        <f t="shared" si="7"/>
        <v>5256.723594760404</v>
      </c>
      <c r="J56" s="202">
        <f t="shared" si="1"/>
        <v>2.5525800919477297</v>
      </c>
    </row>
    <row r="57" spans="1:10" s="166" customFormat="1" ht="14.45" customHeight="1">
      <c r="A57" s="204" t="s">
        <v>45</v>
      </c>
      <c r="B57" s="7">
        <v>125960</v>
      </c>
      <c r="C57" s="7">
        <v>317483</v>
      </c>
      <c r="D57" s="7">
        <v>159168</v>
      </c>
      <c r="E57" s="7">
        <v>158315</v>
      </c>
      <c r="F57" s="7">
        <f t="shared" si="6"/>
        <v>450</v>
      </c>
      <c r="G57" s="8">
        <f t="shared" si="5"/>
        <v>0.14194105976349466</v>
      </c>
      <c r="H57" s="201">
        <v>60.31</v>
      </c>
      <c r="I57" s="7">
        <f t="shared" si="7"/>
        <v>5264.1850439396449</v>
      </c>
      <c r="J57" s="202">
        <f t="shared" si="1"/>
        <v>2.5205065100031758</v>
      </c>
    </row>
    <row r="58" spans="1:10" s="166" customFormat="1" ht="14.45" customHeight="1">
      <c r="A58" s="204" t="s">
        <v>46</v>
      </c>
      <c r="B58" s="7">
        <v>128001</v>
      </c>
      <c r="C58" s="7">
        <v>319164</v>
      </c>
      <c r="D58" s="7">
        <v>159920</v>
      </c>
      <c r="E58" s="7">
        <v>159244</v>
      </c>
      <c r="F58" s="7">
        <f t="shared" si="6"/>
        <v>1681</v>
      </c>
      <c r="G58" s="8">
        <f t="shared" si="5"/>
        <v>0.52947716885628515</v>
      </c>
      <c r="H58" s="201">
        <v>60.31</v>
      </c>
      <c r="I58" s="7">
        <f t="shared" si="7"/>
        <v>5292.0577018736521</v>
      </c>
      <c r="J58" s="202">
        <f t="shared" si="1"/>
        <v>2.4934492699275785</v>
      </c>
    </row>
    <row r="59" spans="1:10" ht="14.45" customHeight="1">
      <c r="A59" s="204" t="s">
        <v>47</v>
      </c>
      <c r="B59" s="7">
        <v>130392</v>
      </c>
      <c r="C59" s="7">
        <f t="shared" ref="C59:C64" si="8">SUM(D59:E59)</f>
        <v>320802</v>
      </c>
      <c r="D59" s="7">
        <v>160844</v>
      </c>
      <c r="E59" s="7">
        <v>159958</v>
      </c>
      <c r="F59" s="7">
        <f t="shared" si="6"/>
        <v>1638</v>
      </c>
      <c r="G59" s="8">
        <f t="shared" si="5"/>
        <v>0.51321577621536263</v>
      </c>
      <c r="H59" s="201">
        <v>60.31</v>
      </c>
      <c r="I59" s="7">
        <f>C59/H59</f>
        <v>5319.2173768860885</v>
      </c>
      <c r="J59" s="202">
        <f t="shared" si="1"/>
        <v>2.4602889747837291</v>
      </c>
    </row>
    <row r="60" spans="1:10" ht="14.45" customHeight="1">
      <c r="A60" s="204" t="s">
        <v>212</v>
      </c>
      <c r="B60" s="7">
        <v>133212</v>
      </c>
      <c r="C60" s="7">
        <f t="shared" si="8"/>
        <v>323886</v>
      </c>
      <c r="D60" s="7">
        <v>162361</v>
      </c>
      <c r="E60" s="7">
        <v>161525</v>
      </c>
      <c r="F60" s="7">
        <f t="shared" si="6"/>
        <v>3084</v>
      </c>
      <c r="G60" s="8">
        <f t="shared" si="5"/>
        <v>0.96134064002094743</v>
      </c>
      <c r="H60" s="201">
        <v>60.31</v>
      </c>
      <c r="I60" s="7">
        <f>C60/H60</f>
        <v>5370.3531752611507</v>
      </c>
      <c r="J60" s="202">
        <f>+C60/B60</f>
        <v>2.4313575353571752</v>
      </c>
    </row>
    <row r="61" spans="1:10" ht="14.45" customHeight="1">
      <c r="A61" s="204">
        <v>22</v>
      </c>
      <c r="B61" s="7">
        <v>135781</v>
      </c>
      <c r="C61" s="7">
        <f t="shared" si="8"/>
        <v>326881</v>
      </c>
      <c r="D61" s="7">
        <v>163759</v>
      </c>
      <c r="E61" s="7">
        <v>163122</v>
      </c>
      <c r="F61" s="7">
        <f t="shared" si="6"/>
        <v>2995</v>
      </c>
      <c r="G61" s="8">
        <f t="shared" si="5"/>
        <v>0.92470807629845064</v>
      </c>
      <c r="H61" s="201">
        <v>60.31</v>
      </c>
      <c r="I61" s="7">
        <f t="shared" si="7"/>
        <v>5420.0132647985411</v>
      </c>
      <c r="J61" s="202">
        <f t="shared" si="1"/>
        <v>2.4074134083561027</v>
      </c>
    </row>
    <row r="62" spans="1:10" ht="14.45" customHeight="1">
      <c r="A62" s="205">
        <v>23</v>
      </c>
      <c r="B62" s="9">
        <v>137789</v>
      </c>
      <c r="C62" s="9">
        <f t="shared" si="8"/>
        <v>328749</v>
      </c>
      <c r="D62" s="9">
        <v>164521</v>
      </c>
      <c r="E62" s="9">
        <v>164228</v>
      </c>
      <c r="F62" s="9">
        <f t="shared" si="6"/>
        <v>1868</v>
      </c>
      <c r="G62" s="10">
        <f t="shared" si="5"/>
        <v>0.57146178578748841</v>
      </c>
      <c r="H62" s="206">
        <v>60.31</v>
      </c>
      <c r="I62" s="9">
        <f t="shared" si="7"/>
        <v>5450.9865693914771</v>
      </c>
      <c r="J62" s="207">
        <f t="shared" si="1"/>
        <v>2.3858871172589975</v>
      </c>
    </row>
    <row r="63" spans="1:10" ht="14.45" customHeight="1">
      <c r="A63" s="205">
        <v>24</v>
      </c>
      <c r="B63" s="9">
        <v>139425</v>
      </c>
      <c r="C63" s="9">
        <f t="shared" si="8"/>
        <v>329712</v>
      </c>
      <c r="D63" s="9">
        <v>164806</v>
      </c>
      <c r="E63" s="9">
        <v>164906</v>
      </c>
      <c r="F63" s="9">
        <f t="shared" si="6"/>
        <v>963</v>
      </c>
      <c r="G63" s="10">
        <f t="shared" si="5"/>
        <v>0.29292864769170396</v>
      </c>
      <c r="H63" s="206">
        <v>60.31</v>
      </c>
      <c r="I63" s="9">
        <f t="shared" si="7"/>
        <v>5466.9540706350517</v>
      </c>
      <c r="J63" s="207">
        <f t="shared" si="1"/>
        <v>2.3647982786444324</v>
      </c>
    </row>
    <row r="64" spans="1:10" ht="14.45" customHeight="1">
      <c r="A64" s="205">
        <v>25</v>
      </c>
      <c r="B64" s="9">
        <v>139326</v>
      </c>
      <c r="C64" s="9">
        <f t="shared" si="8"/>
        <v>330428</v>
      </c>
      <c r="D64" s="9">
        <v>164963</v>
      </c>
      <c r="E64" s="9">
        <v>165465</v>
      </c>
      <c r="F64" s="9">
        <f t="shared" si="6"/>
        <v>716</v>
      </c>
      <c r="G64" s="10">
        <f t="shared" si="5"/>
        <v>0.21715921774154412</v>
      </c>
      <c r="H64" s="206">
        <v>60.31</v>
      </c>
      <c r="I64" s="9">
        <f t="shared" si="7"/>
        <v>5478.8260653291327</v>
      </c>
      <c r="J64" s="207">
        <f t="shared" si="1"/>
        <v>2.3716176449478201</v>
      </c>
    </row>
    <row r="65" spans="1:10" ht="14.45" customHeight="1">
      <c r="A65" s="208">
        <v>26</v>
      </c>
      <c r="B65" s="11">
        <v>141640</v>
      </c>
      <c r="C65" s="11">
        <v>332745</v>
      </c>
      <c r="D65" s="11">
        <v>165893</v>
      </c>
      <c r="E65" s="11">
        <v>166852</v>
      </c>
      <c r="F65" s="11">
        <v>2317</v>
      </c>
      <c r="G65" s="12">
        <v>0.70121176171510891</v>
      </c>
      <c r="H65" s="209">
        <v>60.31</v>
      </c>
      <c r="I65" s="11">
        <v>5517.2442381031333</v>
      </c>
      <c r="J65" s="210">
        <v>2.3492304433775768</v>
      </c>
    </row>
    <row r="66" spans="1:10" ht="14.45" customHeight="1">
      <c r="A66" s="211" t="s">
        <v>171</v>
      </c>
      <c r="B66" s="212"/>
      <c r="C66" s="212"/>
      <c r="D66" s="212"/>
      <c r="E66" s="212"/>
      <c r="F66" s="212"/>
      <c r="G66" s="212"/>
      <c r="H66" s="211"/>
      <c r="I66" s="212"/>
      <c r="J66" s="213"/>
    </row>
    <row r="67" spans="1:10" ht="14.45" customHeight="1">
      <c r="A67" s="211" t="s">
        <v>170</v>
      </c>
      <c r="B67" s="212"/>
      <c r="C67" s="212"/>
      <c r="D67" s="212"/>
      <c r="E67" s="212"/>
      <c r="F67" s="212"/>
      <c r="G67" s="212"/>
      <c r="H67" s="211"/>
      <c r="I67" s="214"/>
      <c r="J67" s="213"/>
    </row>
    <row r="68" spans="1:10" ht="14.45" customHeight="1">
      <c r="A68" s="211" t="s">
        <v>169</v>
      </c>
      <c r="B68" s="212"/>
      <c r="C68" s="212"/>
      <c r="D68" s="212"/>
      <c r="E68" s="212"/>
      <c r="F68" s="212"/>
      <c r="G68" s="212"/>
      <c r="H68" s="211"/>
      <c r="I68" s="214"/>
      <c r="J68" s="213"/>
    </row>
    <row r="69" spans="1:10" ht="14.45" customHeight="1">
      <c r="A69" s="213" t="s">
        <v>168</v>
      </c>
      <c r="B69" s="214"/>
      <c r="C69" s="214"/>
      <c r="D69" s="214"/>
      <c r="E69" s="214"/>
      <c r="F69" s="214"/>
      <c r="G69" s="214"/>
      <c r="H69" s="214"/>
      <c r="I69" s="214"/>
      <c r="J69" s="215" t="s">
        <v>48</v>
      </c>
    </row>
  </sheetData>
  <mergeCells count="3">
    <mergeCell ref="A3:J3"/>
    <mergeCell ref="B6:B7"/>
    <mergeCell ref="C6:F6"/>
  </mergeCells>
  <phoneticPr fontId="3"/>
  <hyperlinks>
    <hyperlink ref="A1" location="目次!A1" display="目次へもどる"/>
  </hyperlinks>
  <pageMargins left="0.70866141732283472" right="0.70866141732283472" top="0.98425196850393704" bottom="0.66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zoomScale="115" workbookViewId="0">
      <selection activeCell="A2" sqref="A2"/>
    </sheetView>
  </sheetViews>
  <sheetFormatPr defaultColWidth="7.875" defaultRowHeight="15.75" customHeight="1"/>
  <cols>
    <col min="1" max="3" width="4.125" style="445" customWidth="1"/>
    <col min="4" max="4" width="25.625" style="445" customWidth="1"/>
    <col min="5" max="10" width="8.125" style="445" customWidth="1"/>
    <col min="11" max="11" width="7.875" style="445" customWidth="1"/>
    <col min="12" max="12" width="6" style="446" bestFit="1" customWidth="1"/>
    <col min="13" max="14" width="6.75" style="446" bestFit="1" customWidth="1"/>
    <col min="15" max="17" width="6.625" style="446" bestFit="1" customWidth="1"/>
    <col min="18" max="21" width="6" style="446" bestFit="1" customWidth="1"/>
    <col min="22" max="22" width="6.75" style="446" bestFit="1" customWidth="1"/>
    <col min="23" max="23" width="5.375" style="446" customWidth="1"/>
    <col min="24" max="16384" width="7.875" style="445"/>
  </cols>
  <sheetData>
    <row r="1" spans="1:24" ht="15.75" customHeight="1">
      <c r="A1" s="429" t="s">
        <v>166</v>
      </c>
    </row>
    <row r="3" spans="1:24" s="163" customFormat="1" ht="15.75" customHeight="1">
      <c r="A3" s="104" t="s">
        <v>734</v>
      </c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1:24" ht="15.75" customHeight="1">
      <c r="A4" s="447" t="s">
        <v>735</v>
      </c>
      <c r="B4" s="447"/>
      <c r="C4" s="423"/>
      <c r="D4" s="423"/>
      <c r="E4" s="423"/>
      <c r="F4" s="423"/>
      <c r="G4" s="423"/>
      <c r="H4" s="125" t="s">
        <v>736</v>
      </c>
      <c r="I4" s="448"/>
      <c r="J4" s="448"/>
      <c r="L4" s="449"/>
      <c r="M4" s="449"/>
      <c r="N4" s="450"/>
      <c r="O4" s="450"/>
      <c r="P4" s="450"/>
      <c r="Q4" s="450"/>
      <c r="R4" s="450"/>
      <c r="S4" s="450"/>
      <c r="T4" s="450"/>
      <c r="U4" s="449"/>
      <c r="V4" s="449"/>
      <c r="W4" s="449"/>
      <c r="X4" s="451"/>
    </row>
    <row r="5" spans="1:24" ht="18" customHeight="1">
      <c r="A5" s="616" t="s">
        <v>737</v>
      </c>
      <c r="B5" s="617"/>
      <c r="C5" s="617"/>
      <c r="D5" s="617"/>
      <c r="E5" s="617" t="s">
        <v>738</v>
      </c>
      <c r="F5" s="617"/>
      <c r="G5" s="617" t="s">
        <v>739</v>
      </c>
      <c r="H5" s="612"/>
      <c r="I5" s="423"/>
      <c r="J5" s="423"/>
      <c r="K5" s="423"/>
      <c r="L5" s="452"/>
      <c r="M5" s="452"/>
      <c r="N5" s="452"/>
      <c r="O5" s="452"/>
      <c r="P5" s="452"/>
      <c r="Q5" s="452"/>
      <c r="R5" s="452"/>
      <c r="S5" s="452"/>
      <c r="T5" s="452"/>
      <c r="U5" s="453"/>
      <c r="V5" s="451"/>
      <c r="W5" s="445"/>
    </row>
    <row r="6" spans="1:24" ht="18" customHeight="1">
      <c r="A6" s="616"/>
      <c r="B6" s="617"/>
      <c r="C6" s="617"/>
      <c r="D6" s="617"/>
      <c r="E6" s="113" t="s">
        <v>740</v>
      </c>
      <c r="F6" s="113" t="s">
        <v>741</v>
      </c>
      <c r="G6" s="113" t="s">
        <v>740</v>
      </c>
      <c r="H6" s="126" t="s">
        <v>741</v>
      </c>
      <c r="I6" s="423"/>
      <c r="J6" s="423"/>
      <c r="K6" s="423"/>
      <c r="L6" s="452"/>
      <c r="M6" s="452"/>
      <c r="N6" s="452"/>
      <c r="O6" s="452"/>
      <c r="P6" s="452"/>
      <c r="Q6" s="452"/>
      <c r="R6" s="452"/>
      <c r="S6" s="453"/>
      <c r="T6" s="453"/>
      <c r="U6" s="454"/>
      <c r="V6" s="451"/>
      <c r="W6" s="445"/>
    </row>
    <row r="7" spans="1:24" ht="30" customHeight="1">
      <c r="A7" s="616" t="s">
        <v>742</v>
      </c>
      <c r="B7" s="617"/>
      <c r="C7" s="617"/>
      <c r="D7" s="617"/>
      <c r="E7" s="455">
        <v>110472</v>
      </c>
      <c r="F7" s="455">
        <v>308307</v>
      </c>
      <c r="G7" s="456">
        <v>118555</v>
      </c>
      <c r="H7" s="456">
        <v>315792</v>
      </c>
      <c r="I7" s="423"/>
      <c r="J7" s="423"/>
      <c r="K7" s="423"/>
      <c r="L7" s="452"/>
      <c r="M7" s="452"/>
      <c r="N7" s="452"/>
      <c r="O7" s="452"/>
      <c r="P7" s="452"/>
      <c r="Q7" s="452"/>
      <c r="R7" s="452"/>
      <c r="S7" s="453"/>
      <c r="T7" s="453"/>
      <c r="U7" s="454"/>
      <c r="V7" s="451"/>
      <c r="W7" s="445"/>
    </row>
    <row r="8" spans="1:24" ht="30" customHeight="1">
      <c r="A8" s="618" t="s">
        <v>743</v>
      </c>
      <c r="B8" s="617" t="s">
        <v>744</v>
      </c>
      <c r="C8" s="617"/>
      <c r="D8" s="617"/>
      <c r="E8" s="423">
        <v>109558</v>
      </c>
      <c r="F8" s="423">
        <v>305610</v>
      </c>
      <c r="G8" s="423">
        <v>117379</v>
      </c>
      <c r="H8" s="423">
        <v>312375</v>
      </c>
      <c r="I8" s="457"/>
      <c r="J8" s="457"/>
      <c r="K8" s="457"/>
      <c r="L8" s="453"/>
      <c r="M8" s="453"/>
      <c r="N8" s="453"/>
      <c r="O8" s="453"/>
      <c r="P8" s="453"/>
      <c r="Q8" s="453"/>
      <c r="R8" s="453"/>
      <c r="S8" s="453"/>
      <c r="T8" s="453"/>
      <c r="U8" s="454"/>
      <c r="V8" s="451"/>
      <c r="W8" s="445"/>
    </row>
    <row r="9" spans="1:24" ht="30" customHeight="1">
      <c r="A9" s="618"/>
      <c r="B9" s="619" t="s">
        <v>745</v>
      </c>
      <c r="C9" s="617" t="s">
        <v>744</v>
      </c>
      <c r="D9" s="617"/>
      <c r="E9" s="423">
        <v>84977</v>
      </c>
      <c r="F9" s="423">
        <v>280481</v>
      </c>
      <c r="G9" s="423">
        <v>88435</v>
      </c>
      <c r="H9" s="423">
        <v>282598</v>
      </c>
      <c r="I9" s="457"/>
      <c r="J9" s="457"/>
      <c r="K9" s="457"/>
      <c r="L9" s="453"/>
      <c r="M9" s="453"/>
      <c r="N9" s="453"/>
      <c r="O9" s="453"/>
      <c r="P9" s="453"/>
      <c r="Q9" s="453"/>
      <c r="R9" s="453"/>
      <c r="S9" s="453"/>
      <c r="T9" s="453"/>
      <c r="U9" s="454"/>
      <c r="V9" s="451"/>
      <c r="W9" s="445"/>
    </row>
    <row r="10" spans="1:24" ht="30" customHeight="1">
      <c r="A10" s="618"/>
      <c r="B10" s="619"/>
      <c r="C10" s="620" t="s">
        <v>746</v>
      </c>
      <c r="D10" s="458" t="s">
        <v>744</v>
      </c>
      <c r="E10" s="423">
        <v>74513</v>
      </c>
      <c r="F10" s="423">
        <v>231534</v>
      </c>
      <c r="G10" s="423">
        <v>77934</v>
      </c>
      <c r="H10" s="423">
        <v>235032</v>
      </c>
      <c r="I10" s="383"/>
      <c r="J10" s="459"/>
      <c r="K10" s="459"/>
      <c r="L10" s="460"/>
      <c r="M10" s="460"/>
      <c r="N10" s="460"/>
      <c r="O10" s="460"/>
      <c r="P10" s="460"/>
      <c r="Q10" s="460"/>
      <c r="R10" s="460"/>
      <c r="S10" s="460"/>
      <c r="T10" s="460"/>
      <c r="U10" s="460"/>
      <c r="V10" s="451"/>
      <c r="W10" s="445"/>
    </row>
    <row r="11" spans="1:24" ht="30" customHeight="1">
      <c r="A11" s="618"/>
      <c r="B11" s="619"/>
      <c r="C11" s="620"/>
      <c r="D11" s="461" t="s">
        <v>747</v>
      </c>
      <c r="E11" s="423">
        <v>19673</v>
      </c>
      <c r="F11" s="423">
        <v>39391</v>
      </c>
      <c r="G11" s="423">
        <v>22670</v>
      </c>
      <c r="H11" s="423">
        <v>45373</v>
      </c>
      <c r="I11" s="462"/>
      <c r="J11" s="462"/>
      <c r="K11" s="462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51"/>
      <c r="W11" s="445"/>
    </row>
    <row r="12" spans="1:24" ht="30" customHeight="1">
      <c r="A12" s="618"/>
      <c r="B12" s="619"/>
      <c r="C12" s="620"/>
      <c r="D12" s="461" t="s">
        <v>748</v>
      </c>
      <c r="E12" s="423">
        <v>46308</v>
      </c>
      <c r="F12" s="423">
        <v>171111</v>
      </c>
      <c r="G12" s="423">
        <v>44984</v>
      </c>
      <c r="H12" s="423">
        <v>164448</v>
      </c>
      <c r="I12" s="462"/>
      <c r="J12" s="462"/>
      <c r="K12" s="462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51"/>
      <c r="W12" s="445"/>
    </row>
    <row r="13" spans="1:24" ht="30" customHeight="1">
      <c r="A13" s="618"/>
      <c r="B13" s="619"/>
      <c r="C13" s="620"/>
      <c r="D13" s="461" t="s">
        <v>749</v>
      </c>
      <c r="E13" s="423">
        <v>1543</v>
      </c>
      <c r="F13" s="423">
        <v>3733</v>
      </c>
      <c r="G13" s="423">
        <v>1783</v>
      </c>
      <c r="H13" s="423">
        <v>4317</v>
      </c>
      <c r="I13" s="462"/>
      <c r="J13" s="462"/>
      <c r="K13" s="462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51"/>
      <c r="W13" s="445"/>
    </row>
    <row r="14" spans="1:24" ht="30" customHeight="1">
      <c r="A14" s="618"/>
      <c r="B14" s="619"/>
      <c r="C14" s="620"/>
      <c r="D14" s="464" t="s">
        <v>750</v>
      </c>
      <c r="E14" s="423">
        <v>6989</v>
      </c>
      <c r="F14" s="423">
        <v>17299</v>
      </c>
      <c r="G14" s="423">
        <v>8497</v>
      </c>
      <c r="H14" s="423">
        <v>20894</v>
      </c>
      <c r="I14" s="462"/>
      <c r="J14" s="462"/>
      <c r="K14" s="462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51"/>
      <c r="W14" s="445"/>
    </row>
    <row r="15" spans="1:24" ht="30" customHeight="1">
      <c r="A15" s="618"/>
      <c r="B15" s="619"/>
      <c r="C15" s="621" t="s">
        <v>751</v>
      </c>
      <c r="D15" s="458" t="s">
        <v>744</v>
      </c>
      <c r="E15" s="423">
        <v>10464</v>
      </c>
      <c r="F15" s="423">
        <v>48947</v>
      </c>
      <c r="G15" s="423">
        <v>10501</v>
      </c>
      <c r="H15" s="423">
        <v>47566</v>
      </c>
      <c r="I15" s="462"/>
      <c r="J15" s="462"/>
      <c r="K15" s="462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51"/>
      <c r="W15" s="445"/>
    </row>
    <row r="16" spans="1:24" ht="30" customHeight="1">
      <c r="A16" s="618"/>
      <c r="B16" s="619"/>
      <c r="C16" s="621"/>
      <c r="D16" s="461" t="s">
        <v>752</v>
      </c>
      <c r="E16" s="423">
        <v>354</v>
      </c>
      <c r="F16" s="423">
        <v>1416</v>
      </c>
      <c r="G16" s="423">
        <v>365</v>
      </c>
      <c r="H16" s="423">
        <v>1461</v>
      </c>
      <c r="I16" s="462"/>
      <c r="J16" s="462"/>
      <c r="K16" s="462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51"/>
      <c r="W16" s="445"/>
    </row>
    <row r="17" spans="1:24" ht="30" customHeight="1">
      <c r="A17" s="618"/>
      <c r="B17" s="619"/>
      <c r="C17" s="621"/>
      <c r="D17" s="461" t="s">
        <v>753</v>
      </c>
      <c r="E17" s="423">
        <v>963</v>
      </c>
      <c r="F17" s="423">
        <v>2891</v>
      </c>
      <c r="G17" s="423">
        <v>1087</v>
      </c>
      <c r="H17" s="423">
        <v>3262</v>
      </c>
      <c r="I17" s="462"/>
      <c r="J17" s="462"/>
      <c r="K17" s="462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51"/>
      <c r="W17" s="445"/>
    </row>
    <row r="18" spans="1:24" ht="30" customHeight="1">
      <c r="A18" s="618"/>
      <c r="B18" s="619"/>
      <c r="C18" s="621"/>
      <c r="D18" s="465" t="s">
        <v>754</v>
      </c>
      <c r="E18" s="423">
        <v>1976</v>
      </c>
      <c r="F18" s="423">
        <v>11808</v>
      </c>
      <c r="G18" s="423">
        <v>1820</v>
      </c>
      <c r="H18" s="423">
        <v>10807</v>
      </c>
      <c r="I18" s="462"/>
      <c r="J18" s="462"/>
      <c r="K18" s="462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51"/>
      <c r="W18" s="445"/>
    </row>
    <row r="19" spans="1:24" ht="30" customHeight="1">
      <c r="A19" s="618"/>
      <c r="B19" s="619"/>
      <c r="C19" s="621"/>
      <c r="D19" s="465" t="s">
        <v>755</v>
      </c>
      <c r="E19" s="423">
        <v>3848</v>
      </c>
      <c r="F19" s="423">
        <v>18614</v>
      </c>
      <c r="G19" s="423">
        <v>3526</v>
      </c>
      <c r="H19" s="423">
        <v>16935</v>
      </c>
      <c r="I19" s="462"/>
      <c r="J19" s="462"/>
      <c r="K19" s="462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451"/>
      <c r="W19" s="445"/>
    </row>
    <row r="20" spans="1:24" ht="30" customHeight="1">
      <c r="A20" s="618"/>
      <c r="B20" s="619"/>
      <c r="C20" s="621"/>
      <c r="D20" s="466" t="s">
        <v>756</v>
      </c>
      <c r="E20" s="423">
        <v>200</v>
      </c>
      <c r="F20" s="423">
        <v>651</v>
      </c>
      <c r="G20" s="423">
        <v>240</v>
      </c>
      <c r="H20" s="423">
        <v>777</v>
      </c>
      <c r="I20" s="462"/>
      <c r="J20" s="462"/>
      <c r="K20" s="462"/>
      <c r="L20" s="463"/>
      <c r="M20" s="463"/>
      <c r="N20" s="463"/>
      <c r="O20" s="463"/>
      <c r="P20" s="463"/>
      <c r="Q20" s="463"/>
      <c r="R20" s="463"/>
      <c r="S20" s="463"/>
      <c r="T20" s="463"/>
      <c r="U20" s="463"/>
      <c r="V20" s="451"/>
      <c r="W20" s="445"/>
    </row>
    <row r="21" spans="1:24" ht="30" customHeight="1">
      <c r="A21" s="618"/>
      <c r="B21" s="619"/>
      <c r="C21" s="621"/>
      <c r="D21" s="466" t="s">
        <v>757</v>
      </c>
      <c r="E21" s="423">
        <v>777</v>
      </c>
      <c r="F21" s="423">
        <v>3716</v>
      </c>
      <c r="G21" s="423">
        <v>857</v>
      </c>
      <c r="H21" s="423">
        <v>4014</v>
      </c>
      <c r="I21" s="467"/>
      <c r="J21" s="467"/>
      <c r="K21" s="467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51"/>
      <c r="W21" s="445"/>
    </row>
    <row r="22" spans="1:24" ht="30" customHeight="1">
      <c r="A22" s="618"/>
      <c r="B22" s="619"/>
      <c r="C22" s="621"/>
      <c r="D22" s="466" t="s">
        <v>758</v>
      </c>
      <c r="E22" s="423">
        <v>201</v>
      </c>
      <c r="F22" s="423">
        <v>1021</v>
      </c>
      <c r="G22" s="423">
        <v>167</v>
      </c>
      <c r="H22" s="423">
        <v>860</v>
      </c>
      <c r="I22" s="423"/>
      <c r="J22" s="423"/>
      <c r="K22" s="423"/>
      <c r="L22" s="451"/>
      <c r="M22" s="451"/>
      <c r="N22" s="451"/>
      <c r="O22" s="451"/>
      <c r="P22" s="451"/>
      <c r="Q22" s="451"/>
      <c r="R22" s="451"/>
      <c r="S22" s="451"/>
      <c r="T22" s="450"/>
      <c r="U22" s="448"/>
      <c r="V22" s="451"/>
      <c r="W22" s="445"/>
    </row>
    <row r="23" spans="1:24" ht="30" customHeight="1">
      <c r="A23" s="618"/>
      <c r="B23" s="619"/>
      <c r="C23" s="621"/>
      <c r="D23" s="469" t="s">
        <v>759</v>
      </c>
      <c r="E23" s="423">
        <v>661</v>
      </c>
      <c r="F23" s="423">
        <v>4440</v>
      </c>
      <c r="G23" s="423">
        <v>612</v>
      </c>
      <c r="H23" s="423">
        <v>4037</v>
      </c>
      <c r="I23" s="423"/>
      <c r="J23" s="423"/>
      <c r="K23" s="423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45"/>
    </row>
    <row r="24" spans="1:24" ht="30" customHeight="1">
      <c r="A24" s="618"/>
      <c r="B24" s="619"/>
      <c r="C24" s="621"/>
      <c r="D24" s="470" t="s">
        <v>760</v>
      </c>
      <c r="E24" s="423">
        <v>598</v>
      </c>
      <c r="F24" s="423">
        <v>1292</v>
      </c>
      <c r="G24" s="423">
        <v>689</v>
      </c>
      <c r="H24" s="423">
        <v>1463</v>
      </c>
      <c r="I24" s="423"/>
      <c r="J24" s="423"/>
      <c r="K24" s="423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45"/>
    </row>
    <row r="25" spans="1:24" ht="30" customHeight="1">
      <c r="A25" s="618"/>
      <c r="B25" s="619"/>
      <c r="C25" s="621"/>
      <c r="D25" s="471" t="s">
        <v>761</v>
      </c>
      <c r="E25" s="423">
        <v>886</v>
      </c>
      <c r="F25" s="423">
        <v>3098</v>
      </c>
      <c r="G25" s="423">
        <v>1138</v>
      </c>
      <c r="H25" s="423">
        <v>3950</v>
      </c>
      <c r="I25" s="423"/>
      <c r="J25" s="472"/>
      <c r="K25" s="472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1"/>
      <c r="W25" s="445"/>
    </row>
    <row r="26" spans="1:24" ht="30" customHeight="1">
      <c r="A26" s="618"/>
      <c r="B26" s="622" t="s">
        <v>762</v>
      </c>
      <c r="C26" s="622"/>
      <c r="D26" s="622"/>
      <c r="E26" s="423">
        <v>530</v>
      </c>
      <c r="F26" s="423">
        <v>1078</v>
      </c>
      <c r="G26" s="423">
        <v>810</v>
      </c>
      <c r="H26" s="423">
        <v>1643</v>
      </c>
      <c r="I26" s="423"/>
      <c r="J26" s="472"/>
      <c r="K26" s="472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1"/>
      <c r="W26" s="445"/>
    </row>
    <row r="27" spans="1:24" ht="30" customHeight="1">
      <c r="A27" s="618"/>
      <c r="B27" s="622" t="s">
        <v>763</v>
      </c>
      <c r="C27" s="622"/>
      <c r="D27" s="622"/>
      <c r="E27" s="423">
        <v>24051</v>
      </c>
      <c r="F27" s="423">
        <v>24051</v>
      </c>
      <c r="G27" s="423">
        <v>28134</v>
      </c>
      <c r="H27" s="423">
        <v>28134</v>
      </c>
      <c r="I27" s="423"/>
      <c r="J27" s="472"/>
      <c r="K27" s="472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1"/>
      <c r="W27" s="445"/>
    </row>
    <row r="28" spans="1:24" ht="30" customHeight="1">
      <c r="A28" s="613" t="s">
        <v>764</v>
      </c>
      <c r="B28" s="613"/>
      <c r="C28" s="613"/>
      <c r="D28" s="614"/>
      <c r="E28" s="105">
        <v>128</v>
      </c>
      <c r="F28" s="105">
        <v>1703</v>
      </c>
      <c r="G28" s="105">
        <v>74</v>
      </c>
      <c r="H28" s="105">
        <v>2276</v>
      </c>
      <c r="I28" s="423"/>
      <c r="J28" s="472"/>
      <c r="K28" s="472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1"/>
      <c r="W28" s="445"/>
    </row>
    <row r="29" spans="1:24" ht="15" customHeight="1">
      <c r="A29" s="623" t="s">
        <v>765</v>
      </c>
      <c r="B29" s="623"/>
      <c r="C29" s="623"/>
      <c r="D29" s="623"/>
      <c r="E29" s="623"/>
      <c r="F29" s="473"/>
      <c r="G29" s="473"/>
      <c r="H29" s="473"/>
      <c r="I29" s="474"/>
      <c r="J29" s="475"/>
      <c r="K29" s="423"/>
      <c r="L29" s="472"/>
      <c r="M29" s="472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1"/>
    </row>
    <row r="30" spans="1:24" ht="29.25" customHeight="1">
      <c r="A30" s="423"/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72"/>
      <c r="M30" s="472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1"/>
    </row>
    <row r="31" spans="1:24" ht="15.75" customHeight="1">
      <c r="A31" s="447" t="s">
        <v>766</v>
      </c>
      <c r="B31" s="447"/>
      <c r="C31" s="423"/>
      <c r="D31" s="423"/>
      <c r="E31" s="423"/>
      <c r="F31" s="125" t="s">
        <v>736</v>
      </c>
      <c r="G31" s="448"/>
      <c r="H31" s="448"/>
      <c r="L31" s="449"/>
      <c r="M31" s="449"/>
      <c r="N31" s="450"/>
      <c r="O31" s="450"/>
      <c r="P31" s="450"/>
      <c r="Q31" s="450"/>
      <c r="R31" s="450"/>
      <c r="S31" s="450"/>
      <c r="T31" s="450"/>
      <c r="U31" s="449"/>
      <c r="V31" s="449"/>
      <c r="W31" s="449"/>
      <c r="X31" s="451"/>
    </row>
    <row r="32" spans="1:24" ht="18" customHeight="1">
      <c r="A32" s="616" t="s">
        <v>737</v>
      </c>
      <c r="B32" s="617"/>
      <c r="C32" s="617"/>
      <c r="D32" s="617"/>
      <c r="E32" s="617" t="s">
        <v>767</v>
      </c>
      <c r="F32" s="612"/>
      <c r="G32" s="423"/>
      <c r="H32" s="423"/>
      <c r="I32" s="423"/>
      <c r="J32" s="452"/>
      <c r="K32" s="452"/>
      <c r="L32" s="452"/>
      <c r="M32" s="452"/>
      <c r="N32" s="452"/>
      <c r="O32" s="452"/>
      <c r="P32" s="452"/>
      <c r="Q32" s="452"/>
      <c r="R32" s="452"/>
      <c r="S32" s="453"/>
      <c r="T32" s="451"/>
      <c r="U32" s="445"/>
      <c r="V32" s="445"/>
      <c r="W32" s="445"/>
    </row>
    <row r="33" spans="1:23" ht="18" customHeight="1">
      <c r="A33" s="616"/>
      <c r="B33" s="617"/>
      <c r="C33" s="617"/>
      <c r="D33" s="617"/>
      <c r="E33" s="113" t="s">
        <v>740</v>
      </c>
      <c r="F33" s="126" t="s">
        <v>741</v>
      </c>
      <c r="G33" s="423"/>
      <c r="H33" s="423"/>
      <c r="I33" s="423"/>
      <c r="J33" s="452"/>
      <c r="K33" s="452"/>
      <c r="L33" s="452"/>
      <c r="M33" s="452"/>
      <c r="N33" s="452"/>
      <c r="O33" s="452"/>
      <c r="P33" s="452"/>
      <c r="Q33" s="453"/>
      <c r="R33" s="453"/>
      <c r="S33" s="454"/>
      <c r="T33" s="451"/>
      <c r="U33" s="445"/>
      <c r="V33" s="445"/>
      <c r="W33" s="445"/>
    </row>
    <row r="34" spans="1:23" ht="25.5" customHeight="1">
      <c r="A34" s="616" t="s">
        <v>768</v>
      </c>
      <c r="B34" s="617"/>
      <c r="C34" s="617"/>
      <c r="D34" s="617"/>
      <c r="E34" s="456">
        <v>128342</v>
      </c>
      <c r="F34" s="456">
        <v>326313</v>
      </c>
      <c r="G34" s="423"/>
      <c r="H34" s="423"/>
      <c r="I34" s="423"/>
      <c r="J34" s="452"/>
      <c r="K34" s="452"/>
      <c r="L34" s="452"/>
      <c r="M34" s="452"/>
      <c r="N34" s="452"/>
      <c r="O34" s="452"/>
      <c r="P34" s="452"/>
      <c r="Q34" s="453"/>
      <c r="R34" s="453"/>
      <c r="S34" s="454"/>
      <c r="T34" s="451"/>
      <c r="U34" s="445"/>
      <c r="V34" s="445"/>
      <c r="W34" s="445"/>
    </row>
    <row r="35" spans="1:23" ht="25.5" customHeight="1">
      <c r="A35" s="618" t="s">
        <v>743</v>
      </c>
      <c r="B35" s="617" t="s">
        <v>769</v>
      </c>
      <c r="C35" s="617"/>
      <c r="D35" s="617"/>
      <c r="E35" s="423">
        <v>128264</v>
      </c>
      <c r="F35" s="423">
        <v>323199</v>
      </c>
      <c r="G35" s="457"/>
      <c r="H35" s="457"/>
      <c r="I35" s="457"/>
      <c r="J35" s="453"/>
      <c r="K35" s="453"/>
      <c r="L35" s="453"/>
      <c r="M35" s="453"/>
      <c r="N35" s="453"/>
      <c r="O35" s="453"/>
      <c r="P35" s="453"/>
      <c r="Q35" s="453"/>
      <c r="R35" s="453"/>
      <c r="S35" s="454"/>
      <c r="T35" s="451"/>
      <c r="U35" s="445"/>
      <c r="V35" s="445"/>
      <c r="W35" s="445"/>
    </row>
    <row r="36" spans="1:23" ht="25.5" customHeight="1">
      <c r="A36" s="618"/>
      <c r="B36" s="619" t="s">
        <v>770</v>
      </c>
      <c r="C36" s="617" t="s">
        <v>744</v>
      </c>
      <c r="D36" s="617"/>
      <c r="E36" s="423">
        <v>91539</v>
      </c>
      <c r="F36" s="423">
        <v>284560</v>
      </c>
      <c r="G36" s="457"/>
      <c r="H36" s="457"/>
      <c r="I36" s="457"/>
      <c r="J36" s="453"/>
      <c r="K36" s="453"/>
      <c r="L36" s="453"/>
      <c r="M36" s="453"/>
      <c r="N36" s="453"/>
      <c r="O36" s="453"/>
      <c r="P36" s="453"/>
      <c r="Q36" s="453"/>
      <c r="R36" s="453"/>
      <c r="S36" s="454"/>
      <c r="T36" s="451"/>
      <c r="U36" s="445"/>
      <c r="V36" s="445"/>
      <c r="W36" s="445"/>
    </row>
    <row r="37" spans="1:23" ht="25.5" customHeight="1">
      <c r="A37" s="618"/>
      <c r="B37" s="619"/>
      <c r="C37" s="620" t="s">
        <v>746</v>
      </c>
      <c r="D37" s="458" t="s">
        <v>744</v>
      </c>
      <c r="E37" s="423">
        <v>81691</v>
      </c>
      <c r="F37" s="423">
        <v>241354</v>
      </c>
      <c r="G37" s="383"/>
      <c r="H37" s="459"/>
      <c r="I37" s="459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51"/>
      <c r="U37" s="445"/>
      <c r="V37" s="445"/>
      <c r="W37" s="445"/>
    </row>
    <row r="38" spans="1:23" ht="25.5" customHeight="1">
      <c r="A38" s="618"/>
      <c r="B38" s="619"/>
      <c r="C38" s="620"/>
      <c r="D38" s="461" t="s">
        <v>747</v>
      </c>
      <c r="E38" s="423">
        <v>25583</v>
      </c>
      <c r="F38" s="423">
        <v>51166</v>
      </c>
      <c r="G38" s="462"/>
      <c r="H38" s="462"/>
      <c r="I38" s="462"/>
      <c r="J38" s="463"/>
      <c r="K38" s="463"/>
      <c r="L38" s="463"/>
      <c r="M38" s="463"/>
      <c r="N38" s="463"/>
      <c r="O38" s="463"/>
      <c r="P38" s="463"/>
      <c r="Q38" s="463"/>
      <c r="R38" s="463"/>
      <c r="S38" s="463"/>
      <c r="T38" s="451"/>
      <c r="U38" s="445"/>
      <c r="V38" s="445"/>
      <c r="W38" s="445"/>
    </row>
    <row r="39" spans="1:23" ht="25.5" customHeight="1">
      <c r="A39" s="618"/>
      <c r="B39" s="619"/>
      <c r="C39" s="620"/>
      <c r="D39" s="461" t="s">
        <v>748</v>
      </c>
      <c r="E39" s="423">
        <v>44777</v>
      </c>
      <c r="F39" s="423">
        <v>162902</v>
      </c>
      <c r="G39" s="462"/>
      <c r="H39" s="462"/>
      <c r="I39" s="462"/>
      <c r="J39" s="463"/>
      <c r="K39" s="463"/>
      <c r="L39" s="463"/>
      <c r="M39" s="463"/>
      <c r="N39" s="463"/>
      <c r="O39" s="463"/>
      <c r="P39" s="463"/>
      <c r="Q39" s="463"/>
      <c r="R39" s="463"/>
      <c r="S39" s="463"/>
      <c r="T39" s="451"/>
      <c r="U39" s="445"/>
      <c r="V39" s="445"/>
      <c r="W39" s="445"/>
    </row>
    <row r="40" spans="1:23" ht="25.5" customHeight="1">
      <c r="A40" s="618"/>
      <c r="B40" s="619"/>
      <c r="C40" s="620"/>
      <c r="D40" s="461" t="s">
        <v>749</v>
      </c>
      <c r="E40" s="423">
        <v>1915</v>
      </c>
      <c r="F40" s="423">
        <v>4518</v>
      </c>
      <c r="G40" s="462"/>
      <c r="H40" s="462"/>
      <c r="I40" s="462"/>
      <c r="J40" s="463"/>
      <c r="K40" s="463"/>
      <c r="L40" s="463"/>
      <c r="M40" s="463"/>
      <c r="N40" s="463"/>
      <c r="O40" s="463"/>
      <c r="P40" s="463"/>
      <c r="Q40" s="463"/>
      <c r="R40" s="463"/>
      <c r="S40" s="463"/>
      <c r="T40" s="451"/>
      <c r="U40" s="445"/>
      <c r="V40" s="445"/>
      <c r="W40" s="445"/>
    </row>
    <row r="41" spans="1:23" ht="25.5" customHeight="1">
      <c r="A41" s="618"/>
      <c r="B41" s="619"/>
      <c r="C41" s="620"/>
      <c r="D41" s="464" t="s">
        <v>750</v>
      </c>
      <c r="E41" s="423">
        <v>9416</v>
      </c>
      <c r="F41" s="423">
        <v>22768</v>
      </c>
      <c r="G41" s="462"/>
      <c r="H41" s="462"/>
      <c r="I41" s="462"/>
      <c r="J41" s="463"/>
      <c r="K41" s="463"/>
      <c r="L41" s="463"/>
      <c r="M41" s="463"/>
      <c r="N41" s="463"/>
      <c r="O41" s="463"/>
      <c r="P41" s="463"/>
      <c r="Q41" s="463"/>
      <c r="R41" s="463"/>
      <c r="S41" s="463"/>
      <c r="T41" s="451"/>
      <c r="U41" s="445"/>
      <c r="V41" s="445"/>
      <c r="W41" s="445"/>
    </row>
    <row r="42" spans="1:23" ht="25.5" customHeight="1">
      <c r="A42" s="618"/>
      <c r="B42" s="619"/>
      <c r="C42" s="621" t="s">
        <v>771</v>
      </c>
      <c r="D42" s="458" t="s">
        <v>744</v>
      </c>
      <c r="E42" s="423">
        <v>9848</v>
      </c>
      <c r="F42" s="423">
        <v>43206</v>
      </c>
      <c r="G42" s="462"/>
      <c r="H42" s="462"/>
      <c r="I42" s="462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51"/>
      <c r="U42" s="445"/>
      <c r="V42" s="445"/>
      <c r="W42" s="445"/>
    </row>
    <row r="43" spans="1:23" ht="25.5" customHeight="1">
      <c r="A43" s="618"/>
      <c r="B43" s="619"/>
      <c r="C43" s="621"/>
      <c r="D43" s="461" t="s">
        <v>752</v>
      </c>
      <c r="E43" s="423">
        <v>334</v>
      </c>
      <c r="F43" s="423">
        <v>1336</v>
      </c>
      <c r="G43" s="462"/>
      <c r="H43" s="462"/>
      <c r="I43" s="462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51"/>
      <c r="U43" s="445"/>
      <c r="V43" s="445"/>
      <c r="W43" s="445"/>
    </row>
    <row r="44" spans="1:23" ht="25.5" customHeight="1">
      <c r="A44" s="618"/>
      <c r="B44" s="619"/>
      <c r="C44" s="621"/>
      <c r="D44" s="461" t="s">
        <v>772</v>
      </c>
      <c r="E44" s="423">
        <v>1116</v>
      </c>
      <c r="F44" s="423">
        <v>3348</v>
      </c>
      <c r="G44" s="462"/>
      <c r="H44" s="462"/>
      <c r="I44" s="462"/>
      <c r="J44" s="463"/>
      <c r="K44" s="463"/>
      <c r="L44" s="463"/>
      <c r="M44" s="463"/>
      <c r="N44" s="463"/>
      <c r="O44" s="463"/>
      <c r="P44" s="463"/>
      <c r="Q44" s="463"/>
      <c r="R44" s="463"/>
      <c r="S44" s="463"/>
      <c r="T44" s="451"/>
      <c r="U44" s="445"/>
      <c r="V44" s="445"/>
      <c r="W44" s="445"/>
    </row>
    <row r="45" spans="1:23" ht="25.5" customHeight="1">
      <c r="A45" s="618"/>
      <c r="B45" s="619"/>
      <c r="C45" s="621"/>
      <c r="D45" s="465" t="s">
        <v>754</v>
      </c>
      <c r="E45" s="423">
        <v>1453</v>
      </c>
      <c r="F45" s="423">
        <v>8558</v>
      </c>
      <c r="G45" s="462"/>
      <c r="H45" s="462"/>
      <c r="I45" s="462"/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51"/>
      <c r="U45" s="445"/>
      <c r="V45" s="445"/>
      <c r="W45" s="445"/>
    </row>
    <row r="46" spans="1:23" ht="25.5" customHeight="1">
      <c r="A46" s="618"/>
      <c r="B46" s="619"/>
      <c r="C46" s="621"/>
      <c r="D46" s="465" t="s">
        <v>773</v>
      </c>
      <c r="E46" s="423">
        <v>3070</v>
      </c>
      <c r="F46" s="423">
        <v>14534</v>
      </c>
      <c r="G46" s="462"/>
      <c r="H46" s="462"/>
      <c r="I46" s="462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51"/>
      <c r="U46" s="445"/>
      <c r="V46" s="445"/>
      <c r="W46" s="445"/>
    </row>
    <row r="47" spans="1:23" ht="25.5" customHeight="1">
      <c r="A47" s="618"/>
      <c r="B47" s="619"/>
      <c r="C47" s="621"/>
      <c r="D47" s="466" t="s">
        <v>756</v>
      </c>
      <c r="E47" s="423">
        <v>284</v>
      </c>
      <c r="F47" s="423">
        <v>907</v>
      </c>
      <c r="G47" s="462"/>
      <c r="H47" s="462"/>
      <c r="I47" s="462"/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451"/>
      <c r="U47" s="445"/>
      <c r="V47" s="445"/>
      <c r="W47" s="445"/>
    </row>
    <row r="48" spans="1:23" ht="25.5" customHeight="1">
      <c r="A48" s="618"/>
      <c r="B48" s="619"/>
      <c r="C48" s="621"/>
      <c r="D48" s="466" t="s">
        <v>757</v>
      </c>
      <c r="E48" s="423">
        <v>1009</v>
      </c>
      <c r="F48" s="423">
        <v>4727</v>
      </c>
      <c r="G48" s="467"/>
      <c r="H48" s="467"/>
      <c r="I48" s="467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51"/>
      <c r="U48" s="445"/>
      <c r="V48" s="445"/>
      <c r="W48" s="445"/>
    </row>
    <row r="49" spans="1:24" ht="25.5" customHeight="1">
      <c r="A49" s="618"/>
      <c r="B49" s="619"/>
      <c r="C49" s="621"/>
      <c r="D49" s="466" t="s">
        <v>758</v>
      </c>
      <c r="E49" s="423">
        <v>178</v>
      </c>
      <c r="F49" s="423">
        <v>893</v>
      </c>
      <c r="G49" s="423"/>
      <c r="H49" s="423"/>
      <c r="I49" s="423"/>
      <c r="J49" s="451"/>
      <c r="K49" s="451"/>
      <c r="L49" s="451"/>
      <c r="M49" s="451"/>
      <c r="N49" s="451"/>
      <c r="O49" s="451"/>
      <c r="P49" s="451"/>
      <c r="Q49" s="451"/>
      <c r="R49" s="450"/>
      <c r="S49" s="448"/>
      <c r="T49" s="451"/>
      <c r="U49" s="445"/>
      <c r="V49" s="445"/>
      <c r="W49" s="445"/>
    </row>
    <row r="50" spans="1:24" ht="25.5" customHeight="1">
      <c r="A50" s="618"/>
      <c r="B50" s="619"/>
      <c r="C50" s="621"/>
      <c r="D50" s="469" t="s">
        <v>759</v>
      </c>
      <c r="E50" s="423">
        <v>503</v>
      </c>
      <c r="F50" s="423">
        <v>3331</v>
      </c>
      <c r="G50" s="423"/>
      <c r="H50" s="423"/>
      <c r="I50" s="423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45"/>
      <c r="V50" s="445"/>
      <c r="W50" s="445"/>
    </row>
    <row r="51" spans="1:24" ht="25.5" customHeight="1">
      <c r="A51" s="618"/>
      <c r="B51" s="619"/>
      <c r="C51" s="621"/>
      <c r="D51" s="470" t="s">
        <v>760</v>
      </c>
      <c r="E51" s="423">
        <v>724</v>
      </c>
      <c r="F51" s="423">
        <v>1523</v>
      </c>
      <c r="G51" s="423"/>
      <c r="H51" s="423"/>
      <c r="I51" s="423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45"/>
      <c r="V51" s="445"/>
      <c r="W51" s="445"/>
    </row>
    <row r="52" spans="1:24" ht="25.5" customHeight="1">
      <c r="A52" s="618"/>
      <c r="B52" s="619"/>
      <c r="C52" s="621"/>
      <c r="D52" s="471" t="s">
        <v>761</v>
      </c>
      <c r="E52" s="423">
        <v>1177</v>
      </c>
      <c r="F52" s="423">
        <v>4049</v>
      </c>
      <c r="G52" s="423"/>
      <c r="H52" s="472"/>
      <c r="I52" s="472"/>
      <c r="J52" s="450"/>
      <c r="K52" s="450"/>
      <c r="L52" s="450"/>
      <c r="M52" s="450"/>
      <c r="N52" s="450"/>
      <c r="O52" s="450"/>
      <c r="P52" s="450"/>
      <c r="Q52" s="450"/>
      <c r="R52" s="450"/>
      <c r="S52" s="450"/>
      <c r="T52" s="451"/>
      <c r="U52" s="445"/>
      <c r="V52" s="445"/>
      <c r="W52" s="445"/>
    </row>
    <row r="53" spans="1:24" ht="25.5" customHeight="1">
      <c r="A53" s="618"/>
      <c r="B53" s="622" t="s">
        <v>774</v>
      </c>
      <c r="C53" s="622"/>
      <c r="D53" s="622"/>
      <c r="E53" s="423">
        <v>1240</v>
      </c>
      <c r="F53" s="423">
        <v>3150</v>
      </c>
      <c r="G53" s="423"/>
      <c r="H53" s="472"/>
      <c r="I53" s="472"/>
      <c r="J53" s="450"/>
      <c r="K53" s="450"/>
      <c r="L53" s="450"/>
      <c r="M53" s="450"/>
      <c r="N53" s="450"/>
      <c r="O53" s="450"/>
      <c r="P53" s="450"/>
      <c r="Q53" s="450"/>
      <c r="R53" s="450"/>
      <c r="S53" s="450"/>
      <c r="T53" s="451"/>
      <c r="U53" s="445"/>
      <c r="V53" s="445"/>
      <c r="W53" s="445"/>
    </row>
    <row r="54" spans="1:24" ht="25.5" customHeight="1">
      <c r="A54" s="618"/>
      <c r="B54" s="622" t="s">
        <v>763</v>
      </c>
      <c r="C54" s="622"/>
      <c r="D54" s="622"/>
      <c r="E54" s="423">
        <v>35482</v>
      </c>
      <c r="F54" s="423">
        <v>35482</v>
      </c>
      <c r="G54" s="423"/>
      <c r="H54" s="472"/>
      <c r="I54" s="472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451"/>
      <c r="U54" s="445"/>
      <c r="V54" s="445"/>
      <c r="W54" s="445"/>
    </row>
    <row r="55" spans="1:24" ht="25.5" customHeight="1">
      <c r="A55" s="613" t="s">
        <v>764</v>
      </c>
      <c r="B55" s="613"/>
      <c r="C55" s="613"/>
      <c r="D55" s="614"/>
      <c r="E55" s="105">
        <v>78</v>
      </c>
      <c r="F55" s="105">
        <v>3114</v>
      </c>
      <c r="G55" s="423"/>
      <c r="H55" s="472"/>
      <c r="I55" s="472"/>
      <c r="J55" s="450"/>
      <c r="K55" s="450"/>
      <c r="L55" s="450"/>
      <c r="M55" s="450"/>
      <c r="N55" s="450"/>
      <c r="O55" s="450"/>
      <c r="P55" s="450"/>
      <c r="Q55" s="450"/>
      <c r="R55" s="450"/>
      <c r="S55" s="450"/>
      <c r="T55" s="451"/>
      <c r="U55" s="445"/>
      <c r="V55" s="445"/>
      <c r="W55" s="445"/>
    </row>
    <row r="56" spans="1:24" ht="15.75" customHeight="1">
      <c r="A56" s="476"/>
      <c r="B56" s="476"/>
      <c r="C56" s="476"/>
      <c r="D56" s="476"/>
      <c r="E56" s="380"/>
      <c r="F56" s="380"/>
      <c r="G56" s="423"/>
      <c r="H56" s="472"/>
      <c r="I56" s="472"/>
      <c r="J56" s="450"/>
      <c r="K56" s="450"/>
      <c r="L56" s="450"/>
      <c r="M56" s="450"/>
      <c r="N56" s="450"/>
      <c r="O56" s="450"/>
      <c r="P56" s="450"/>
      <c r="Q56" s="450"/>
      <c r="R56" s="450"/>
      <c r="S56" s="450"/>
      <c r="T56" s="451"/>
      <c r="U56" s="445"/>
      <c r="V56" s="445"/>
      <c r="W56" s="445"/>
    </row>
    <row r="57" spans="1:24" ht="15.75" customHeight="1">
      <c r="A57" s="474" t="s">
        <v>775</v>
      </c>
      <c r="B57" s="474"/>
      <c r="C57" s="474"/>
      <c r="D57" s="474"/>
      <c r="E57" s="474"/>
      <c r="F57" s="423"/>
      <c r="G57" s="423"/>
      <c r="H57" s="472"/>
      <c r="I57" s="472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1"/>
      <c r="U57" s="445"/>
      <c r="V57" s="445"/>
      <c r="W57" s="445"/>
    </row>
    <row r="58" spans="1:24" ht="15.75" customHeight="1">
      <c r="A58" s="474" t="s">
        <v>776</v>
      </c>
      <c r="B58" s="477"/>
      <c r="C58" s="477"/>
      <c r="D58" s="477"/>
      <c r="E58" s="423"/>
      <c r="F58" s="423"/>
      <c r="G58" s="423"/>
      <c r="H58" s="472"/>
      <c r="I58" s="472"/>
      <c r="J58" s="450"/>
      <c r="K58" s="450"/>
      <c r="L58" s="450"/>
      <c r="M58" s="450"/>
      <c r="N58" s="450"/>
      <c r="O58" s="450"/>
      <c r="P58" s="450"/>
      <c r="Q58" s="450"/>
      <c r="R58" s="450"/>
      <c r="S58" s="450"/>
      <c r="T58" s="451"/>
      <c r="U58" s="445"/>
      <c r="V58" s="445"/>
      <c r="W58" s="445"/>
    </row>
    <row r="59" spans="1:24" ht="15.75" customHeight="1">
      <c r="A59" s="474" t="s">
        <v>777</v>
      </c>
      <c r="B59" s="477"/>
      <c r="C59" s="477"/>
      <c r="D59" s="477"/>
      <c r="E59" s="423"/>
      <c r="F59" s="423"/>
      <c r="G59" s="423"/>
      <c r="H59" s="472"/>
      <c r="I59" s="472"/>
      <c r="J59" s="450"/>
      <c r="K59" s="450"/>
      <c r="L59" s="450"/>
      <c r="M59" s="450"/>
      <c r="N59" s="450"/>
      <c r="O59" s="450"/>
      <c r="P59" s="450"/>
      <c r="Q59" s="450"/>
      <c r="R59" s="450"/>
      <c r="S59" s="450"/>
      <c r="T59" s="451"/>
      <c r="U59" s="445"/>
      <c r="V59" s="445"/>
      <c r="W59" s="445"/>
    </row>
    <row r="60" spans="1:24" ht="15.75" customHeight="1">
      <c r="A60" s="615" t="s">
        <v>778</v>
      </c>
      <c r="B60" s="615"/>
      <c r="C60" s="615"/>
      <c r="D60" s="615"/>
      <c r="E60" s="615"/>
      <c r="F60" s="474"/>
      <c r="G60" s="474"/>
      <c r="H60" s="474"/>
      <c r="I60" s="474"/>
      <c r="J60" s="475"/>
      <c r="K60" s="423"/>
      <c r="L60" s="472"/>
      <c r="M60" s="472"/>
      <c r="N60" s="450"/>
      <c r="O60" s="450"/>
      <c r="P60" s="450"/>
      <c r="Q60" s="450"/>
      <c r="R60" s="450"/>
      <c r="S60" s="450"/>
      <c r="T60" s="450"/>
      <c r="U60" s="450"/>
      <c r="V60" s="450"/>
      <c r="W60" s="450"/>
      <c r="X60" s="451"/>
    </row>
    <row r="61" spans="1:24" ht="15.75" customHeight="1">
      <c r="A61" s="163" t="s">
        <v>779</v>
      </c>
      <c r="B61" s="423"/>
      <c r="C61" s="423"/>
      <c r="D61" s="423"/>
      <c r="E61" s="423"/>
      <c r="F61" s="423"/>
      <c r="G61" s="423"/>
      <c r="H61" s="423"/>
      <c r="I61" s="423"/>
      <c r="J61" s="423"/>
      <c r="K61" s="423"/>
      <c r="L61" s="472"/>
      <c r="M61" s="472"/>
      <c r="N61" s="450"/>
      <c r="O61" s="450"/>
      <c r="P61" s="450"/>
      <c r="Q61" s="450"/>
      <c r="R61" s="450"/>
      <c r="S61" s="450"/>
      <c r="T61" s="450"/>
      <c r="U61" s="450"/>
      <c r="V61" s="450"/>
      <c r="W61" s="450"/>
      <c r="X61" s="451"/>
    </row>
    <row r="62" spans="1:24" ht="15.75" customHeight="1">
      <c r="A62" s="163" t="s">
        <v>780</v>
      </c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72"/>
      <c r="M62" s="472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1"/>
    </row>
    <row r="63" spans="1:24" ht="29.25" customHeight="1">
      <c r="A63" s="423"/>
      <c r="B63" s="423"/>
      <c r="C63" s="423"/>
      <c r="D63" s="423"/>
      <c r="E63" s="423"/>
      <c r="F63" s="423"/>
      <c r="G63" s="423"/>
      <c r="H63" s="423"/>
      <c r="I63" s="423"/>
      <c r="J63" s="423"/>
      <c r="K63" s="423"/>
      <c r="L63" s="472"/>
      <c r="M63" s="472"/>
      <c r="N63" s="450"/>
      <c r="O63" s="450"/>
      <c r="P63" s="450"/>
      <c r="Q63" s="450"/>
      <c r="R63" s="450"/>
      <c r="S63" s="450"/>
      <c r="T63" s="450"/>
      <c r="U63" s="450"/>
      <c r="V63" s="450"/>
      <c r="W63" s="450"/>
      <c r="X63" s="451"/>
    </row>
    <row r="64" spans="1:24" ht="29.25" customHeight="1">
      <c r="A64" s="423"/>
      <c r="B64" s="423"/>
      <c r="C64" s="423"/>
      <c r="D64" s="423"/>
      <c r="E64" s="423"/>
      <c r="F64" s="423"/>
      <c r="G64" s="423"/>
      <c r="H64" s="423"/>
      <c r="I64" s="423"/>
      <c r="J64" s="423"/>
      <c r="K64" s="423"/>
      <c r="L64" s="472"/>
      <c r="M64" s="472"/>
      <c r="N64" s="450"/>
      <c r="O64" s="450"/>
      <c r="P64" s="450"/>
      <c r="Q64" s="450"/>
      <c r="R64" s="450"/>
      <c r="S64" s="450"/>
      <c r="T64" s="450"/>
      <c r="U64" s="450"/>
      <c r="V64" s="450"/>
      <c r="W64" s="450"/>
      <c r="X64" s="451"/>
    </row>
  </sheetData>
  <mergeCells count="27">
    <mergeCell ref="A5:D6"/>
    <mergeCell ref="E5:F5"/>
    <mergeCell ref="G5:H5"/>
    <mergeCell ref="A7:D7"/>
    <mergeCell ref="A8:A27"/>
    <mergeCell ref="B8:D8"/>
    <mergeCell ref="B9:B25"/>
    <mergeCell ref="C9:D9"/>
    <mergeCell ref="C10:C14"/>
    <mergeCell ref="C15:C25"/>
    <mergeCell ref="B26:D26"/>
    <mergeCell ref="B27:D27"/>
    <mergeCell ref="A28:D28"/>
    <mergeCell ref="A29:E29"/>
    <mergeCell ref="A32:D33"/>
    <mergeCell ref="E32:F32"/>
    <mergeCell ref="A55:D55"/>
    <mergeCell ref="A60:E60"/>
    <mergeCell ref="A34:D34"/>
    <mergeCell ref="A35:A54"/>
    <mergeCell ref="B35:D35"/>
    <mergeCell ref="B36:B52"/>
    <mergeCell ref="C36:D36"/>
    <mergeCell ref="C37:C41"/>
    <mergeCell ref="C42:C52"/>
    <mergeCell ref="B53:D53"/>
    <mergeCell ref="B54:D54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zoomScale="115" workbookViewId="0">
      <selection activeCell="A2" sqref="A2"/>
    </sheetView>
  </sheetViews>
  <sheetFormatPr defaultColWidth="9.875" defaultRowHeight="14.65" customHeight="1"/>
  <cols>
    <col min="1" max="1" width="5.875" style="174" customWidth="1"/>
    <col min="2" max="2" width="2.25" style="174" customWidth="1"/>
    <col min="3" max="3" width="7.5" style="174" customWidth="1"/>
    <col min="4" max="5" width="6.875" style="174" customWidth="1"/>
    <col min="6" max="9" width="6.25" style="174" customWidth="1"/>
    <col min="10" max="11" width="6.875" style="174" customWidth="1"/>
    <col min="12" max="14" width="6.25" style="174" customWidth="1"/>
    <col min="15" max="15" width="1.625" style="174" customWidth="1"/>
    <col min="16" max="20" width="10.75" style="174" customWidth="1"/>
    <col min="21" max="30" width="9.375" style="174" customWidth="1"/>
    <col min="31" max="16384" width="9.875" style="174"/>
  </cols>
  <sheetData>
    <row r="1" spans="1:48" ht="14.65" customHeight="1">
      <c r="A1" s="392" t="s">
        <v>166</v>
      </c>
    </row>
    <row r="3" spans="1:48" s="480" customFormat="1" ht="15" customHeight="1">
      <c r="A3" s="478" t="s">
        <v>781</v>
      </c>
      <c r="B3" s="479"/>
      <c r="C3" s="479"/>
      <c r="D3" s="479"/>
      <c r="E3" s="479"/>
      <c r="F3" s="479"/>
      <c r="G3" s="479"/>
      <c r="J3" s="481"/>
      <c r="K3" s="481"/>
      <c r="L3" s="481"/>
      <c r="M3" s="481"/>
      <c r="O3" s="479"/>
      <c r="P3" s="479"/>
      <c r="Q3" s="479"/>
      <c r="R3" s="479"/>
      <c r="S3" s="479"/>
      <c r="T3" s="479"/>
      <c r="U3" s="482"/>
      <c r="V3" s="482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</row>
    <row r="4" spans="1:48" s="480" customFormat="1" ht="15" customHeight="1">
      <c r="A4" s="626">
        <v>40452</v>
      </c>
      <c r="B4" s="626"/>
      <c r="C4" s="626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</row>
    <row r="5" spans="1:48" s="480" customFormat="1" ht="11.25" customHeight="1">
      <c r="A5" s="484"/>
      <c r="B5" s="485"/>
      <c r="C5" s="486"/>
      <c r="D5" s="487" t="s">
        <v>255</v>
      </c>
      <c r="E5" s="627" t="s">
        <v>782</v>
      </c>
      <c r="F5" s="627"/>
      <c r="G5" s="627"/>
      <c r="H5" s="627"/>
      <c r="I5" s="488"/>
      <c r="J5" s="488"/>
      <c r="K5" s="628" t="s">
        <v>783</v>
      </c>
      <c r="L5" s="629"/>
      <c r="M5" s="629"/>
      <c r="N5" s="629"/>
      <c r="O5" s="482"/>
      <c r="Q5" s="482"/>
      <c r="R5" s="482"/>
      <c r="S5" s="482"/>
      <c r="T5" s="482"/>
      <c r="U5" s="482"/>
      <c r="V5" s="489"/>
    </row>
    <row r="6" spans="1:48" s="480" customFormat="1" ht="11.25" customHeight="1">
      <c r="A6" s="630" t="s">
        <v>784</v>
      </c>
      <c r="B6" s="631"/>
      <c r="C6" s="490"/>
      <c r="D6" s="490" t="s">
        <v>255</v>
      </c>
      <c r="E6" s="632" t="s">
        <v>785</v>
      </c>
      <c r="F6" s="627"/>
      <c r="G6" s="627"/>
      <c r="H6" s="627"/>
      <c r="I6" s="633"/>
      <c r="J6" s="491" t="s">
        <v>255</v>
      </c>
      <c r="K6" s="492"/>
      <c r="L6" s="493"/>
      <c r="M6" s="494"/>
      <c r="N6" s="491" t="s">
        <v>255</v>
      </c>
      <c r="O6" s="482"/>
      <c r="Q6" s="482"/>
      <c r="R6" s="482"/>
      <c r="S6" s="482"/>
      <c r="T6" s="482"/>
      <c r="U6" s="482"/>
      <c r="V6" s="489"/>
    </row>
    <row r="7" spans="1:48" s="480" customFormat="1" ht="33.75" customHeight="1">
      <c r="A7" s="634" t="s">
        <v>786</v>
      </c>
      <c r="B7" s="635"/>
      <c r="C7" s="495" t="s">
        <v>787</v>
      </c>
      <c r="D7" s="496" t="s">
        <v>788</v>
      </c>
      <c r="E7" s="496" t="s">
        <v>788</v>
      </c>
      <c r="F7" s="496" t="s">
        <v>789</v>
      </c>
      <c r="G7" s="497" t="s">
        <v>790</v>
      </c>
      <c r="H7" s="497" t="s">
        <v>791</v>
      </c>
      <c r="I7" s="498" t="s">
        <v>792</v>
      </c>
      <c r="J7" s="499" t="s">
        <v>793</v>
      </c>
      <c r="K7" s="496" t="s">
        <v>788</v>
      </c>
      <c r="L7" s="499" t="s">
        <v>794</v>
      </c>
      <c r="M7" s="499" t="s">
        <v>795</v>
      </c>
      <c r="N7" s="499" t="s">
        <v>796</v>
      </c>
      <c r="O7" s="482"/>
      <c r="Q7" s="482"/>
      <c r="R7" s="482"/>
      <c r="S7" s="482"/>
      <c r="T7" s="482"/>
      <c r="U7" s="482"/>
      <c r="V7" s="489"/>
    </row>
    <row r="8" spans="1:48" s="480" customFormat="1" ht="6" customHeight="1">
      <c r="A8" s="500"/>
      <c r="B8" s="501"/>
      <c r="C8" s="502"/>
      <c r="D8" s="503"/>
      <c r="E8" s="503"/>
      <c r="F8" s="503"/>
      <c r="G8" s="503"/>
      <c r="H8" s="504"/>
      <c r="I8" s="504"/>
      <c r="J8" s="503"/>
      <c r="K8" s="503"/>
      <c r="L8" s="503"/>
      <c r="M8" s="503"/>
      <c r="N8" s="503"/>
      <c r="O8" s="482"/>
      <c r="P8" s="482"/>
      <c r="Q8" s="482"/>
      <c r="R8" s="482"/>
      <c r="S8" s="482"/>
      <c r="T8" s="482"/>
      <c r="U8" s="482"/>
      <c r="V8" s="489"/>
    </row>
    <row r="9" spans="1:48" s="480" customFormat="1" ht="11.25" customHeight="1">
      <c r="A9" s="624" t="s">
        <v>797</v>
      </c>
      <c r="B9" s="625"/>
      <c r="C9" s="505">
        <v>280445</v>
      </c>
      <c r="D9" s="506">
        <v>167527</v>
      </c>
      <c r="E9" s="506">
        <v>157390</v>
      </c>
      <c r="F9" s="506">
        <v>127305</v>
      </c>
      <c r="G9" s="506">
        <v>22839</v>
      </c>
      <c r="H9" s="507">
        <v>4033</v>
      </c>
      <c r="I9" s="507">
        <v>3213</v>
      </c>
      <c r="J9" s="506">
        <v>10137</v>
      </c>
      <c r="K9" s="506">
        <v>93404</v>
      </c>
      <c r="L9" s="506">
        <v>45619</v>
      </c>
      <c r="M9" s="506">
        <v>17029</v>
      </c>
      <c r="N9" s="506">
        <v>30756</v>
      </c>
      <c r="O9" s="482"/>
      <c r="P9" s="482"/>
      <c r="Q9" s="482"/>
      <c r="R9" s="482"/>
      <c r="S9" s="482"/>
      <c r="T9" s="482"/>
      <c r="U9" s="482"/>
      <c r="V9" s="489"/>
    </row>
    <row r="10" spans="1:48" s="480" customFormat="1" ht="12" customHeight="1">
      <c r="A10" s="508" t="s">
        <v>798</v>
      </c>
      <c r="B10" s="509" t="s">
        <v>799</v>
      </c>
      <c r="C10" s="510">
        <v>15732</v>
      </c>
      <c r="D10" s="511">
        <v>2674</v>
      </c>
      <c r="E10" s="511">
        <v>2416</v>
      </c>
      <c r="F10" s="511">
        <v>871</v>
      </c>
      <c r="G10" s="511">
        <v>66</v>
      </c>
      <c r="H10" s="512">
        <v>1452</v>
      </c>
      <c r="I10" s="512">
        <v>27</v>
      </c>
      <c r="J10" s="511">
        <v>258</v>
      </c>
      <c r="K10" s="511">
        <v>12537</v>
      </c>
      <c r="L10" s="511">
        <v>126</v>
      </c>
      <c r="M10" s="511">
        <v>12252</v>
      </c>
      <c r="N10" s="511">
        <v>159</v>
      </c>
      <c r="O10" s="482"/>
      <c r="P10" s="482"/>
      <c r="Q10" s="482"/>
      <c r="R10" s="482"/>
      <c r="S10" s="482"/>
      <c r="T10" s="482"/>
      <c r="U10" s="482"/>
      <c r="V10" s="489"/>
    </row>
    <row r="11" spans="1:48" s="480" customFormat="1" ht="11.25" customHeight="1">
      <c r="A11" s="508" t="s">
        <v>800</v>
      </c>
      <c r="B11" s="509"/>
      <c r="C11" s="510">
        <v>17697</v>
      </c>
      <c r="D11" s="511">
        <v>11541</v>
      </c>
      <c r="E11" s="511">
        <v>10521</v>
      </c>
      <c r="F11" s="511">
        <v>7790</v>
      </c>
      <c r="G11" s="511">
        <v>314</v>
      </c>
      <c r="H11" s="512">
        <v>2291</v>
      </c>
      <c r="I11" s="512">
        <v>126</v>
      </c>
      <c r="J11" s="511">
        <v>1020</v>
      </c>
      <c r="K11" s="511">
        <v>5125</v>
      </c>
      <c r="L11" s="511">
        <v>643</v>
      </c>
      <c r="M11" s="511">
        <v>4269</v>
      </c>
      <c r="N11" s="511">
        <v>213</v>
      </c>
      <c r="O11" s="482"/>
      <c r="P11" s="482"/>
      <c r="Q11" s="482"/>
      <c r="R11" s="482"/>
      <c r="S11" s="482"/>
      <c r="T11" s="482"/>
      <c r="U11" s="482"/>
      <c r="V11" s="489"/>
    </row>
    <row r="12" spans="1:48" s="480" customFormat="1" ht="11.25" customHeight="1">
      <c r="A12" s="508" t="s">
        <v>801</v>
      </c>
      <c r="B12" s="509"/>
      <c r="C12" s="510">
        <v>19324</v>
      </c>
      <c r="D12" s="511">
        <v>15476</v>
      </c>
      <c r="E12" s="511">
        <v>14244</v>
      </c>
      <c r="F12" s="511">
        <v>13143</v>
      </c>
      <c r="G12" s="511">
        <v>727</v>
      </c>
      <c r="H12" s="512">
        <v>135</v>
      </c>
      <c r="I12" s="512">
        <v>239</v>
      </c>
      <c r="J12" s="511">
        <v>1232</v>
      </c>
      <c r="K12" s="511">
        <v>2334</v>
      </c>
      <c r="L12" s="511">
        <v>1847</v>
      </c>
      <c r="M12" s="511">
        <v>280</v>
      </c>
      <c r="N12" s="511">
        <v>207</v>
      </c>
      <c r="O12" s="482"/>
      <c r="P12" s="482"/>
      <c r="Q12" s="482"/>
      <c r="R12" s="482"/>
      <c r="S12" s="482"/>
      <c r="T12" s="482"/>
      <c r="U12" s="482"/>
      <c r="V12" s="489"/>
    </row>
    <row r="13" spans="1:48" s="480" customFormat="1" ht="11.25" customHeight="1">
      <c r="A13" s="508" t="s">
        <v>802</v>
      </c>
      <c r="B13" s="509"/>
      <c r="C13" s="510">
        <v>22763</v>
      </c>
      <c r="D13" s="511">
        <v>17257</v>
      </c>
      <c r="E13" s="511">
        <v>16140</v>
      </c>
      <c r="F13" s="511">
        <v>14444</v>
      </c>
      <c r="G13" s="511">
        <v>1289</v>
      </c>
      <c r="H13" s="512">
        <v>55</v>
      </c>
      <c r="I13" s="512">
        <v>352</v>
      </c>
      <c r="J13" s="511">
        <v>1117</v>
      </c>
      <c r="K13" s="511">
        <v>3883</v>
      </c>
      <c r="L13" s="511">
        <v>3572</v>
      </c>
      <c r="M13" s="511">
        <v>88</v>
      </c>
      <c r="N13" s="511">
        <v>223</v>
      </c>
      <c r="O13" s="482"/>
      <c r="P13" s="482"/>
      <c r="Q13" s="482"/>
      <c r="R13" s="482"/>
      <c r="S13" s="482"/>
      <c r="T13" s="482"/>
      <c r="U13" s="482"/>
      <c r="V13" s="489"/>
    </row>
    <row r="14" spans="1:48" s="480" customFormat="1" ht="11.25" customHeight="1">
      <c r="A14" s="508" t="s">
        <v>803</v>
      </c>
      <c r="B14" s="509"/>
      <c r="C14" s="510">
        <v>29425</v>
      </c>
      <c r="D14" s="511">
        <v>22417</v>
      </c>
      <c r="E14" s="511">
        <v>21128</v>
      </c>
      <c r="F14" s="511">
        <v>18085</v>
      </c>
      <c r="G14" s="511">
        <v>2715</v>
      </c>
      <c r="H14" s="512">
        <v>35</v>
      </c>
      <c r="I14" s="512">
        <v>293</v>
      </c>
      <c r="J14" s="511">
        <v>1289</v>
      </c>
      <c r="K14" s="511">
        <v>5140</v>
      </c>
      <c r="L14" s="511">
        <v>4747</v>
      </c>
      <c r="M14" s="511">
        <v>40</v>
      </c>
      <c r="N14" s="511">
        <v>353</v>
      </c>
      <c r="O14" s="482"/>
      <c r="P14" s="482"/>
      <c r="Q14" s="482"/>
      <c r="R14" s="482"/>
      <c r="S14" s="482"/>
      <c r="T14" s="482"/>
      <c r="U14" s="482"/>
      <c r="V14" s="489"/>
    </row>
    <row r="15" spans="1:48" s="480" customFormat="1" ht="11.25" customHeight="1">
      <c r="A15" s="508" t="s">
        <v>804</v>
      </c>
      <c r="B15" s="509"/>
      <c r="C15" s="510">
        <v>25905</v>
      </c>
      <c r="D15" s="511">
        <v>20411</v>
      </c>
      <c r="E15" s="511">
        <v>19317</v>
      </c>
      <c r="F15" s="511">
        <v>15736</v>
      </c>
      <c r="G15" s="511">
        <v>3344</v>
      </c>
      <c r="H15" s="512">
        <v>22</v>
      </c>
      <c r="I15" s="512">
        <v>215</v>
      </c>
      <c r="J15" s="511">
        <v>1094</v>
      </c>
      <c r="K15" s="511">
        <v>3785</v>
      </c>
      <c r="L15" s="511">
        <v>3509</v>
      </c>
      <c r="M15" s="511">
        <v>21</v>
      </c>
      <c r="N15" s="511">
        <v>255</v>
      </c>
      <c r="O15" s="482"/>
      <c r="P15" s="482"/>
      <c r="Q15" s="482"/>
      <c r="R15" s="482"/>
      <c r="S15" s="482"/>
      <c r="T15" s="482"/>
      <c r="U15" s="482"/>
      <c r="V15" s="489"/>
    </row>
    <row r="16" spans="1:48" s="480" customFormat="1" ht="11.25" customHeight="1">
      <c r="A16" s="508" t="s">
        <v>805</v>
      </c>
      <c r="B16" s="509"/>
      <c r="C16" s="510">
        <v>20654</v>
      </c>
      <c r="D16" s="511">
        <v>16647</v>
      </c>
      <c r="E16" s="511">
        <v>15854</v>
      </c>
      <c r="F16" s="511">
        <v>12778</v>
      </c>
      <c r="G16" s="511">
        <v>2925</v>
      </c>
      <c r="H16" s="512">
        <v>11</v>
      </c>
      <c r="I16" s="512">
        <v>140</v>
      </c>
      <c r="J16" s="511">
        <v>793</v>
      </c>
      <c r="K16" s="511">
        <v>2799</v>
      </c>
      <c r="L16" s="511">
        <v>2544</v>
      </c>
      <c r="M16" s="511">
        <v>18</v>
      </c>
      <c r="N16" s="511">
        <v>237</v>
      </c>
      <c r="O16" s="482"/>
      <c r="P16" s="482"/>
      <c r="Q16" s="482"/>
      <c r="R16" s="482"/>
      <c r="S16" s="482"/>
      <c r="T16" s="482"/>
      <c r="U16" s="482"/>
      <c r="V16" s="489"/>
    </row>
    <row r="17" spans="1:22" s="480" customFormat="1" ht="11.25" customHeight="1">
      <c r="A17" s="508" t="s">
        <v>806</v>
      </c>
      <c r="B17" s="509"/>
      <c r="C17" s="510">
        <v>17641</v>
      </c>
      <c r="D17" s="511">
        <v>14078</v>
      </c>
      <c r="E17" s="511">
        <v>13440</v>
      </c>
      <c r="F17" s="511">
        <v>10780</v>
      </c>
      <c r="G17" s="511">
        <v>2495</v>
      </c>
      <c r="H17" s="512">
        <v>12</v>
      </c>
      <c r="I17" s="512">
        <v>153</v>
      </c>
      <c r="J17" s="511">
        <v>638</v>
      </c>
      <c r="K17" s="511">
        <v>2665</v>
      </c>
      <c r="L17" s="511">
        <v>2441</v>
      </c>
      <c r="M17" s="511">
        <v>12</v>
      </c>
      <c r="N17" s="511">
        <v>212</v>
      </c>
      <c r="O17" s="482"/>
      <c r="P17" s="482"/>
      <c r="Q17" s="482"/>
      <c r="R17" s="482"/>
      <c r="S17" s="482"/>
      <c r="T17" s="482"/>
      <c r="U17" s="482"/>
      <c r="V17" s="489"/>
    </row>
    <row r="18" spans="1:22" s="480" customFormat="1" ht="11.25" customHeight="1">
      <c r="A18" s="508" t="s">
        <v>807</v>
      </c>
      <c r="B18" s="509"/>
      <c r="C18" s="510">
        <v>20747</v>
      </c>
      <c r="D18" s="511">
        <v>15510</v>
      </c>
      <c r="E18" s="511">
        <v>14752</v>
      </c>
      <c r="F18" s="511">
        <v>11871</v>
      </c>
      <c r="G18" s="511">
        <v>2652</v>
      </c>
      <c r="H18" s="512">
        <v>5</v>
      </c>
      <c r="I18" s="512">
        <v>224</v>
      </c>
      <c r="J18" s="511">
        <v>758</v>
      </c>
      <c r="K18" s="511">
        <v>4294</v>
      </c>
      <c r="L18" s="511">
        <v>3808</v>
      </c>
      <c r="M18" s="511">
        <v>8</v>
      </c>
      <c r="N18" s="511">
        <v>478</v>
      </c>
      <c r="O18" s="482"/>
      <c r="P18" s="482"/>
      <c r="Q18" s="482"/>
      <c r="R18" s="482"/>
      <c r="S18" s="482"/>
      <c r="T18" s="482"/>
      <c r="U18" s="482"/>
      <c r="V18" s="489"/>
    </row>
    <row r="19" spans="1:22" s="480" customFormat="1" ht="11.25" customHeight="1">
      <c r="A19" s="508" t="s">
        <v>808</v>
      </c>
      <c r="B19" s="509"/>
      <c r="C19" s="510">
        <v>26043</v>
      </c>
      <c r="D19" s="511">
        <v>15899</v>
      </c>
      <c r="E19" s="511">
        <v>14887</v>
      </c>
      <c r="F19" s="511">
        <v>11604</v>
      </c>
      <c r="G19" s="511">
        <v>2902</v>
      </c>
      <c r="H19" s="512">
        <v>7</v>
      </c>
      <c r="I19" s="512">
        <v>374</v>
      </c>
      <c r="J19" s="511">
        <v>1012</v>
      </c>
      <c r="K19" s="511">
        <v>8812</v>
      </c>
      <c r="L19" s="511">
        <v>6268</v>
      </c>
      <c r="M19" s="511">
        <v>6</v>
      </c>
      <c r="N19" s="511">
        <v>2538</v>
      </c>
      <c r="O19" s="482"/>
      <c r="P19" s="482"/>
      <c r="Q19" s="482"/>
      <c r="R19" s="482"/>
      <c r="S19" s="482"/>
      <c r="T19" s="482"/>
      <c r="U19" s="482"/>
      <c r="V19" s="489"/>
    </row>
    <row r="20" spans="1:22" s="480" customFormat="1" ht="11.25" customHeight="1">
      <c r="A20" s="508" t="s">
        <v>809</v>
      </c>
      <c r="B20" s="509"/>
      <c r="C20" s="510">
        <v>23526</v>
      </c>
      <c r="D20" s="511">
        <v>9316</v>
      </c>
      <c r="E20" s="511">
        <v>8696</v>
      </c>
      <c r="F20" s="511">
        <v>6353</v>
      </c>
      <c r="G20" s="511">
        <v>1921</v>
      </c>
      <c r="H20" s="512">
        <v>4</v>
      </c>
      <c r="I20" s="512">
        <v>418</v>
      </c>
      <c r="J20" s="511">
        <v>620</v>
      </c>
      <c r="K20" s="511">
        <v>12312</v>
      </c>
      <c r="L20" s="511">
        <v>6341</v>
      </c>
      <c r="M20" s="511">
        <v>5</v>
      </c>
      <c r="N20" s="511">
        <v>5966</v>
      </c>
      <c r="O20" s="482"/>
      <c r="P20" s="482"/>
      <c r="Q20" s="482"/>
      <c r="R20" s="482"/>
      <c r="S20" s="482"/>
      <c r="T20" s="482"/>
      <c r="U20" s="482"/>
      <c r="V20" s="489"/>
    </row>
    <row r="21" spans="1:22" s="480" customFormat="1" ht="11.25" customHeight="1">
      <c r="A21" s="508" t="s">
        <v>810</v>
      </c>
      <c r="B21" s="509"/>
      <c r="C21" s="510">
        <v>18334</v>
      </c>
      <c r="D21" s="511">
        <v>4204</v>
      </c>
      <c r="E21" s="511">
        <v>3965</v>
      </c>
      <c r="F21" s="511">
        <v>2674</v>
      </c>
      <c r="G21" s="511">
        <v>950</v>
      </c>
      <c r="H21" s="512">
        <v>3</v>
      </c>
      <c r="I21" s="512">
        <v>338</v>
      </c>
      <c r="J21" s="511">
        <v>239</v>
      </c>
      <c r="K21" s="511">
        <v>11948</v>
      </c>
      <c r="L21" s="511">
        <v>4699</v>
      </c>
      <c r="M21" s="511">
        <v>12</v>
      </c>
      <c r="N21" s="511">
        <v>7237</v>
      </c>
      <c r="O21" s="482"/>
      <c r="P21" s="482"/>
      <c r="Q21" s="482"/>
      <c r="R21" s="482"/>
      <c r="S21" s="482"/>
      <c r="T21" s="482"/>
      <c r="U21" s="482"/>
      <c r="V21" s="489"/>
    </row>
    <row r="22" spans="1:22" s="480" customFormat="1" ht="11.25" customHeight="1">
      <c r="A22" s="508" t="s">
        <v>811</v>
      </c>
      <c r="B22" s="509"/>
      <c r="C22" s="510">
        <v>11476</v>
      </c>
      <c r="D22" s="511">
        <v>1422</v>
      </c>
      <c r="E22" s="511">
        <v>1364</v>
      </c>
      <c r="F22" s="511">
        <v>838</v>
      </c>
      <c r="G22" s="511">
        <v>329</v>
      </c>
      <c r="H22" s="512">
        <v>1</v>
      </c>
      <c r="I22" s="512">
        <v>196</v>
      </c>
      <c r="J22" s="511">
        <v>58</v>
      </c>
      <c r="K22" s="511">
        <v>8526</v>
      </c>
      <c r="L22" s="511">
        <v>2940</v>
      </c>
      <c r="M22" s="511">
        <v>10</v>
      </c>
      <c r="N22" s="511">
        <v>5576</v>
      </c>
      <c r="O22" s="482"/>
      <c r="P22" s="482"/>
      <c r="Q22" s="482"/>
      <c r="R22" s="482"/>
      <c r="S22" s="482"/>
      <c r="T22" s="482"/>
      <c r="U22" s="482"/>
      <c r="V22" s="489"/>
    </row>
    <row r="23" spans="1:22" s="480" customFormat="1" ht="11.25" customHeight="1">
      <c r="A23" s="508" t="s">
        <v>812</v>
      </c>
      <c r="B23" s="509"/>
      <c r="C23" s="510">
        <v>6235</v>
      </c>
      <c r="D23" s="511">
        <v>473</v>
      </c>
      <c r="E23" s="511">
        <v>465</v>
      </c>
      <c r="F23" s="511">
        <v>261</v>
      </c>
      <c r="G23" s="511">
        <v>134</v>
      </c>
      <c r="H23" s="512" t="s">
        <v>667</v>
      </c>
      <c r="I23" s="512">
        <v>70</v>
      </c>
      <c r="J23" s="511">
        <v>8</v>
      </c>
      <c r="K23" s="511">
        <v>4990</v>
      </c>
      <c r="L23" s="511">
        <v>1401</v>
      </c>
      <c r="M23" s="511">
        <v>7</v>
      </c>
      <c r="N23" s="511">
        <v>3582</v>
      </c>
      <c r="O23" s="482"/>
      <c r="P23" s="482"/>
      <c r="Q23" s="482"/>
      <c r="R23" s="482"/>
      <c r="S23" s="482"/>
      <c r="T23" s="482"/>
      <c r="U23" s="482"/>
      <c r="V23" s="489"/>
    </row>
    <row r="24" spans="1:22" s="480" customFormat="1" ht="11.25" customHeight="1">
      <c r="A24" s="508" t="s">
        <v>813</v>
      </c>
      <c r="B24" s="509"/>
      <c r="C24" s="510">
        <v>4943</v>
      </c>
      <c r="D24" s="511">
        <v>202</v>
      </c>
      <c r="E24" s="511">
        <v>201</v>
      </c>
      <c r="F24" s="511">
        <v>77</v>
      </c>
      <c r="G24" s="511">
        <v>76</v>
      </c>
      <c r="H24" s="512" t="s">
        <v>667</v>
      </c>
      <c r="I24" s="512">
        <v>48</v>
      </c>
      <c r="J24" s="511">
        <v>1</v>
      </c>
      <c r="K24" s="511">
        <v>4254</v>
      </c>
      <c r="L24" s="511">
        <v>733</v>
      </c>
      <c r="M24" s="511">
        <v>1</v>
      </c>
      <c r="N24" s="511">
        <v>3520</v>
      </c>
      <c r="O24" s="482"/>
      <c r="P24" s="482"/>
      <c r="Q24" s="482"/>
      <c r="R24" s="482"/>
      <c r="S24" s="482"/>
      <c r="T24" s="482"/>
      <c r="U24" s="482"/>
      <c r="V24" s="489"/>
    </row>
    <row r="25" spans="1:22" s="480" customFormat="1" ht="12" customHeight="1">
      <c r="A25" s="508" t="s">
        <v>814</v>
      </c>
      <c r="B25" s="509"/>
      <c r="C25" s="510"/>
      <c r="D25" s="511"/>
      <c r="E25" s="511"/>
      <c r="F25" s="511"/>
      <c r="G25" s="511"/>
      <c r="H25" s="512"/>
      <c r="I25" s="512"/>
      <c r="J25" s="511"/>
      <c r="K25" s="511"/>
      <c r="L25" s="511"/>
      <c r="M25" s="511"/>
      <c r="N25" s="511"/>
      <c r="O25" s="482"/>
      <c r="P25" s="482"/>
      <c r="Q25" s="482"/>
      <c r="R25" s="482"/>
      <c r="S25" s="482"/>
      <c r="T25" s="482"/>
      <c r="U25" s="482"/>
      <c r="V25" s="489"/>
    </row>
    <row r="26" spans="1:22" s="480" customFormat="1" ht="11.25" customHeight="1">
      <c r="A26" s="508" t="s">
        <v>815</v>
      </c>
      <c r="B26" s="509"/>
      <c r="C26" s="510">
        <v>64514</v>
      </c>
      <c r="D26" s="511">
        <v>15617</v>
      </c>
      <c r="E26" s="511">
        <v>14691</v>
      </c>
      <c r="F26" s="511">
        <v>10203</v>
      </c>
      <c r="G26" s="511">
        <v>3410</v>
      </c>
      <c r="H26" s="512">
        <v>8</v>
      </c>
      <c r="I26" s="512">
        <v>1070</v>
      </c>
      <c r="J26" s="511">
        <v>926</v>
      </c>
      <c r="K26" s="511">
        <v>42030</v>
      </c>
      <c r="L26" s="511">
        <v>16114</v>
      </c>
      <c r="M26" s="511">
        <v>35</v>
      </c>
      <c r="N26" s="511">
        <v>25881</v>
      </c>
      <c r="O26" s="482"/>
      <c r="P26" s="482"/>
      <c r="Q26" s="482"/>
      <c r="R26" s="482"/>
      <c r="S26" s="482"/>
      <c r="T26" s="482"/>
      <c r="U26" s="482"/>
      <c r="V26" s="489"/>
    </row>
    <row r="27" spans="1:22" s="480" customFormat="1" ht="11.25" customHeight="1">
      <c r="A27" s="508" t="s">
        <v>816</v>
      </c>
      <c r="B27" s="513"/>
      <c r="C27" s="510">
        <v>41860</v>
      </c>
      <c r="D27" s="511">
        <v>13520</v>
      </c>
      <c r="E27" s="511">
        <v>12661</v>
      </c>
      <c r="F27" s="511">
        <v>9027</v>
      </c>
      <c r="G27" s="511">
        <v>2871</v>
      </c>
      <c r="H27" s="512">
        <v>7</v>
      </c>
      <c r="I27" s="512">
        <v>756</v>
      </c>
      <c r="J27" s="511">
        <v>859</v>
      </c>
      <c r="K27" s="511">
        <v>24260</v>
      </c>
      <c r="L27" s="511">
        <v>11040</v>
      </c>
      <c r="M27" s="511">
        <v>17</v>
      </c>
      <c r="N27" s="511">
        <v>13203</v>
      </c>
      <c r="O27" s="482"/>
      <c r="P27" s="482"/>
      <c r="Q27" s="482"/>
      <c r="R27" s="482"/>
      <c r="S27" s="482"/>
      <c r="T27" s="482"/>
      <c r="U27" s="482"/>
      <c r="V27" s="489"/>
    </row>
    <row r="28" spans="1:22" s="480" customFormat="1" ht="11.25" customHeight="1">
      <c r="A28" s="508" t="s">
        <v>817</v>
      </c>
      <c r="B28" s="513"/>
      <c r="C28" s="510">
        <v>22654</v>
      </c>
      <c r="D28" s="511">
        <v>2097</v>
      </c>
      <c r="E28" s="511">
        <v>2030</v>
      </c>
      <c r="F28" s="511">
        <v>1176</v>
      </c>
      <c r="G28" s="511">
        <v>539</v>
      </c>
      <c r="H28" s="512">
        <v>1</v>
      </c>
      <c r="I28" s="512">
        <v>314</v>
      </c>
      <c r="J28" s="511">
        <v>67</v>
      </c>
      <c r="K28" s="511">
        <v>17770</v>
      </c>
      <c r="L28" s="511">
        <v>5074</v>
      </c>
      <c r="M28" s="511">
        <v>18</v>
      </c>
      <c r="N28" s="511">
        <v>12678</v>
      </c>
      <c r="O28" s="482"/>
      <c r="P28" s="482"/>
      <c r="Q28" s="482"/>
      <c r="R28" s="482"/>
      <c r="S28" s="482"/>
      <c r="T28" s="482"/>
      <c r="U28" s="482"/>
      <c r="V28" s="489"/>
    </row>
    <row r="29" spans="1:22" s="480" customFormat="1" ht="6" customHeight="1">
      <c r="A29" s="508"/>
      <c r="B29" s="514"/>
      <c r="C29" s="510"/>
      <c r="D29" s="511"/>
      <c r="E29" s="511"/>
      <c r="F29" s="511"/>
      <c r="G29" s="511"/>
      <c r="H29" s="512"/>
      <c r="I29" s="512"/>
      <c r="J29" s="511"/>
      <c r="K29" s="511"/>
      <c r="L29" s="511"/>
      <c r="M29" s="511"/>
      <c r="N29" s="511"/>
      <c r="O29" s="482"/>
      <c r="P29" s="482"/>
      <c r="Q29" s="482"/>
      <c r="R29" s="482"/>
      <c r="S29" s="482"/>
      <c r="T29" s="482"/>
      <c r="U29" s="482"/>
      <c r="V29" s="489"/>
    </row>
    <row r="30" spans="1:22" s="480" customFormat="1" ht="11.25" customHeight="1">
      <c r="A30" s="482" t="s">
        <v>818</v>
      </c>
      <c r="B30" s="509"/>
      <c r="C30" s="510">
        <v>138865</v>
      </c>
      <c r="D30" s="511">
        <v>99792</v>
      </c>
      <c r="E30" s="511">
        <v>93054</v>
      </c>
      <c r="F30" s="511">
        <v>87857</v>
      </c>
      <c r="G30" s="511">
        <v>1349</v>
      </c>
      <c r="H30" s="512">
        <v>2015</v>
      </c>
      <c r="I30" s="512">
        <v>1833</v>
      </c>
      <c r="J30" s="511">
        <v>6738</v>
      </c>
      <c r="K30" s="511">
        <v>29113</v>
      </c>
      <c r="L30" s="511">
        <v>3629</v>
      </c>
      <c r="M30" s="511">
        <v>8816</v>
      </c>
      <c r="N30" s="511">
        <v>16668</v>
      </c>
      <c r="O30" s="482"/>
      <c r="P30" s="482"/>
      <c r="Q30" s="482"/>
      <c r="R30" s="482"/>
      <c r="S30" s="482"/>
      <c r="T30" s="482"/>
      <c r="U30" s="482"/>
      <c r="V30" s="489"/>
    </row>
    <row r="31" spans="1:22" s="480" customFormat="1" ht="11.25" customHeight="1">
      <c r="A31" s="508" t="s">
        <v>819</v>
      </c>
      <c r="B31" s="509" t="s">
        <v>820</v>
      </c>
      <c r="C31" s="510">
        <v>7857</v>
      </c>
      <c r="D31" s="511">
        <v>1289</v>
      </c>
      <c r="E31" s="511">
        <v>1151</v>
      </c>
      <c r="F31" s="511">
        <v>475</v>
      </c>
      <c r="G31" s="511">
        <v>5</v>
      </c>
      <c r="H31" s="512">
        <v>655</v>
      </c>
      <c r="I31" s="512">
        <v>16</v>
      </c>
      <c r="J31" s="511">
        <v>138</v>
      </c>
      <c r="K31" s="511">
        <v>6316</v>
      </c>
      <c r="L31" s="511">
        <v>14</v>
      </c>
      <c r="M31" s="511">
        <v>6203</v>
      </c>
      <c r="N31" s="511">
        <v>99</v>
      </c>
      <c r="O31" s="482"/>
      <c r="P31" s="482"/>
      <c r="Q31" s="482"/>
      <c r="R31" s="482"/>
      <c r="S31" s="482"/>
      <c r="T31" s="482"/>
      <c r="U31" s="482"/>
      <c r="V31" s="489"/>
    </row>
    <row r="32" spans="1:22" s="480" customFormat="1" ht="11.25" customHeight="1">
      <c r="A32" s="508" t="s">
        <v>800</v>
      </c>
      <c r="B32" s="509"/>
      <c r="C32" s="510">
        <v>8823</v>
      </c>
      <c r="D32" s="511">
        <v>5787</v>
      </c>
      <c r="E32" s="511">
        <v>5196</v>
      </c>
      <c r="F32" s="511">
        <v>3870</v>
      </c>
      <c r="G32" s="511">
        <v>63</v>
      </c>
      <c r="H32" s="512">
        <v>1208</v>
      </c>
      <c r="I32" s="512">
        <v>55</v>
      </c>
      <c r="J32" s="511">
        <v>591</v>
      </c>
      <c r="K32" s="511">
        <v>2531</v>
      </c>
      <c r="L32" s="511">
        <v>47</v>
      </c>
      <c r="M32" s="511">
        <v>2340</v>
      </c>
      <c r="N32" s="511">
        <v>144</v>
      </c>
      <c r="O32" s="482"/>
      <c r="P32" s="482"/>
      <c r="Q32" s="482"/>
      <c r="R32" s="482"/>
      <c r="S32" s="482"/>
      <c r="T32" s="482"/>
      <c r="U32" s="482"/>
      <c r="V32" s="489"/>
    </row>
    <row r="33" spans="1:22" s="480" customFormat="1" ht="11.25" customHeight="1">
      <c r="A33" s="508" t="s">
        <v>801</v>
      </c>
      <c r="B33" s="509"/>
      <c r="C33" s="510">
        <v>9716</v>
      </c>
      <c r="D33" s="511">
        <v>8488</v>
      </c>
      <c r="E33" s="511">
        <v>7750</v>
      </c>
      <c r="F33" s="511">
        <v>7566</v>
      </c>
      <c r="G33" s="511">
        <v>52</v>
      </c>
      <c r="H33" s="512">
        <v>87</v>
      </c>
      <c r="I33" s="512">
        <v>45</v>
      </c>
      <c r="J33" s="511">
        <v>738</v>
      </c>
      <c r="K33" s="511">
        <v>357</v>
      </c>
      <c r="L33" s="511">
        <v>62</v>
      </c>
      <c r="M33" s="511">
        <v>172</v>
      </c>
      <c r="N33" s="511">
        <v>123</v>
      </c>
      <c r="O33" s="482"/>
      <c r="P33" s="482"/>
      <c r="Q33" s="482"/>
      <c r="R33" s="482"/>
      <c r="S33" s="482"/>
      <c r="T33" s="482"/>
      <c r="U33" s="482"/>
      <c r="V33" s="489"/>
    </row>
    <row r="34" spans="1:22" s="480" customFormat="1" ht="11.25" customHeight="1">
      <c r="A34" s="508" t="s">
        <v>802</v>
      </c>
      <c r="B34" s="509"/>
      <c r="C34" s="510">
        <v>11615</v>
      </c>
      <c r="D34" s="511">
        <v>10425</v>
      </c>
      <c r="E34" s="511">
        <v>9729</v>
      </c>
      <c r="F34" s="511">
        <v>9582</v>
      </c>
      <c r="G34" s="511">
        <v>37</v>
      </c>
      <c r="H34" s="512">
        <v>22</v>
      </c>
      <c r="I34" s="512">
        <v>88</v>
      </c>
      <c r="J34" s="511">
        <v>696</v>
      </c>
      <c r="K34" s="511">
        <v>261</v>
      </c>
      <c r="L34" s="511">
        <v>77</v>
      </c>
      <c r="M34" s="511">
        <v>44</v>
      </c>
      <c r="N34" s="511">
        <v>140</v>
      </c>
      <c r="O34" s="482"/>
      <c r="P34" s="482"/>
      <c r="Q34" s="482"/>
      <c r="R34" s="482"/>
      <c r="S34" s="482"/>
      <c r="T34" s="482"/>
      <c r="U34" s="482"/>
      <c r="V34" s="489"/>
    </row>
    <row r="35" spans="1:22" s="480" customFormat="1" ht="11.25" customHeight="1">
      <c r="A35" s="508" t="s">
        <v>803</v>
      </c>
      <c r="B35" s="509"/>
      <c r="C35" s="510">
        <v>15328</v>
      </c>
      <c r="D35" s="511">
        <v>13982</v>
      </c>
      <c r="E35" s="511">
        <v>13193</v>
      </c>
      <c r="F35" s="511">
        <v>13003</v>
      </c>
      <c r="G35" s="511">
        <v>70</v>
      </c>
      <c r="H35" s="512">
        <v>14</v>
      </c>
      <c r="I35" s="512">
        <v>106</v>
      </c>
      <c r="J35" s="511">
        <v>789</v>
      </c>
      <c r="K35" s="511">
        <v>317</v>
      </c>
      <c r="L35" s="511">
        <v>88</v>
      </c>
      <c r="M35" s="511">
        <v>21</v>
      </c>
      <c r="N35" s="511">
        <v>208</v>
      </c>
      <c r="O35" s="482"/>
      <c r="P35" s="482"/>
      <c r="Q35" s="482"/>
      <c r="R35" s="482"/>
      <c r="S35" s="482"/>
      <c r="T35" s="482"/>
      <c r="U35" s="482"/>
      <c r="V35" s="489"/>
    </row>
    <row r="36" spans="1:22" s="480" customFormat="1" ht="11.25" customHeight="1">
      <c r="A36" s="508" t="s">
        <v>804</v>
      </c>
      <c r="B36" s="509"/>
      <c r="C36" s="510">
        <v>13412</v>
      </c>
      <c r="D36" s="511">
        <v>12206</v>
      </c>
      <c r="E36" s="511">
        <v>11516</v>
      </c>
      <c r="F36" s="511">
        <v>11339</v>
      </c>
      <c r="G36" s="511">
        <v>54</v>
      </c>
      <c r="H36" s="512">
        <v>8</v>
      </c>
      <c r="I36" s="512">
        <v>115</v>
      </c>
      <c r="J36" s="511">
        <v>690</v>
      </c>
      <c r="K36" s="511">
        <v>239</v>
      </c>
      <c r="L36" s="511">
        <v>79</v>
      </c>
      <c r="M36" s="511">
        <v>8</v>
      </c>
      <c r="N36" s="511">
        <v>152</v>
      </c>
      <c r="O36" s="482"/>
      <c r="P36" s="482"/>
      <c r="Q36" s="482"/>
      <c r="R36" s="482"/>
      <c r="S36" s="482"/>
      <c r="T36" s="482"/>
      <c r="U36" s="482"/>
      <c r="V36" s="489"/>
    </row>
    <row r="37" spans="1:22" s="480" customFormat="1" ht="11.25" customHeight="1">
      <c r="A37" s="508" t="s">
        <v>805</v>
      </c>
      <c r="B37" s="509"/>
      <c r="C37" s="510">
        <v>10725</v>
      </c>
      <c r="D37" s="511">
        <v>9837</v>
      </c>
      <c r="E37" s="511">
        <v>9325</v>
      </c>
      <c r="F37" s="511">
        <v>9200</v>
      </c>
      <c r="G37" s="511">
        <v>35</v>
      </c>
      <c r="H37" s="512">
        <v>3</v>
      </c>
      <c r="I37" s="512">
        <v>87</v>
      </c>
      <c r="J37" s="511">
        <v>512</v>
      </c>
      <c r="K37" s="511">
        <v>226</v>
      </c>
      <c r="L37" s="511">
        <v>78</v>
      </c>
      <c r="M37" s="511">
        <v>7</v>
      </c>
      <c r="N37" s="511">
        <v>141</v>
      </c>
      <c r="O37" s="482"/>
      <c r="P37" s="482"/>
      <c r="Q37" s="482"/>
      <c r="R37" s="482"/>
      <c r="S37" s="482"/>
      <c r="T37" s="482"/>
      <c r="U37" s="482"/>
      <c r="V37" s="489"/>
    </row>
    <row r="38" spans="1:22" s="480" customFormat="1" ht="11.25" customHeight="1">
      <c r="A38" s="508" t="s">
        <v>806</v>
      </c>
      <c r="B38" s="509"/>
      <c r="C38" s="510">
        <v>8901</v>
      </c>
      <c r="D38" s="511">
        <v>8179</v>
      </c>
      <c r="E38" s="511">
        <v>7753</v>
      </c>
      <c r="F38" s="511">
        <v>7615</v>
      </c>
      <c r="G38" s="511">
        <v>36</v>
      </c>
      <c r="H38" s="512">
        <v>5</v>
      </c>
      <c r="I38" s="512">
        <v>97</v>
      </c>
      <c r="J38" s="511">
        <v>426</v>
      </c>
      <c r="K38" s="511">
        <v>195</v>
      </c>
      <c r="L38" s="511">
        <v>56</v>
      </c>
      <c r="M38" s="511">
        <v>6</v>
      </c>
      <c r="N38" s="511">
        <v>133</v>
      </c>
      <c r="O38" s="482"/>
      <c r="P38" s="482"/>
      <c r="Q38" s="482"/>
      <c r="R38" s="482"/>
      <c r="S38" s="482"/>
      <c r="T38" s="482"/>
      <c r="U38" s="482"/>
      <c r="V38" s="489"/>
    </row>
    <row r="39" spans="1:22" s="480" customFormat="1" ht="11.25" customHeight="1">
      <c r="A39" s="508" t="s">
        <v>807</v>
      </c>
      <c r="B39" s="509"/>
      <c r="C39" s="510">
        <v>10073</v>
      </c>
      <c r="D39" s="511">
        <v>9215</v>
      </c>
      <c r="E39" s="511">
        <v>8655</v>
      </c>
      <c r="F39" s="511">
        <v>8418</v>
      </c>
      <c r="G39" s="511">
        <v>73</v>
      </c>
      <c r="H39" s="512">
        <v>3</v>
      </c>
      <c r="I39" s="512">
        <v>161</v>
      </c>
      <c r="J39" s="511">
        <v>560</v>
      </c>
      <c r="K39" s="511">
        <v>405</v>
      </c>
      <c r="L39" s="511">
        <v>147</v>
      </c>
      <c r="M39" s="511">
        <v>2</v>
      </c>
      <c r="N39" s="511">
        <v>256</v>
      </c>
      <c r="O39" s="482"/>
      <c r="P39" s="482"/>
      <c r="Q39" s="482"/>
      <c r="R39" s="482"/>
      <c r="S39" s="482"/>
      <c r="T39" s="482"/>
      <c r="U39" s="482"/>
      <c r="V39" s="489"/>
    </row>
    <row r="40" spans="1:22" s="480" customFormat="1" ht="11.25" customHeight="1">
      <c r="A40" s="508" t="s">
        <v>808</v>
      </c>
      <c r="B40" s="509"/>
      <c r="C40" s="510">
        <v>12475</v>
      </c>
      <c r="D40" s="511">
        <v>9943</v>
      </c>
      <c r="E40" s="511">
        <v>9141</v>
      </c>
      <c r="F40" s="511">
        <v>8656</v>
      </c>
      <c r="G40" s="511">
        <v>199</v>
      </c>
      <c r="H40" s="512">
        <v>5</v>
      </c>
      <c r="I40" s="512">
        <v>281</v>
      </c>
      <c r="J40" s="511">
        <v>802</v>
      </c>
      <c r="K40" s="511">
        <v>1946</v>
      </c>
      <c r="L40" s="511">
        <v>411</v>
      </c>
      <c r="M40" s="511">
        <v>2</v>
      </c>
      <c r="N40" s="511">
        <v>1533</v>
      </c>
      <c r="O40" s="482"/>
      <c r="P40" s="482"/>
      <c r="Q40" s="482"/>
      <c r="R40" s="482"/>
      <c r="S40" s="482"/>
      <c r="T40" s="482"/>
      <c r="U40" s="482"/>
      <c r="V40" s="489"/>
    </row>
    <row r="41" spans="1:22" s="480" customFormat="1" ht="11.25" customHeight="1">
      <c r="A41" s="508" t="s">
        <v>809</v>
      </c>
      <c r="B41" s="509"/>
      <c r="C41" s="510">
        <v>11332</v>
      </c>
      <c r="D41" s="511">
        <v>6196</v>
      </c>
      <c r="E41" s="511">
        <v>5673</v>
      </c>
      <c r="F41" s="511">
        <v>5018</v>
      </c>
      <c r="G41" s="511">
        <v>331</v>
      </c>
      <c r="H41" s="512">
        <v>3</v>
      </c>
      <c r="I41" s="512">
        <v>321</v>
      </c>
      <c r="J41" s="511">
        <v>523</v>
      </c>
      <c r="K41" s="511">
        <v>4315</v>
      </c>
      <c r="L41" s="511">
        <v>783</v>
      </c>
      <c r="M41" s="511">
        <v>3</v>
      </c>
      <c r="N41" s="511">
        <v>3529</v>
      </c>
      <c r="O41" s="482"/>
      <c r="P41" s="482"/>
      <c r="Q41" s="482"/>
      <c r="R41" s="482"/>
      <c r="S41" s="482"/>
      <c r="T41" s="482"/>
      <c r="U41" s="482"/>
      <c r="V41" s="489"/>
    </row>
    <row r="42" spans="1:22" s="480" customFormat="1" ht="11.25" customHeight="1">
      <c r="A42" s="508" t="s">
        <v>810</v>
      </c>
      <c r="B42" s="509"/>
      <c r="C42" s="510">
        <v>9210</v>
      </c>
      <c r="D42" s="511">
        <v>2907</v>
      </c>
      <c r="E42" s="511">
        <v>2690</v>
      </c>
      <c r="F42" s="511">
        <v>2192</v>
      </c>
      <c r="G42" s="511">
        <v>243</v>
      </c>
      <c r="H42" s="512">
        <v>2</v>
      </c>
      <c r="I42" s="512">
        <v>253</v>
      </c>
      <c r="J42" s="511">
        <v>217</v>
      </c>
      <c r="K42" s="511">
        <v>5229</v>
      </c>
      <c r="L42" s="511">
        <v>861</v>
      </c>
      <c r="M42" s="511">
        <v>3</v>
      </c>
      <c r="N42" s="511">
        <v>4365</v>
      </c>
      <c r="O42" s="482"/>
      <c r="P42" s="482"/>
      <c r="Q42" s="482"/>
      <c r="R42" s="482"/>
      <c r="S42" s="482"/>
      <c r="T42" s="482"/>
      <c r="U42" s="482"/>
      <c r="V42" s="489"/>
    </row>
    <row r="43" spans="1:22" s="480" customFormat="1" ht="11.25" customHeight="1">
      <c r="A43" s="508" t="s">
        <v>811</v>
      </c>
      <c r="B43" s="509"/>
      <c r="C43" s="510">
        <v>5521</v>
      </c>
      <c r="D43" s="511">
        <v>953</v>
      </c>
      <c r="E43" s="511">
        <v>903</v>
      </c>
      <c r="F43" s="511">
        <v>676</v>
      </c>
      <c r="G43" s="511">
        <v>90</v>
      </c>
      <c r="H43" s="512" t="s">
        <v>667</v>
      </c>
      <c r="I43" s="512">
        <v>137</v>
      </c>
      <c r="J43" s="511">
        <v>50</v>
      </c>
      <c r="K43" s="511">
        <v>3785</v>
      </c>
      <c r="L43" s="511">
        <v>578</v>
      </c>
      <c r="M43" s="511">
        <v>4</v>
      </c>
      <c r="N43" s="511">
        <v>3203</v>
      </c>
      <c r="O43" s="482"/>
      <c r="P43" s="482"/>
      <c r="Q43" s="482"/>
      <c r="R43" s="482"/>
      <c r="S43" s="482"/>
      <c r="T43" s="482"/>
      <c r="U43" s="482"/>
      <c r="V43" s="489"/>
    </row>
    <row r="44" spans="1:22" s="480" customFormat="1" ht="11.25" customHeight="1">
      <c r="A44" s="508" t="s">
        <v>812</v>
      </c>
      <c r="B44" s="509"/>
      <c r="C44" s="510">
        <v>2569</v>
      </c>
      <c r="D44" s="511">
        <v>291</v>
      </c>
      <c r="E44" s="511">
        <v>285</v>
      </c>
      <c r="F44" s="511">
        <v>195</v>
      </c>
      <c r="G44" s="511">
        <v>46</v>
      </c>
      <c r="H44" s="512" t="s">
        <v>667</v>
      </c>
      <c r="I44" s="512">
        <v>44</v>
      </c>
      <c r="J44" s="511">
        <v>6</v>
      </c>
      <c r="K44" s="511">
        <v>1929</v>
      </c>
      <c r="L44" s="511">
        <v>259</v>
      </c>
      <c r="M44" s="511">
        <v>1</v>
      </c>
      <c r="N44" s="511">
        <v>1669</v>
      </c>
      <c r="O44" s="482"/>
      <c r="P44" s="482"/>
      <c r="Q44" s="482"/>
      <c r="R44" s="482"/>
      <c r="S44" s="482"/>
      <c r="T44" s="482"/>
      <c r="U44" s="482"/>
      <c r="V44" s="489"/>
    </row>
    <row r="45" spans="1:22" s="480" customFormat="1" ht="11.25" customHeight="1">
      <c r="A45" s="508" t="s">
        <v>813</v>
      </c>
      <c r="B45" s="509"/>
      <c r="C45" s="510">
        <v>1308</v>
      </c>
      <c r="D45" s="511">
        <v>94</v>
      </c>
      <c r="E45" s="511">
        <v>94</v>
      </c>
      <c r="F45" s="511">
        <v>52</v>
      </c>
      <c r="G45" s="511">
        <v>15</v>
      </c>
      <c r="H45" s="512" t="s">
        <v>667</v>
      </c>
      <c r="I45" s="512">
        <v>27</v>
      </c>
      <c r="J45" s="511" t="s">
        <v>667</v>
      </c>
      <c r="K45" s="511">
        <v>1062</v>
      </c>
      <c r="L45" s="511">
        <v>89</v>
      </c>
      <c r="M45" s="511" t="s">
        <v>667</v>
      </c>
      <c r="N45" s="511">
        <v>973</v>
      </c>
      <c r="O45" s="482"/>
      <c r="P45" s="482"/>
      <c r="Q45" s="482"/>
      <c r="R45" s="482"/>
      <c r="S45" s="482"/>
      <c r="T45" s="482"/>
      <c r="U45" s="482"/>
      <c r="V45" s="489"/>
    </row>
    <row r="46" spans="1:22" s="480" customFormat="1" ht="12" customHeight="1">
      <c r="A46" s="508" t="s">
        <v>814</v>
      </c>
      <c r="B46" s="509"/>
      <c r="C46" s="510"/>
      <c r="D46" s="511"/>
      <c r="E46" s="511"/>
      <c r="F46" s="511"/>
      <c r="G46" s="511"/>
      <c r="H46" s="512"/>
      <c r="I46" s="512"/>
      <c r="J46" s="511"/>
      <c r="K46" s="511"/>
      <c r="L46" s="511"/>
      <c r="M46" s="511"/>
      <c r="N46" s="511"/>
      <c r="O46" s="482"/>
      <c r="P46" s="482"/>
      <c r="Q46" s="482"/>
      <c r="R46" s="482"/>
      <c r="S46" s="482"/>
      <c r="T46" s="482"/>
      <c r="U46" s="482"/>
      <c r="V46" s="489"/>
    </row>
    <row r="47" spans="1:22" s="480" customFormat="1" ht="12" customHeight="1">
      <c r="A47" s="508" t="s">
        <v>815</v>
      </c>
      <c r="B47" s="509"/>
      <c r="C47" s="510">
        <v>29940</v>
      </c>
      <c r="D47" s="511">
        <v>10441</v>
      </c>
      <c r="E47" s="511">
        <v>9645</v>
      </c>
      <c r="F47" s="511">
        <v>8133</v>
      </c>
      <c r="G47" s="511">
        <v>725</v>
      </c>
      <c r="H47" s="512">
        <v>5</v>
      </c>
      <c r="I47" s="512">
        <v>782</v>
      </c>
      <c r="J47" s="511">
        <v>796</v>
      </c>
      <c r="K47" s="511">
        <v>16320</v>
      </c>
      <c r="L47" s="511">
        <v>2570</v>
      </c>
      <c r="M47" s="511">
        <v>11</v>
      </c>
      <c r="N47" s="511">
        <v>13739</v>
      </c>
      <c r="O47" s="482"/>
      <c r="P47" s="482"/>
      <c r="Q47" s="482"/>
      <c r="R47" s="482"/>
      <c r="S47" s="482"/>
      <c r="T47" s="482"/>
      <c r="U47" s="482"/>
      <c r="V47" s="489"/>
    </row>
    <row r="48" spans="1:22" s="480" customFormat="1" ht="11.25" customHeight="1">
      <c r="A48" s="508" t="s">
        <v>816</v>
      </c>
      <c r="B48" s="513"/>
      <c r="C48" s="510">
        <v>20542</v>
      </c>
      <c r="D48" s="511">
        <v>9103</v>
      </c>
      <c r="E48" s="511">
        <v>8363</v>
      </c>
      <c r="F48" s="511">
        <v>7210</v>
      </c>
      <c r="G48" s="511">
        <v>574</v>
      </c>
      <c r="H48" s="512">
        <v>5</v>
      </c>
      <c r="I48" s="512">
        <v>574</v>
      </c>
      <c r="J48" s="511">
        <v>740</v>
      </c>
      <c r="K48" s="511">
        <v>9544</v>
      </c>
      <c r="L48" s="511">
        <v>1644</v>
      </c>
      <c r="M48" s="511">
        <v>6</v>
      </c>
      <c r="N48" s="511">
        <v>7894</v>
      </c>
      <c r="O48" s="482"/>
      <c r="P48" s="482"/>
      <c r="Q48" s="482"/>
      <c r="R48" s="482"/>
      <c r="S48" s="482"/>
      <c r="T48" s="482"/>
      <c r="U48" s="482"/>
      <c r="V48" s="489"/>
    </row>
    <row r="49" spans="1:22" s="480" customFormat="1" ht="11.25" customHeight="1">
      <c r="A49" s="508" t="s">
        <v>817</v>
      </c>
      <c r="B49" s="513"/>
      <c r="C49" s="510">
        <v>9398</v>
      </c>
      <c r="D49" s="511">
        <v>1338</v>
      </c>
      <c r="E49" s="511">
        <v>1282</v>
      </c>
      <c r="F49" s="511">
        <v>923</v>
      </c>
      <c r="G49" s="511">
        <v>151</v>
      </c>
      <c r="H49" s="512" t="s">
        <v>667</v>
      </c>
      <c r="I49" s="512">
        <v>208</v>
      </c>
      <c r="J49" s="511">
        <v>56</v>
      </c>
      <c r="K49" s="511">
        <v>6776</v>
      </c>
      <c r="L49" s="511">
        <v>926</v>
      </c>
      <c r="M49" s="511">
        <v>5</v>
      </c>
      <c r="N49" s="511">
        <v>5845</v>
      </c>
      <c r="O49" s="482"/>
      <c r="P49" s="482"/>
      <c r="Q49" s="482"/>
      <c r="R49" s="482"/>
      <c r="S49" s="482"/>
      <c r="T49" s="482"/>
      <c r="U49" s="482"/>
      <c r="V49" s="489"/>
    </row>
    <row r="50" spans="1:22" s="480" customFormat="1" ht="6" customHeight="1">
      <c r="A50" s="508"/>
      <c r="B50" s="514"/>
      <c r="C50" s="510"/>
      <c r="D50" s="511"/>
      <c r="E50" s="511"/>
      <c r="F50" s="511"/>
      <c r="G50" s="511"/>
      <c r="H50" s="512"/>
      <c r="I50" s="512"/>
      <c r="J50" s="511"/>
      <c r="K50" s="511"/>
      <c r="L50" s="511"/>
      <c r="M50" s="511"/>
      <c r="N50" s="511"/>
      <c r="O50" s="482"/>
      <c r="P50" s="482"/>
      <c r="Q50" s="482"/>
      <c r="R50" s="482"/>
      <c r="S50" s="482"/>
      <c r="T50" s="482"/>
      <c r="U50" s="482"/>
      <c r="V50" s="489"/>
    </row>
    <row r="51" spans="1:22" s="480" customFormat="1" ht="11.25" customHeight="1">
      <c r="A51" s="508" t="s">
        <v>821</v>
      </c>
      <c r="B51" s="509"/>
      <c r="C51" s="510">
        <v>141580</v>
      </c>
      <c r="D51" s="511">
        <v>67735</v>
      </c>
      <c r="E51" s="511">
        <v>64336</v>
      </c>
      <c r="F51" s="511">
        <v>39448</v>
      </c>
      <c r="G51" s="511">
        <v>21490</v>
      </c>
      <c r="H51" s="512">
        <v>2018</v>
      </c>
      <c r="I51" s="512">
        <v>1380</v>
      </c>
      <c r="J51" s="511">
        <v>3399</v>
      </c>
      <c r="K51" s="511">
        <v>64291</v>
      </c>
      <c r="L51" s="511">
        <v>41990</v>
      </c>
      <c r="M51" s="511">
        <v>8213</v>
      </c>
      <c r="N51" s="511">
        <v>14088</v>
      </c>
      <c r="O51" s="482"/>
      <c r="P51" s="482"/>
      <c r="Q51" s="482"/>
      <c r="R51" s="482"/>
      <c r="S51" s="482"/>
      <c r="T51" s="482"/>
      <c r="U51" s="482"/>
      <c r="V51" s="489"/>
    </row>
    <row r="52" spans="1:22" s="480" customFormat="1" ht="11.25" customHeight="1">
      <c r="A52" s="508" t="s">
        <v>822</v>
      </c>
      <c r="B52" s="509" t="s">
        <v>823</v>
      </c>
      <c r="C52" s="510">
        <v>7875</v>
      </c>
      <c r="D52" s="511">
        <v>1385</v>
      </c>
      <c r="E52" s="511">
        <v>1265</v>
      </c>
      <c r="F52" s="511">
        <v>396</v>
      </c>
      <c r="G52" s="511">
        <v>61</v>
      </c>
      <c r="H52" s="512">
        <v>797</v>
      </c>
      <c r="I52" s="512">
        <v>11</v>
      </c>
      <c r="J52" s="511">
        <v>120</v>
      </c>
      <c r="K52" s="511">
        <v>6221</v>
      </c>
      <c r="L52" s="511">
        <v>112</v>
      </c>
      <c r="M52" s="511">
        <v>6049</v>
      </c>
      <c r="N52" s="511">
        <v>60</v>
      </c>
      <c r="O52" s="482"/>
      <c r="P52" s="482"/>
      <c r="Q52" s="482"/>
      <c r="R52" s="482"/>
      <c r="S52" s="482"/>
      <c r="T52" s="482"/>
      <c r="U52" s="482"/>
      <c r="V52" s="489"/>
    </row>
    <row r="53" spans="1:22" s="480" customFormat="1" ht="11.25" customHeight="1">
      <c r="A53" s="508" t="s">
        <v>800</v>
      </c>
      <c r="B53" s="509"/>
      <c r="C53" s="510">
        <v>8874</v>
      </c>
      <c r="D53" s="511">
        <v>5754</v>
      </c>
      <c r="E53" s="511">
        <v>5325</v>
      </c>
      <c r="F53" s="511">
        <v>3920</v>
      </c>
      <c r="G53" s="511">
        <v>251</v>
      </c>
      <c r="H53" s="512">
        <v>1083</v>
      </c>
      <c r="I53" s="512">
        <v>71</v>
      </c>
      <c r="J53" s="511">
        <v>429</v>
      </c>
      <c r="K53" s="511">
        <v>2594</v>
      </c>
      <c r="L53" s="511">
        <v>596</v>
      </c>
      <c r="M53" s="511">
        <v>1929</v>
      </c>
      <c r="N53" s="511">
        <v>69</v>
      </c>
      <c r="O53" s="482"/>
      <c r="P53" s="482"/>
      <c r="Q53" s="482"/>
      <c r="R53" s="482"/>
      <c r="S53" s="482"/>
      <c r="T53" s="482"/>
      <c r="U53" s="482"/>
      <c r="V53" s="489"/>
    </row>
    <row r="54" spans="1:22" s="480" customFormat="1" ht="11.25" customHeight="1">
      <c r="A54" s="508" t="s">
        <v>801</v>
      </c>
      <c r="B54" s="509"/>
      <c r="C54" s="510">
        <v>9608</v>
      </c>
      <c r="D54" s="511">
        <v>6988</v>
      </c>
      <c r="E54" s="511">
        <v>6494</v>
      </c>
      <c r="F54" s="511">
        <v>5577</v>
      </c>
      <c r="G54" s="511">
        <v>675</v>
      </c>
      <c r="H54" s="512">
        <v>48</v>
      </c>
      <c r="I54" s="512">
        <v>194</v>
      </c>
      <c r="J54" s="511">
        <v>494</v>
      </c>
      <c r="K54" s="511">
        <v>1977</v>
      </c>
      <c r="L54" s="511">
        <v>1785</v>
      </c>
      <c r="M54" s="511">
        <v>108</v>
      </c>
      <c r="N54" s="511">
        <v>84</v>
      </c>
      <c r="O54" s="482"/>
      <c r="P54" s="482"/>
      <c r="Q54" s="482"/>
      <c r="R54" s="482"/>
      <c r="S54" s="482"/>
      <c r="T54" s="482"/>
      <c r="U54" s="482"/>
      <c r="V54" s="489"/>
    </row>
    <row r="55" spans="1:22" s="480" customFormat="1" ht="11.25" customHeight="1">
      <c r="A55" s="508" t="s">
        <v>802</v>
      </c>
      <c r="B55" s="509"/>
      <c r="C55" s="510">
        <v>11148</v>
      </c>
      <c r="D55" s="511">
        <v>6832</v>
      </c>
      <c r="E55" s="511">
        <v>6411</v>
      </c>
      <c r="F55" s="511">
        <v>4862</v>
      </c>
      <c r="G55" s="511">
        <v>1252</v>
      </c>
      <c r="H55" s="512">
        <v>33</v>
      </c>
      <c r="I55" s="512">
        <v>264</v>
      </c>
      <c r="J55" s="511">
        <v>421</v>
      </c>
      <c r="K55" s="511">
        <v>3622</v>
      </c>
      <c r="L55" s="511">
        <v>3495</v>
      </c>
      <c r="M55" s="511">
        <v>44</v>
      </c>
      <c r="N55" s="511">
        <v>83</v>
      </c>
      <c r="O55" s="482"/>
      <c r="P55" s="482"/>
      <c r="Q55" s="482"/>
      <c r="R55" s="482"/>
      <c r="S55" s="482"/>
      <c r="T55" s="482"/>
      <c r="U55" s="482"/>
      <c r="V55" s="489"/>
    </row>
    <row r="56" spans="1:22" s="480" customFormat="1" ht="11.25" customHeight="1">
      <c r="A56" s="508" t="s">
        <v>803</v>
      </c>
      <c r="B56" s="509"/>
      <c r="C56" s="510">
        <v>14097</v>
      </c>
      <c r="D56" s="511">
        <v>8435</v>
      </c>
      <c r="E56" s="511">
        <v>7935</v>
      </c>
      <c r="F56" s="511">
        <v>5082</v>
      </c>
      <c r="G56" s="511">
        <v>2645</v>
      </c>
      <c r="H56" s="512">
        <v>21</v>
      </c>
      <c r="I56" s="512">
        <v>187</v>
      </c>
      <c r="J56" s="511">
        <v>500</v>
      </c>
      <c r="K56" s="511">
        <v>4823</v>
      </c>
      <c r="L56" s="511">
        <v>4659</v>
      </c>
      <c r="M56" s="511">
        <v>19</v>
      </c>
      <c r="N56" s="511">
        <v>145</v>
      </c>
      <c r="O56" s="482"/>
      <c r="P56" s="482"/>
      <c r="Q56" s="482"/>
      <c r="R56" s="482"/>
      <c r="S56" s="482"/>
      <c r="T56" s="482"/>
      <c r="U56" s="482"/>
      <c r="V56" s="489"/>
    </row>
    <row r="57" spans="1:22" s="480" customFormat="1" ht="11.25" customHeight="1">
      <c r="A57" s="508" t="s">
        <v>804</v>
      </c>
      <c r="B57" s="509"/>
      <c r="C57" s="510">
        <v>12493</v>
      </c>
      <c r="D57" s="511">
        <v>8205</v>
      </c>
      <c r="E57" s="511">
        <v>7801</v>
      </c>
      <c r="F57" s="511">
        <v>4397</v>
      </c>
      <c r="G57" s="511">
        <v>3290</v>
      </c>
      <c r="H57" s="512">
        <v>14</v>
      </c>
      <c r="I57" s="512">
        <v>100</v>
      </c>
      <c r="J57" s="511">
        <v>404</v>
      </c>
      <c r="K57" s="511">
        <v>3546</v>
      </c>
      <c r="L57" s="511">
        <v>3430</v>
      </c>
      <c r="M57" s="511">
        <v>13</v>
      </c>
      <c r="N57" s="511">
        <v>103</v>
      </c>
      <c r="O57" s="482"/>
      <c r="P57" s="482"/>
      <c r="Q57" s="482"/>
      <c r="R57" s="482"/>
      <c r="S57" s="482"/>
      <c r="T57" s="482"/>
      <c r="U57" s="482"/>
      <c r="V57" s="489"/>
    </row>
    <row r="58" spans="1:22" s="480" customFormat="1" ht="11.25" customHeight="1">
      <c r="A58" s="508" t="s">
        <v>805</v>
      </c>
      <c r="B58" s="509"/>
      <c r="C58" s="510">
        <v>9929</v>
      </c>
      <c r="D58" s="511">
        <v>6810</v>
      </c>
      <c r="E58" s="511">
        <v>6529</v>
      </c>
      <c r="F58" s="511">
        <v>3578</v>
      </c>
      <c r="G58" s="511">
        <v>2890</v>
      </c>
      <c r="H58" s="512">
        <v>8</v>
      </c>
      <c r="I58" s="512">
        <v>53</v>
      </c>
      <c r="J58" s="511">
        <v>281</v>
      </c>
      <c r="K58" s="511">
        <v>2573</v>
      </c>
      <c r="L58" s="511">
        <v>2466</v>
      </c>
      <c r="M58" s="511">
        <v>11</v>
      </c>
      <c r="N58" s="511">
        <v>96</v>
      </c>
      <c r="O58" s="482"/>
      <c r="P58" s="482"/>
      <c r="Q58" s="482"/>
      <c r="R58" s="482"/>
      <c r="S58" s="482"/>
      <c r="T58" s="482"/>
      <c r="U58" s="482"/>
      <c r="V58" s="489"/>
    </row>
    <row r="59" spans="1:22" s="480" customFormat="1" ht="11.25" customHeight="1">
      <c r="A59" s="508" t="s">
        <v>806</v>
      </c>
      <c r="B59" s="509"/>
      <c r="C59" s="510">
        <v>8740</v>
      </c>
      <c r="D59" s="511">
        <v>5899</v>
      </c>
      <c r="E59" s="511">
        <v>5687</v>
      </c>
      <c r="F59" s="511">
        <v>3165</v>
      </c>
      <c r="G59" s="511">
        <v>2459</v>
      </c>
      <c r="H59" s="512">
        <v>7</v>
      </c>
      <c r="I59" s="512">
        <v>56</v>
      </c>
      <c r="J59" s="511">
        <v>212</v>
      </c>
      <c r="K59" s="511">
        <v>2470</v>
      </c>
      <c r="L59" s="511">
        <v>2385</v>
      </c>
      <c r="M59" s="511">
        <v>6</v>
      </c>
      <c r="N59" s="511">
        <v>79</v>
      </c>
      <c r="O59" s="482"/>
      <c r="P59" s="482"/>
      <c r="Q59" s="482"/>
      <c r="R59" s="482"/>
      <c r="S59" s="482"/>
      <c r="T59" s="482"/>
      <c r="U59" s="482"/>
      <c r="V59" s="489"/>
    </row>
    <row r="60" spans="1:22" s="480" customFormat="1" ht="11.25" customHeight="1">
      <c r="A60" s="508" t="s">
        <v>807</v>
      </c>
      <c r="B60" s="509"/>
      <c r="C60" s="510">
        <v>10674</v>
      </c>
      <c r="D60" s="511">
        <v>6295</v>
      </c>
      <c r="E60" s="511">
        <v>6097</v>
      </c>
      <c r="F60" s="511">
        <v>3453</v>
      </c>
      <c r="G60" s="511">
        <v>2579</v>
      </c>
      <c r="H60" s="512">
        <v>2</v>
      </c>
      <c r="I60" s="512">
        <v>63</v>
      </c>
      <c r="J60" s="511">
        <v>198</v>
      </c>
      <c r="K60" s="511">
        <v>3889</v>
      </c>
      <c r="L60" s="511">
        <v>3661</v>
      </c>
      <c r="M60" s="511">
        <v>6</v>
      </c>
      <c r="N60" s="511">
        <v>222</v>
      </c>
      <c r="O60" s="482"/>
      <c r="P60" s="482"/>
      <c r="Q60" s="482"/>
      <c r="R60" s="482"/>
      <c r="S60" s="482"/>
      <c r="T60" s="482"/>
      <c r="U60" s="482"/>
      <c r="V60" s="489"/>
    </row>
    <row r="61" spans="1:22" s="480" customFormat="1" ht="11.25" customHeight="1">
      <c r="A61" s="508" t="s">
        <v>808</v>
      </c>
      <c r="B61" s="509"/>
      <c r="C61" s="510">
        <v>13568</v>
      </c>
      <c r="D61" s="511">
        <v>5956</v>
      </c>
      <c r="E61" s="511">
        <v>5746</v>
      </c>
      <c r="F61" s="511">
        <v>2948</v>
      </c>
      <c r="G61" s="511">
        <v>2703</v>
      </c>
      <c r="H61" s="512">
        <v>2</v>
      </c>
      <c r="I61" s="512">
        <v>93</v>
      </c>
      <c r="J61" s="511">
        <v>210</v>
      </c>
      <c r="K61" s="511">
        <v>6866</v>
      </c>
      <c r="L61" s="511">
        <v>5857</v>
      </c>
      <c r="M61" s="511">
        <v>4</v>
      </c>
      <c r="N61" s="511">
        <v>1005</v>
      </c>
      <c r="O61" s="482"/>
      <c r="P61" s="482"/>
      <c r="Q61" s="482"/>
      <c r="R61" s="482"/>
      <c r="S61" s="482"/>
      <c r="T61" s="482"/>
      <c r="U61" s="482"/>
      <c r="V61" s="489"/>
    </row>
    <row r="62" spans="1:22" s="480" customFormat="1" ht="11.25" customHeight="1">
      <c r="A62" s="508" t="s">
        <v>809</v>
      </c>
      <c r="B62" s="509"/>
      <c r="C62" s="510">
        <v>12194</v>
      </c>
      <c r="D62" s="511">
        <v>3120</v>
      </c>
      <c r="E62" s="511">
        <v>3023</v>
      </c>
      <c r="F62" s="511">
        <v>1335</v>
      </c>
      <c r="G62" s="511">
        <v>1590</v>
      </c>
      <c r="H62" s="512">
        <v>1</v>
      </c>
      <c r="I62" s="512">
        <v>97</v>
      </c>
      <c r="J62" s="511">
        <v>97</v>
      </c>
      <c r="K62" s="511">
        <v>7997</v>
      </c>
      <c r="L62" s="511">
        <v>5558</v>
      </c>
      <c r="M62" s="511">
        <v>2</v>
      </c>
      <c r="N62" s="511">
        <v>2437</v>
      </c>
      <c r="O62" s="482"/>
      <c r="P62" s="482"/>
      <c r="Q62" s="482"/>
      <c r="R62" s="482"/>
      <c r="S62" s="482"/>
      <c r="T62" s="482"/>
      <c r="U62" s="482"/>
      <c r="V62" s="489"/>
    </row>
    <row r="63" spans="1:22" s="480" customFormat="1" ht="11.25" customHeight="1">
      <c r="A63" s="508" t="s">
        <v>810</v>
      </c>
      <c r="B63" s="509"/>
      <c r="C63" s="510">
        <v>9124</v>
      </c>
      <c r="D63" s="511">
        <v>1297</v>
      </c>
      <c r="E63" s="511">
        <v>1275</v>
      </c>
      <c r="F63" s="511">
        <v>482</v>
      </c>
      <c r="G63" s="511">
        <v>707</v>
      </c>
      <c r="H63" s="512">
        <v>1</v>
      </c>
      <c r="I63" s="512">
        <v>85</v>
      </c>
      <c r="J63" s="511">
        <v>22</v>
      </c>
      <c r="K63" s="511">
        <v>6719</v>
      </c>
      <c r="L63" s="511">
        <v>3838</v>
      </c>
      <c r="M63" s="511">
        <v>9</v>
      </c>
      <c r="N63" s="511">
        <v>2872</v>
      </c>
      <c r="O63" s="482"/>
      <c r="P63" s="482"/>
      <c r="Q63" s="482"/>
      <c r="R63" s="482"/>
      <c r="S63" s="482"/>
      <c r="T63" s="482"/>
      <c r="U63" s="482"/>
      <c r="V63" s="489"/>
    </row>
    <row r="64" spans="1:22" s="480" customFormat="1" ht="11.25" customHeight="1">
      <c r="A64" s="508" t="s">
        <v>811</v>
      </c>
      <c r="B64" s="509"/>
      <c r="C64" s="510">
        <v>5955</v>
      </c>
      <c r="D64" s="511">
        <v>469</v>
      </c>
      <c r="E64" s="511">
        <v>461</v>
      </c>
      <c r="F64" s="511">
        <v>162</v>
      </c>
      <c r="G64" s="511">
        <v>239</v>
      </c>
      <c r="H64" s="512">
        <v>1</v>
      </c>
      <c r="I64" s="512">
        <v>59</v>
      </c>
      <c r="J64" s="511">
        <v>8</v>
      </c>
      <c r="K64" s="511">
        <v>4741</v>
      </c>
      <c r="L64" s="511">
        <v>2362</v>
      </c>
      <c r="M64" s="511">
        <v>6</v>
      </c>
      <c r="N64" s="511">
        <v>2373</v>
      </c>
      <c r="O64" s="482"/>
      <c r="P64" s="482"/>
      <c r="Q64" s="482"/>
      <c r="R64" s="482"/>
      <c r="S64" s="482"/>
      <c r="T64" s="482"/>
      <c r="U64" s="482"/>
      <c r="V64" s="489"/>
    </row>
    <row r="65" spans="1:22" s="480" customFormat="1" ht="11.25" customHeight="1">
      <c r="A65" s="508" t="s">
        <v>812</v>
      </c>
      <c r="B65" s="509"/>
      <c r="C65" s="510">
        <v>3666</v>
      </c>
      <c r="D65" s="511">
        <v>182</v>
      </c>
      <c r="E65" s="511">
        <v>180</v>
      </c>
      <c r="F65" s="511">
        <v>66</v>
      </c>
      <c r="G65" s="511">
        <v>88</v>
      </c>
      <c r="H65" s="512" t="s">
        <v>667</v>
      </c>
      <c r="I65" s="512">
        <v>26</v>
      </c>
      <c r="J65" s="511">
        <v>2</v>
      </c>
      <c r="K65" s="511">
        <v>3061</v>
      </c>
      <c r="L65" s="511">
        <v>1142</v>
      </c>
      <c r="M65" s="511">
        <v>6</v>
      </c>
      <c r="N65" s="511">
        <v>1913</v>
      </c>
      <c r="O65" s="482"/>
      <c r="P65" s="482"/>
      <c r="Q65" s="482"/>
      <c r="R65" s="482"/>
      <c r="S65" s="482"/>
      <c r="T65" s="482"/>
      <c r="U65" s="482"/>
      <c r="V65" s="489"/>
    </row>
    <row r="66" spans="1:22" s="480" customFormat="1" ht="11.25" customHeight="1">
      <c r="A66" s="508" t="s">
        <v>813</v>
      </c>
      <c r="B66" s="509"/>
      <c r="C66" s="510">
        <v>3635</v>
      </c>
      <c r="D66" s="511">
        <v>108</v>
      </c>
      <c r="E66" s="511">
        <v>107</v>
      </c>
      <c r="F66" s="511">
        <v>25</v>
      </c>
      <c r="G66" s="511">
        <v>61</v>
      </c>
      <c r="H66" s="512" t="s">
        <v>667</v>
      </c>
      <c r="I66" s="512">
        <v>21</v>
      </c>
      <c r="J66" s="511">
        <v>1</v>
      </c>
      <c r="K66" s="511">
        <v>3192</v>
      </c>
      <c r="L66" s="511">
        <v>644</v>
      </c>
      <c r="M66" s="511">
        <v>1</v>
      </c>
      <c r="N66" s="511">
        <v>2547</v>
      </c>
      <c r="O66" s="482"/>
      <c r="P66" s="482"/>
      <c r="Q66" s="482"/>
      <c r="R66" s="482"/>
      <c r="S66" s="482"/>
      <c r="T66" s="482"/>
      <c r="U66" s="482"/>
      <c r="V66" s="489"/>
    </row>
    <row r="67" spans="1:22" s="480" customFormat="1" ht="12" customHeight="1">
      <c r="A67" s="508" t="s">
        <v>814</v>
      </c>
      <c r="B67" s="509"/>
      <c r="C67" s="510"/>
      <c r="D67" s="511"/>
      <c r="E67" s="511"/>
      <c r="F67" s="511"/>
      <c r="G67" s="511"/>
      <c r="H67" s="512"/>
      <c r="I67" s="512"/>
      <c r="J67" s="511"/>
      <c r="K67" s="511"/>
      <c r="L67" s="511"/>
      <c r="M67" s="511"/>
      <c r="N67" s="511"/>
      <c r="O67" s="482"/>
      <c r="P67" s="482"/>
      <c r="Q67" s="482"/>
      <c r="R67" s="482"/>
      <c r="S67" s="482"/>
      <c r="T67" s="482"/>
      <c r="U67" s="482"/>
      <c r="V67" s="489"/>
    </row>
    <row r="68" spans="1:22" s="480" customFormat="1" ht="11.25" customHeight="1">
      <c r="A68" s="508" t="s">
        <v>815</v>
      </c>
      <c r="B68" s="509"/>
      <c r="C68" s="510">
        <v>34574</v>
      </c>
      <c r="D68" s="511">
        <v>5176</v>
      </c>
      <c r="E68" s="511">
        <v>5046</v>
      </c>
      <c r="F68" s="511">
        <v>2070</v>
      </c>
      <c r="G68" s="511">
        <v>2685</v>
      </c>
      <c r="H68" s="512">
        <v>3</v>
      </c>
      <c r="I68" s="512">
        <v>288</v>
      </c>
      <c r="J68" s="511">
        <v>130</v>
      </c>
      <c r="K68" s="511">
        <v>25710</v>
      </c>
      <c r="L68" s="511">
        <v>13544</v>
      </c>
      <c r="M68" s="511">
        <v>24</v>
      </c>
      <c r="N68" s="511">
        <v>12142</v>
      </c>
      <c r="O68" s="482"/>
      <c r="P68" s="482"/>
      <c r="Q68" s="482"/>
      <c r="R68" s="482"/>
      <c r="S68" s="482"/>
      <c r="T68" s="482"/>
      <c r="U68" s="482"/>
      <c r="V68" s="489"/>
    </row>
    <row r="69" spans="1:22" s="480" customFormat="1" ht="11.25" customHeight="1">
      <c r="A69" s="508" t="s">
        <v>816</v>
      </c>
      <c r="B69" s="513"/>
      <c r="C69" s="510">
        <v>21318</v>
      </c>
      <c r="D69" s="511">
        <v>4417</v>
      </c>
      <c r="E69" s="511">
        <v>4298</v>
      </c>
      <c r="F69" s="511">
        <v>1817</v>
      </c>
      <c r="G69" s="511">
        <v>2297</v>
      </c>
      <c r="H69" s="512">
        <v>2</v>
      </c>
      <c r="I69" s="512">
        <v>182</v>
      </c>
      <c r="J69" s="511">
        <v>119</v>
      </c>
      <c r="K69" s="511">
        <v>14716</v>
      </c>
      <c r="L69" s="511">
        <v>9396</v>
      </c>
      <c r="M69" s="511">
        <v>11</v>
      </c>
      <c r="N69" s="511">
        <v>5309</v>
      </c>
      <c r="O69" s="482"/>
      <c r="P69" s="482"/>
      <c r="Q69" s="482"/>
      <c r="R69" s="482"/>
      <c r="S69" s="482"/>
      <c r="T69" s="482"/>
      <c r="U69" s="482"/>
      <c r="V69" s="489"/>
    </row>
    <row r="70" spans="1:22" s="480" customFormat="1" ht="12" customHeight="1">
      <c r="A70" s="515" t="s">
        <v>817</v>
      </c>
      <c r="B70" s="516"/>
      <c r="C70" s="517">
        <v>13256</v>
      </c>
      <c r="D70" s="518">
        <v>759</v>
      </c>
      <c r="E70" s="518">
        <v>748</v>
      </c>
      <c r="F70" s="518">
        <v>253</v>
      </c>
      <c r="G70" s="518">
        <v>388</v>
      </c>
      <c r="H70" s="519">
        <v>1</v>
      </c>
      <c r="I70" s="519">
        <v>106</v>
      </c>
      <c r="J70" s="518">
        <v>11</v>
      </c>
      <c r="K70" s="518">
        <v>10994</v>
      </c>
      <c r="L70" s="518">
        <v>4148</v>
      </c>
      <c r="M70" s="518">
        <v>13</v>
      </c>
      <c r="N70" s="518">
        <v>6833</v>
      </c>
      <c r="O70" s="482"/>
      <c r="P70" s="482"/>
      <c r="Q70" s="482"/>
      <c r="R70" s="482"/>
      <c r="S70" s="482"/>
      <c r="T70" s="482"/>
      <c r="U70" s="482"/>
      <c r="V70" s="489"/>
    </row>
    <row r="71" spans="1:22" s="526" customFormat="1" ht="11.25" customHeight="1">
      <c r="A71" s="482" t="s">
        <v>824</v>
      </c>
      <c r="B71" s="520"/>
      <c r="C71" s="521"/>
      <c r="D71" s="522"/>
      <c r="E71" s="522"/>
      <c r="F71" s="522"/>
      <c r="G71" s="522"/>
      <c r="H71" s="523"/>
      <c r="I71" s="523"/>
      <c r="J71" s="522"/>
      <c r="K71" s="522"/>
      <c r="L71" s="522"/>
      <c r="M71" s="522"/>
      <c r="N71" s="524"/>
      <c r="O71" s="520"/>
      <c r="P71" s="520"/>
      <c r="Q71" s="520"/>
      <c r="R71" s="520"/>
      <c r="S71" s="520"/>
      <c r="T71" s="520"/>
      <c r="U71" s="520"/>
      <c r="V71" s="525"/>
    </row>
    <row r="72" spans="1:22" s="526" customFormat="1" ht="10.5" customHeight="1">
      <c r="A72" s="527" t="s">
        <v>825</v>
      </c>
      <c r="B72" s="482"/>
      <c r="C72" s="521"/>
      <c r="D72" s="528"/>
      <c r="E72" s="529"/>
      <c r="F72" s="525"/>
      <c r="G72" s="525"/>
      <c r="H72" s="525"/>
      <c r="I72" s="523"/>
      <c r="J72" s="522"/>
      <c r="K72" s="522"/>
      <c r="L72" s="522"/>
      <c r="M72" s="522"/>
      <c r="N72" s="522"/>
      <c r="O72" s="520"/>
      <c r="P72" s="520"/>
      <c r="Q72" s="520"/>
      <c r="R72" s="520"/>
      <c r="S72" s="520"/>
      <c r="T72" s="520"/>
      <c r="U72" s="520"/>
      <c r="V72" s="525"/>
    </row>
    <row r="73" spans="1:22" s="526" customFormat="1" ht="10.5" customHeight="1">
      <c r="A73" s="525"/>
      <c r="B73" s="366"/>
      <c r="C73" s="530"/>
      <c r="D73" s="531"/>
      <c r="E73" s="532"/>
      <c r="F73" s="525"/>
      <c r="G73" s="525"/>
      <c r="H73" s="525"/>
      <c r="I73" s="523"/>
      <c r="J73" s="522"/>
      <c r="K73" s="522"/>
      <c r="L73" s="522"/>
      <c r="M73" s="522"/>
      <c r="N73" s="522"/>
      <c r="O73" s="520"/>
      <c r="P73" s="520"/>
      <c r="Q73" s="520"/>
      <c r="R73" s="520"/>
      <c r="S73" s="520"/>
      <c r="T73" s="520"/>
      <c r="U73" s="520"/>
      <c r="V73" s="525"/>
    </row>
    <row r="74" spans="1:22" s="526" customFormat="1" ht="10.5" customHeight="1">
      <c r="A74" s="525"/>
      <c r="B74" s="482"/>
      <c r="C74" s="521"/>
      <c r="D74" s="525"/>
      <c r="E74" s="525"/>
      <c r="F74" s="528"/>
      <c r="G74" s="529"/>
      <c r="H74" s="525"/>
      <c r="I74" s="523"/>
      <c r="J74" s="522"/>
      <c r="K74" s="522"/>
      <c r="L74" s="522"/>
      <c r="M74" s="522"/>
      <c r="N74" s="522"/>
      <c r="O74" s="520"/>
      <c r="P74" s="520"/>
      <c r="Q74" s="520"/>
      <c r="R74" s="520"/>
      <c r="S74" s="520"/>
      <c r="T74" s="520"/>
      <c r="U74" s="520"/>
      <c r="V74" s="525"/>
    </row>
  </sheetData>
  <mergeCells count="7">
    <mergeCell ref="A9:B9"/>
    <mergeCell ref="A4:C4"/>
    <mergeCell ref="E5:H5"/>
    <mergeCell ref="K5:N5"/>
    <mergeCell ref="A6:B6"/>
    <mergeCell ref="E6:I6"/>
    <mergeCell ref="A7:B7"/>
  </mergeCells>
  <phoneticPr fontId="3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5" workbookViewId="0"/>
  </sheetViews>
  <sheetFormatPr defaultRowHeight="17.25" customHeight="1"/>
  <cols>
    <col min="1" max="1" width="23.125" style="372" customWidth="1"/>
    <col min="2" max="8" width="9.125" style="372" customWidth="1"/>
    <col min="9" max="16384" width="9" style="372"/>
  </cols>
  <sheetData>
    <row r="1" spans="1:8" ht="17.25" customHeight="1">
      <c r="A1" s="533" t="s">
        <v>166</v>
      </c>
    </row>
    <row r="3" spans="1:8" ht="15" customHeight="1">
      <c r="A3" s="393" t="s">
        <v>826</v>
      </c>
    </row>
    <row r="4" spans="1:8" ht="15" customHeight="1"/>
    <row r="5" spans="1:8" ht="15" customHeight="1">
      <c r="A5" s="603" t="s">
        <v>827</v>
      </c>
      <c r="B5" s="637">
        <v>38626</v>
      </c>
      <c r="C5" s="637"/>
      <c r="D5" s="637"/>
      <c r="E5" s="637"/>
      <c r="F5" s="637"/>
      <c r="G5" s="637"/>
      <c r="H5" s="638" t="s">
        <v>828</v>
      </c>
    </row>
    <row r="6" spans="1:8" ht="15" customHeight="1">
      <c r="A6" s="636"/>
      <c r="B6" s="376" t="s">
        <v>489</v>
      </c>
      <c r="C6" s="375" t="s">
        <v>829</v>
      </c>
      <c r="D6" s="375" t="s">
        <v>830</v>
      </c>
      <c r="E6" s="375" t="s">
        <v>831</v>
      </c>
      <c r="F6" s="375" t="s">
        <v>832</v>
      </c>
      <c r="G6" s="375" t="s">
        <v>833</v>
      </c>
      <c r="H6" s="600"/>
    </row>
    <row r="7" spans="1:8" ht="15" customHeight="1">
      <c r="A7" s="404" t="s">
        <v>834</v>
      </c>
      <c r="B7" s="534">
        <v>5611</v>
      </c>
      <c r="C7" s="379">
        <v>1847</v>
      </c>
      <c r="D7" s="379">
        <v>1567</v>
      </c>
      <c r="E7" s="379">
        <v>1129</v>
      </c>
      <c r="F7" s="379">
        <v>680</v>
      </c>
      <c r="G7" s="379">
        <v>388</v>
      </c>
      <c r="H7" s="379">
        <v>7862</v>
      </c>
    </row>
    <row r="8" spans="1:8" ht="15" customHeight="1">
      <c r="A8" s="535" t="s">
        <v>490</v>
      </c>
      <c r="B8" s="398">
        <v>2031</v>
      </c>
      <c r="C8" s="383">
        <v>802</v>
      </c>
      <c r="D8" s="383">
        <v>583</v>
      </c>
      <c r="E8" s="383">
        <v>357</v>
      </c>
      <c r="F8" s="383">
        <v>180</v>
      </c>
      <c r="G8" s="383">
        <v>109</v>
      </c>
      <c r="H8" s="383">
        <v>3231</v>
      </c>
    </row>
    <row r="9" spans="1:8" ht="15" customHeight="1">
      <c r="A9" s="536" t="s">
        <v>491</v>
      </c>
      <c r="B9" s="406">
        <v>3580</v>
      </c>
      <c r="C9" s="137">
        <v>1045</v>
      </c>
      <c r="D9" s="137">
        <v>984</v>
      </c>
      <c r="E9" s="137">
        <v>772</v>
      </c>
      <c r="F9" s="137">
        <v>500</v>
      </c>
      <c r="G9" s="137">
        <v>279</v>
      </c>
      <c r="H9" s="137">
        <v>4631</v>
      </c>
    </row>
    <row r="10" spans="1:8" ht="15" customHeight="1"/>
    <row r="11" spans="1:8" ht="15" customHeight="1">
      <c r="A11" s="603" t="s">
        <v>827</v>
      </c>
      <c r="B11" s="637">
        <v>40452</v>
      </c>
      <c r="C11" s="637"/>
      <c r="D11" s="637"/>
      <c r="E11" s="637"/>
      <c r="F11" s="637"/>
      <c r="G11" s="637"/>
      <c r="H11" s="639" t="s">
        <v>828</v>
      </c>
    </row>
    <row r="12" spans="1:8" ht="15" customHeight="1">
      <c r="A12" s="636"/>
      <c r="B12" s="376" t="s">
        <v>489</v>
      </c>
      <c r="C12" s="375" t="s">
        <v>829</v>
      </c>
      <c r="D12" s="375" t="s">
        <v>830</v>
      </c>
      <c r="E12" s="375" t="s">
        <v>831</v>
      </c>
      <c r="F12" s="375" t="s">
        <v>832</v>
      </c>
      <c r="G12" s="375" t="s">
        <v>833</v>
      </c>
      <c r="H12" s="640"/>
    </row>
    <row r="13" spans="1:8" ht="15" customHeight="1">
      <c r="A13" s="404" t="s">
        <v>834</v>
      </c>
      <c r="B13" s="534">
        <f>SUM(C13:G13)</f>
        <v>8681</v>
      </c>
      <c r="C13" s="379">
        <f t="shared" ref="C13:H13" si="0">SUM(C14:C15)</f>
        <v>2748</v>
      </c>
      <c r="D13" s="379">
        <f t="shared" si="0"/>
        <v>2387</v>
      </c>
      <c r="E13" s="379">
        <f t="shared" si="0"/>
        <v>1832</v>
      </c>
      <c r="F13" s="379">
        <f t="shared" si="0"/>
        <v>1091</v>
      </c>
      <c r="G13" s="379">
        <f t="shared" si="0"/>
        <v>623</v>
      </c>
      <c r="H13" s="379">
        <f t="shared" si="0"/>
        <v>11663</v>
      </c>
    </row>
    <row r="14" spans="1:8" ht="15" customHeight="1">
      <c r="A14" s="535" t="s">
        <v>490</v>
      </c>
      <c r="B14" s="398">
        <f>SUM(C14:G14)</f>
        <v>3153</v>
      </c>
      <c r="C14" s="383">
        <v>1236</v>
      </c>
      <c r="D14" s="383">
        <v>913</v>
      </c>
      <c r="E14" s="383">
        <v>574</v>
      </c>
      <c r="F14" s="383">
        <v>296</v>
      </c>
      <c r="G14" s="383">
        <v>134</v>
      </c>
      <c r="H14" s="383">
        <v>4829</v>
      </c>
    </row>
    <row r="15" spans="1:8" ht="15" customHeight="1">
      <c r="A15" s="536" t="s">
        <v>491</v>
      </c>
      <c r="B15" s="406">
        <f>SUM(C15:G15)</f>
        <v>5528</v>
      </c>
      <c r="C15" s="137">
        <v>1512</v>
      </c>
      <c r="D15" s="137">
        <v>1474</v>
      </c>
      <c r="E15" s="137">
        <v>1258</v>
      </c>
      <c r="F15" s="137">
        <v>795</v>
      </c>
      <c r="G15" s="137">
        <v>489</v>
      </c>
      <c r="H15" s="137">
        <v>6834</v>
      </c>
    </row>
    <row r="16" spans="1:8" ht="15" customHeight="1">
      <c r="A16" s="163" t="s">
        <v>835</v>
      </c>
      <c r="H16" s="419"/>
    </row>
    <row r="17" ht="15" customHeight="1"/>
  </sheetData>
  <mergeCells count="6">
    <mergeCell ref="A5:A6"/>
    <mergeCell ref="B5:G5"/>
    <mergeCell ref="H5:H6"/>
    <mergeCell ref="A11:A12"/>
    <mergeCell ref="B11:G11"/>
    <mergeCell ref="H11:H12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5" workbookViewId="0">
      <selection activeCell="A2" sqref="A2"/>
    </sheetView>
  </sheetViews>
  <sheetFormatPr defaultRowHeight="17.25" customHeight="1"/>
  <cols>
    <col min="1" max="1" width="23.125" style="372" customWidth="1"/>
    <col min="2" max="8" width="9.125" style="372" customWidth="1"/>
    <col min="9" max="16384" width="9" style="372"/>
  </cols>
  <sheetData>
    <row r="1" spans="1:8" ht="15" customHeight="1">
      <c r="A1" s="533" t="s">
        <v>166</v>
      </c>
    </row>
    <row r="2" spans="1:8" ht="15" customHeight="1"/>
    <row r="3" spans="1:8" ht="15" customHeight="1">
      <c r="A3" s="393" t="s">
        <v>836</v>
      </c>
    </row>
    <row r="4" spans="1:8" ht="15" customHeight="1">
      <c r="A4" s="537">
        <v>38626</v>
      </c>
      <c r="B4" s="538"/>
      <c r="C4" s="538"/>
      <c r="D4" s="538"/>
    </row>
    <row r="5" spans="1:8" ht="15" customHeight="1">
      <c r="A5" s="603" t="s">
        <v>837</v>
      </c>
      <c r="B5" s="641" t="s">
        <v>838</v>
      </c>
      <c r="C5" s="641"/>
      <c r="D5" s="641"/>
      <c r="E5" s="641"/>
      <c r="F5" s="641"/>
      <c r="G5" s="641"/>
      <c r="H5" s="600"/>
    </row>
    <row r="6" spans="1:8" ht="15" customHeight="1">
      <c r="A6" s="636"/>
      <c r="B6" s="376" t="s">
        <v>489</v>
      </c>
      <c r="C6" s="375" t="s">
        <v>839</v>
      </c>
      <c r="D6" s="375" t="s">
        <v>829</v>
      </c>
      <c r="E6" s="375" t="s">
        <v>830</v>
      </c>
      <c r="F6" s="375" t="s">
        <v>831</v>
      </c>
      <c r="G6" s="375" t="s">
        <v>832</v>
      </c>
      <c r="H6" s="539" t="s">
        <v>833</v>
      </c>
    </row>
    <row r="7" spans="1:8" ht="15" customHeight="1">
      <c r="A7" s="540" t="s">
        <v>840</v>
      </c>
      <c r="B7" s="541">
        <v>9048</v>
      </c>
      <c r="C7" s="542">
        <v>2496</v>
      </c>
      <c r="D7" s="542">
        <v>3385</v>
      </c>
      <c r="E7" s="542">
        <v>1959</v>
      </c>
      <c r="F7" s="542">
        <v>872</v>
      </c>
      <c r="G7" s="542">
        <v>273</v>
      </c>
      <c r="H7" s="387">
        <v>63</v>
      </c>
    </row>
    <row r="8" spans="1:8" ht="15" customHeight="1">
      <c r="A8" s="543" t="s">
        <v>841</v>
      </c>
      <c r="B8" s="544">
        <v>4029</v>
      </c>
      <c r="C8" s="387">
        <v>2062</v>
      </c>
      <c r="D8" s="387">
        <v>1711</v>
      </c>
      <c r="E8" s="387">
        <v>223</v>
      </c>
      <c r="F8" s="387">
        <v>32</v>
      </c>
      <c r="G8" s="387">
        <v>1</v>
      </c>
      <c r="H8" s="545" t="s">
        <v>842</v>
      </c>
    </row>
    <row r="9" spans="1:8" ht="15" customHeight="1">
      <c r="A9" s="543" t="s">
        <v>830</v>
      </c>
      <c r="B9" s="544">
        <v>2922</v>
      </c>
      <c r="C9" s="387">
        <v>394</v>
      </c>
      <c r="D9" s="387">
        <v>1442</v>
      </c>
      <c r="E9" s="387">
        <v>960</v>
      </c>
      <c r="F9" s="387">
        <v>116</v>
      </c>
      <c r="G9" s="387">
        <v>9</v>
      </c>
      <c r="H9" s="387">
        <v>1</v>
      </c>
    </row>
    <row r="10" spans="1:8" ht="15" customHeight="1">
      <c r="A10" s="543" t="s">
        <v>831</v>
      </c>
      <c r="B10" s="544">
        <v>1387</v>
      </c>
      <c r="C10" s="387">
        <v>32</v>
      </c>
      <c r="D10" s="387">
        <v>207</v>
      </c>
      <c r="E10" s="387">
        <v>665</v>
      </c>
      <c r="F10" s="387">
        <v>412</v>
      </c>
      <c r="G10" s="387">
        <v>63</v>
      </c>
      <c r="H10" s="387">
        <v>8</v>
      </c>
    </row>
    <row r="11" spans="1:8" ht="15" customHeight="1">
      <c r="A11" s="543" t="s">
        <v>832</v>
      </c>
      <c r="B11" s="544">
        <v>515</v>
      </c>
      <c r="C11" s="387">
        <v>6</v>
      </c>
      <c r="D11" s="387">
        <v>20</v>
      </c>
      <c r="E11" s="387">
        <v>101</v>
      </c>
      <c r="F11" s="387">
        <v>260</v>
      </c>
      <c r="G11" s="387">
        <v>118</v>
      </c>
      <c r="H11" s="387">
        <v>10</v>
      </c>
    </row>
    <row r="12" spans="1:8" ht="15" customHeight="1">
      <c r="A12" s="546" t="s">
        <v>833</v>
      </c>
      <c r="B12" s="547">
        <v>195</v>
      </c>
      <c r="C12" s="548">
        <v>2</v>
      </c>
      <c r="D12" s="548">
        <v>5</v>
      </c>
      <c r="E12" s="548">
        <v>10</v>
      </c>
      <c r="F12" s="548">
        <v>52</v>
      </c>
      <c r="G12" s="548">
        <v>82</v>
      </c>
      <c r="H12" s="548">
        <v>44</v>
      </c>
    </row>
    <row r="13" spans="1:8" ht="15" customHeight="1"/>
    <row r="14" spans="1:8" ht="15" customHeight="1">
      <c r="A14" s="537">
        <v>40452</v>
      </c>
      <c r="B14" s="538"/>
      <c r="C14" s="538"/>
      <c r="D14" s="538"/>
    </row>
    <row r="15" spans="1:8" ht="15" customHeight="1">
      <c r="A15" s="603" t="s">
        <v>837</v>
      </c>
      <c r="B15" s="641" t="s">
        <v>838</v>
      </c>
      <c r="C15" s="641"/>
      <c r="D15" s="641"/>
      <c r="E15" s="641"/>
      <c r="F15" s="641"/>
      <c r="G15" s="641"/>
      <c r="H15" s="600"/>
    </row>
    <row r="16" spans="1:8" ht="15" customHeight="1">
      <c r="A16" s="636"/>
      <c r="B16" s="376" t="s">
        <v>489</v>
      </c>
      <c r="C16" s="375" t="s">
        <v>839</v>
      </c>
      <c r="D16" s="375" t="s">
        <v>829</v>
      </c>
      <c r="E16" s="375" t="s">
        <v>830</v>
      </c>
      <c r="F16" s="375" t="s">
        <v>831</v>
      </c>
      <c r="G16" s="375" t="s">
        <v>832</v>
      </c>
      <c r="H16" s="539" t="s">
        <v>833</v>
      </c>
    </row>
    <row r="17" spans="1:8" ht="15" customHeight="1">
      <c r="A17" s="540" t="s">
        <v>840</v>
      </c>
      <c r="B17" s="379">
        <v>12487</v>
      </c>
      <c r="C17" s="379">
        <v>2475</v>
      </c>
      <c r="D17" s="379">
        <v>4474</v>
      </c>
      <c r="E17" s="379">
        <v>3313</v>
      </c>
      <c r="F17" s="379">
        <v>1555</v>
      </c>
      <c r="G17" s="379">
        <v>525</v>
      </c>
      <c r="H17" s="379">
        <v>145</v>
      </c>
    </row>
    <row r="18" spans="1:8" ht="15" customHeight="1">
      <c r="A18" s="543" t="s">
        <v>841</v>
      </c>
      <c r="B18" s="398">
        <v>4341</v>
      </c>
      <c r="C18" s="383">
        <v>2070</v>
      </c>
      <c r="D18" s="383">
        <v>1953</v>
      </c>
      <c r="E18" s="383">
        <v>278</v>
      </c>
      <c r="F18" s="383">
        <v>30</v>
      </c>
      <c r="G18" s="383">
        <v>9</v>
      </c>
      <c r="H18" s="383">
        <v>1</v>
      </c>
    </row>
    <row r="19" spans="1:8" ht="15" customHeight="1">
      <c r="A19" s="543" t="s">
        <v>830</v>
      </c>
      <c r="B19" s="398">
        <v>4288</v>
      </c>
      <c r="C19" s="383">
        <v>372</v>
      </c>
      <c r="D19" s="383">
        <v>2113</v>
      </c>
      <c r="E19" s="383">
        <v>1588</v>
      </c>
      <c r="F19" s="383">
        <v>190</v>
      </c>
      <c r="G19" s="383">
        <v>25</v>
      </c>
      <c r="H19" s="545" t="s">
        <v>842</v>
      </c>
    </row>
    <row r="20" spans="1:8" ht="15" customHeight="1">
      <c r="A20" s="543" t="s">
        <v>831</v>
      </c>
      <c r="B20" s="398">
        <v>2545</v>
      </c>
      <c r="C20" s="383">
        <v>28</v>
      </c>
      <c r="D20" s="383">
        <v>373</v>
      </c>
      <c r="E20" s="383">
        <v>1272</v>
      </c>
      <c r="F20" s="383">
        <v>789</v>
      </c>
      <c r="G20" s="383">
        <v>77</v>
      </c>
      <c r="H20" s="383">
        <v>6</v>
      </c>
    </row>
    <row r="21" spans="1:8" ht="15" customHeight="1">
      <c r="A21" s="543" t="s">
        <v>832</v>
      </c>
      <c r="B21" s="398">
        <v>965</v>
      </c>
      <c r="C21" s="383">
        <v>4</v>
      </c>
      <c r="D21" s="383">
        <v>28</v>
      </c>
      <c r="E21" s="383">
        <v>159</v>
      </c>
      <c r="F21" s="383">
        <v>487</v>
      </c>
      <c r="G21" s="383">
        <v>255</v>
      </c>
      <c r="H21" s="383">
        <v>32</v>
      </c>
    </row>
    <row r="22" spans="1:8" ht="15" customHeight="1">
      <c r="A22" s="546" t="s">
        <v>833</v>
      </c>
      <c r="B22" s="406">
        <v>348</v>
      </c>
      <c r="C22" s="548">
        <v>1</v>
      </c>
      <c r="D22" s="137">
        <v>7</v>
      </c>
      <c r="E22" s="137">
        <v>16</v>
      </c>
      <c r="F22" s="137">
        <v>59</v>
      </c>
      <c r="G22" s="137">
        <v>159</v>
      </c>
      <c r="H22" s="137">
        <v>106</v>
      </c>
    </row>
    <row r="23" spans="1:8" ht="17.25" customHeight="1">
      <c r="A23" s="163" t="s">
        <v>843</v>
      </c>
      <c r="H23" s="419"/>
    </row>
  </sheetData>
  <mergeCells count="4">
    <mergeCell ref="A5:A6"/>
    <mergeCell ref="B5:H5"/>
    <mergeCell ref="A15:A16"/>
    <mergeCell ref="B15:H15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workbookViewId="0">
      <selection activeCell="A2" sqref="A2"/>
    </sheetView>
  </sheetViews>
  <sheetFormatPr defaultRowHeight="15" customHeight="1"/>
  <cols>
    <col min="1" max="1" width="25.25" style="549" customWidth="1"/>
    <col min="2" max="6" width="12.125" style="549" customWidth="1"/>
    <col min="7" max="16384" width="9" style="549"/>
  </cols>
  <sheetData>
    <row r="1" spans="1:6" ht="15" customHeight="1">
      <c r="A1" s="336" t="s">
        <v>166</v>
      </c>
    </row>
    <row r="3" spans="1:6" ht="15" customHeight="1">
      <c r="A3" s="369" t="s">
        <v>844</v>
      </c>
    </row>
    <row r="4" spans="1:6" s="1" customFormat="1" ht="15" customHeight="1">
      <c r="A4" s="550">
        <v>40452</v>
      </c>
      <c r="D4" s="371"/>
      <c r="E4" s="372"/>
      <c r="F4" s="372"/>
    </row>
    <row r="5" spans="1:6" s="552" customFormat="1" ht="45.75" customHeight="1">
      <c r="A5" s="374" t="s">
        <v>845</v>
      </c>
      <c r="B5" s="375" t="s">
        <v>846</v>
      </c>
      <c r="C5" s="375" t="s">
        <v>847</v>
      </c>
      <c r="D5" s="539" t="s">
        <v>848</v>
      </c>
      <c r="E5" s="551"/>
      <c r="F5" s="551"/>
    </row>
    <row r="6" spans="1:6" s="1" customFormat="1" ht="15" customHeight="1">
      <c r="A6" s="553" t="s">
        <v>849</v>
      </c>
      <c r="B6" s="554">
        <v>125008</v>
      </c>
      <c r="C6" s="441">
        <v>317759</v>
      </c>
      <c r="D6" s="555">
        <v>2.541909</v>
      </c>
    </row>
    <row r="7" spans="1:6" s="1" customFormat="1" ht="15" customHeight="1">
      <c r="A7" s="556" t="s">
        <v>850</v>
      </c>
      <c r="B7" s="398">
        <v>71668</v>
      </c>
      <c r="C7" s="383">
        <v>207180</v>
      </c>
      <c r="D7" s="557">
        <v>2.8908299999999998</v>
      </c>
    </row>
    <row r="8" spans="1:6" s="1" customFormat="1" ht="15" customHeight="1">
      <c r="A8" s="556" t="s">
        <v>851</v>
      </c>
      <c r="B8" s="398">
        <v>1077</v>
      </c>
      <c r="C8" s="383">
        <v>2306</v>
      </c>
      <c r="D8" s="557">
        <v>2.141133</v>
      </c>
    </row>
    <row r="9" spans="1:6" s="1" customFormat="1" ht="15" customHeight="1">
      <c r="A9" s="556" t="s">
        <v>852</v>
      </c>
      <c r="B9" s="398">
        <v>52077</v>
      </c>
      <c r="C9" s="383">
        <v>107839</v>
      </c>
      <c r="D9" s="557">
        <v>2.0707610000000001</v>
      </c>
    </row>
    <row r="10" spans="1:6" s="1" customFormat="1" ht="15" customHeight="1">
      <c r="A10" s="558" t="s">
        <v>853</v>
      </c>
      <c r="B10" s="398">
        <v>16816</v>
      </c>
      <c r="C10" s="383">
        <v>27787</v>
      </c>
      <c r="D10" s="557">
        <v>1.652414</v>
      </c>
    </row>
    <row r="11" spans="1:6" s="1" customFormat="1" ht="15" customHeight="1">
      <c r="A11" s="558" t="s">
        <v>854</v>
      </c>
      <c r="B11" s="398">
        <v>18120</v>
      </c>
      <c r="C11" s="383">
        <v>36263</v>
      </c>
      <c r="D11" s="557">
        <v>2.0012690000000002</v>
      </c>
    </row>
    <row r="12" spans="1:6" s="1" customFormat="1" ht="15" customHeight="1">
      <c r="A12" s="558" t="s">
        <v>855</v>
      </c>
      <c r="B12" s="398">
        <v>15933</v>
      </c>
      <c r="C12" s="383">
        <v>40786</v>
      </c>
      <c r="D12" s="557">
        <v>2.559844</v>
      </c>
    </row>
    <row r="13" spans="1:6" s="1" customFormat="1" ht="15" customHeight="1">
      <c r="A13" s="558" t="s">
        <v>856</v>
      </c>
      <c r="B13" s="398">
        <v>978</v>
      </c>
      <c r="C13" s="383">
        <v>2495</v>
      </c>
      <c r="D13" s="557">
        <v>2.5511249999999999</v>
      </c>
    </row>
    <row r="14" spans="1:6" s="1" customFormat="1" ht="15" customHeight="1">
      <c r="A14" s="558" t="s">
        <v>857</v>
      </c>
      <c r="B14" s="398">
        <v>230</v>
      </c>
      <c r="C14" s="383">
        <v>508</v>
      </c>
      <c r="D14" s="557">
        <v>2.2086960000000002</v>
      </c>
    </row>
    <row r="15" spans="1:6" s="1" customFormat="1" ht="15" customHeight="1">
      <c r="A15" s="559" t="s">
        <v>858</v>
      </c>
      <c r="B15" s="406">
        <v>183</v>
      </c>
      <c r="C15" s="137">
        <v>429</v>
      </c>
      <c r="D15" s="560">
        <v>2.3442620000000001</v>
      </c>
    </row>
    <row r="16" spans="1:6" s="1" customFormat="1" ht="15" customHeight="1">
      <c r="A16" s="1" t="s">
        <v>859</v>
      </c>
      <c r="F16" s="391"/>
    </row>
    <row r="17" spans="1:2" ht="15" customHeight="1">
      <c r="A17" s="1" t="s">
        <v>860</v>
      </c>
      <c r="B17" s="561"/>
    </row>
    <row r="18" spans="1:2" ht="15" customHeight="1">
      <c r="A18" s="397" t="s">
        <v>861</v>
      </c>
    </row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zoomScaleNormal="100" workbookViewId="0">
      <selection activeCell="A2" sqref="A2"/>
    </sheetView>
  </sheetViews>
  <sheetFormatPr defaultColWidth="8.875" defaultRowHeight="14.25" customHeight="1"/>
  <cols>
    <col min="1" max="1" width="31" style="1" customWidth="1"/>
    <col min="2" max="4" width="14" style="1" customWidth="1"/>
    <col min="5" max="16384" width="8.875" style="1"/>
  </cols>
  <sheetData>
    <row r="1" spans="1:4" ht="14.25" customHeight="1">
      <c r="A1" s="336" t="s">
        <v>166</v>
      </c>
    </row>
    <row r="3" spans="1:4" ht="14.25" customHeight="1">
      <c r="A3" s="369" t="s">
        <v>862</v>
      </c>
    </row>
    <row r="4" spans="1:4" ht="14.25" customHeight="1">
      <c r="A4" s="562" t="s">
        <v>863</v>
      </c>
      <c r="B4" s="391"/>
      <c r="C4" s="391"/>
      <c r="D4" s="391" t="s">
        <v>135</v>
      </c>
    </row>
    <row r="5" spans="1:4" ht="14.25" customHeight="1">
      <c r="A5" s="563" t="s">
        <v>864</v>
      </c>
      <c r="B5" s="376" t="s">
        <v>865</v>
      </c>
      <c r="C5" s="376" t="s">
        <v>866</v>
      </c>
      <c r="D5" s="563" t="s">
        <v>659</v>
      </c>
    </row>
    <row r="6" spans="1:4" ht="14.25" customHeight="1">
      <c r="A6" s="564" t="s">
        <v>867</v>
      </c>
      <c r="B6" s="565">
        <v>156994</v>
      </c>
      <c r="C6" s="565">
        <f>C8+C12+C16+C24</f>
        <v>157698</v>
      </c>
      <c r="D6" s="565">
        <f>D8+D12+D16+D24</f>
        <v>157099</v>
      </c>
    </row>
    <row r="7" spans="1:4" ht="5.25" customHeight="1">
      <c r="A7" s="566"/>
      <c r="B7" s="565"/>
      <c r="C7" s="565"/>
      <c r="D7" s="565"/>
    </row>
    <row r="8" spans="1:4" ht="14.25" customHeight="1">
      <c r="A8" s="556" t="s">
        <v>868</v>
      </c>
      <c r="B8" s="567">
        <f>+B9+B10+B11</f>
        <v>2137</v>
      </c>
      <c r="C8" s="567">
        <v>1659</v>
      </c>
      <c r="D8" s="567">
        <v>1303</v>
      </c>
    </row>
    <row r="9" spans="1:4" ht="14.25" customHeight="1">
      <c r="A9" s="558" t="s">
        <v>869</v>
      </c>
      <c r="B9" s="567">
        <v>2114</v>
      </c>
      <c r="C9" s="567">
        <v>1655</v>
      </c>
      <c r="D9" s="567">
        <v>1300</v>
      </c>
    </row>
    <row r="10" spans="1:4" ht="14.25" customHeight="1">
      <c r="A10" s="558" t="s">
        <v>870</v>
      </c>
      <c r="B10" s="567">
        <v>4</v>
      </c>
      <c r="C10" s="568" t="s">
        <v>650</v>
      </c>
      <c r="D10" s="567">
        <v>3</v>
      </c>
    </row>
    <row r="11" spans="1:4" ht="14.25" customHeight="1">
      <c r="A11" s="558" t="s">
        <v>871</v>
      </c>
      <c r="B11" s="567">
        <v>19</v>
      </c>
      <c r="C11" s="567">
        <v>4</v>
      </c>
      <c r="D11" s="568" t="s">
        <v>650</v>
      </c>
    </row>
    <row r="12" spans="1:4" ht="14.25" customHeight="1">
      <c r="A12" s="556" t="s">
        <v>872</v>
      </c>
      <c r="B12" s="567">
        <f>+B13+B14+B15</f>
        <v>48202</v>
      </c>
      <c r="C12" s="567">
        <f>+C13+C14+C15</f>
        <v>43258</v>
      </c>
      <c r="D12" s="567">
        <f>+D13+D14+D15</f>
        <v>38251</v>
      </c>
    </row>
    <row r="13" spans="1:4" ht="14.25" customHeight="1">
      <c r="A13" s="558" t="s">
        <v>873</v>
      </c>
      <c r="B13" s="567">
        <v>24</v>
      </c>
      <c r="C13" s="567">
        <v>35</v>
      </c>
      <c r="D13" s="567">
        <v>12</v>
      </c>
    </row>
    <row r="14" spans="1:4" ht="14.25" customHeight="1">
      <c r="A14" s="558" t="s">
        <v>874</v>
      </c>
      <c r="B14" s="567">
        <v>15055</v>
      </c>
      <c r="C14" s="567">
        <v>14535</v>
      </c>
      <c r="D14" s="567">
        <v>13735</v>
      </c>
    </row>
    <row r="15" spans="1:4" ht="14.25" customHeight="1">
      <c r="A15" s="558" t="s">
        <v>875</v>
      </c>
      <c r="B15" s="567">
        <v>33123</v>
      </c>
      <c r="C15" s="567">
        <v>28688</v>
      </c>
      <c r="D15" s="567">
        <v>24504</v>
      </c>
    </row>
    <row r="16" spans="1:4" ht="14.25" customHeight="1">
      <c r="A16" s="556" t="s">
        <v>876</v>
      </c>
      <c r="B16" s="567">
        <f>+B17+B18+B19+B20+B21+B22+B23</f>
        <v>104543</v>
      </c>
      <c r="C16" s="567">
        <f>+C17+C18+C19+C20+C21+C22+C23</f>
        <v>108533</v>
      </c>
      <c r="D16" s="567">
        <f>+D17+D18+D19+D20+D21+D22+D23</f>
        <v>111909</v>
      </c>
    </row>
    <row r="17" spans="1:4" ht="14.25" customHeight="1">
      <c r="A17" s="558" t="s">
        <v>877</v>
      </c>
      <c r="B17" s="567">
        <v>737</v>
      </c>
      <c r="C17" s="567">
        <v>727</v>
      </c>
      <c r="D17" s="567">
        <v>471</v>
      </c>
    </row>
    <row r="18" spans="1:4" ht="14.25" customHeight="1">
      <c r="A18" s="558" t="s">
        <v>878</v>
      </c>
      <c r="B18" s="567">
        <v>11722</v>
      </c>
      <c r="C18" s="567">
        <v>12453</v>
      </c>
      <c r="D18" s="567">
        <v>17535</v>
      </c>
    </row>
    <row r="19" spans="1:4" ht="14.25" customHeight="1">
      <c r="A19" s="558" t="s">
        <v>879</v>
      </c>
      <c r="B19" s="567">
        <v>41613</v>
      </c>
      <c r="C19" s="567">
        <v>41433</v>
      </c>
      <c r="D19" s="567">
        <v>40410</v>
      </c>
    </row>
    <row r="20" spans="1:4" ht="14.25" customHeight="1">
      <c r="A20" s="558" t="s">
        <v>880</v>
      </c>
      <c r="B20" s="567">
        <v>7686</v>
      </c>
      <c r="C20" s="567">
        <v>6498</v>
      </c>
      <c r="D20" s="567">
        <v>5355</v>
      </c>
    </row>
    <row r="21" spans="1:4" ht="14.25" customHeight="1">
      <c r="A21" s="558" t="s">
        <v>881</v>
      </c>
      <c r="B21" s="567">
        <v>2468</v>
      </c>
      <c r="C21" s="567">
        <v>2890</v>
      </c>
      <c r="D21" s="567">
        <v>3046</v>
      </c>
    </row>
    <row r="22" spans="1:4" ht="14.25" customHeight="1">
      <c r="A22" s="558" t="s">
        <v>882</v>
      </c>
      <c r="B22" s="567">
        <v>36076</v>
      </c>
      <c r="C22" s="567">
        <v>40196</v>
      </c>
      <c r="D22" s="567">
        <v>40910</v>
      </c>
    </row>
    <row r="23" spans="1:4" ht="14.25" customHeight="1">
      <c r="A23" s="558" t="s">
        <v>883</v>
      </c>
      <c r="B23" s="567">
        <v>4241</v>
      </c>
      <c r="C23" s="567">
        <v>4336</v>
      </c>
      <c r="D23" s="567">
        <v>4182</v>
      </c>
    </row>
    <row r="24" spans="1:4" ht="14.25" customHeight="1">
      <c r="A24" s="559" t="s">
        <v>884</v>
      </c>
      <c r="B24" s="548">
        <v>2112</v>
      </c>
      <c r="C24" s="548">
        <v>4248</v>
      </c>
      <c r="D24" s="548">
        <v>5636</v>
      </c>
    </row>
    <row r="25" spans="1:4" ht="14.25" customHeight="1">
      <c r="A25" s="1" t="s">
        <v>885</v>
      </c>
      <c r="B25" s="138"/>
      <c r="C25" s="138"/>
      <c r="D25" s="138"/>
    </row>
    <row r="26" spans="1:4" ht="14.25" customHeight="1">
      <c r="A26" s="163"/>
      <c r="B26" s="138"/>
    </row>
    <row r="27" spans="1:4" ht="18.75" customHeight="1">
      <c r="B27" s="138"/>
      <c r="C27" s="138"/>
    </row>
    <row r="28" spans="1:4" ht="14.25" customHeight="1">
      <c r="A28" s="562" t="s">
        <v>886</v>
      </c>
      <c r="B28" s="391" t="s">
        <v>135</v>
      </c>
      <c r="C28" s="391"/>
    </row>
    <row r="29" spans="1:4" ht="14.25" customHeight="1">
      <c r="A29" s="563" t="s">
        <v>864</v>
      </c>
      <c r="B29" s="569" t="s">
        <v>660</v>
      </c>
    </row>
    <row r="30" spans="1:4" ht="14.25" customHeight="1">
      <c r="A30" s="564" t="s">
        <v>867</v>
      </c>
      <c r="B30" s="565">
        <v>157390</v>
      </c>
    </row>
    <row r="31" spans="1:4" ht="5.25" customHeight="1">
      <c r="A31" s="566"/>
      <c r="B31" s="565"/>
    </row>
    <row r="32" spans="1:4" ht="14.25" customHeight="1">
      <c r="A32" s="556" t="s">
        <v>868</v>
      </c>
      <c r="B32" s="567">
        <v>1169</v>
      </c>
    </row>
    <row r="33" spans="1:2" ht="14.25" customHeight="1">
      <c r="A33" s="558" t="s">
        <v>869</v>
      </c>
      <c r="B33" s="567">
        <v>1162</v>
      </c>
    </row>
    <row r="34" spans="1:2" ht="14.25" customHeight="1">
      <c r="A34" s="558" t="s">
        <v>870</v>
      </c>
      <c r="B34" s="567">
        <v>3</v>
      </c>
    </row>
    <row r="35" spans="1:2" ht="14.25" customHeight="1">
      <c r="A35" s="558" t="s">
        <v>871</v>
      </c>
      <c r="B35" s="567">
        <v>4</v>
      </c>
    </row>
    <row r="36" spans="1:2" ht="14.25" customHeight="1">
      <c r="A36" s="556" t="s">
        <v>872</v>
      </c>
      <c r="B36" s="567">
        <v>32822</v>
      </c>
    </row>
    <row r="37" spans="1:2" ht="14.25" customHeight="1">
      <c r="A37" s="558" t="s">
        <v>887</v>
      </c>
      <c r="B37" s="567">
        <v>14</v>
      </c>
    </row>
    <row r="38" spans="1:2" ht="14.25" customHeight="1">
      <c r="A38" s="558" t="s">
        <v>874</v>
      </c>
      <c r="B38" s="567">
        <v>12039</v>
      </c>
    </row>
    <row r="39" spans="1:2" ht="14.25" customHeight="1">
      <c r="A39" s="558" t="s">
        <v>875</v>
      </c>
      <c r="B39" s="567">
        <v>20769</v>
      </c>
    </row>
    <row r="40" spans="1:2" ht="14.25" customHeight="1">
      <c r="A40" s="556" t="s">
        <v>876</v>
      </c>
      <c r="B40" s="567">
        <v>107733</v>
      </c>
    </row>
    <row r="41" spans="1:2" ht="14.25" customHeight="1">
      <c r="A41" s="558" t="s">
        <v>877</v>
      </c>
      <c r="B41" s="567">
        <v>523</v>
      </c>
    </row>
    <row r="42" spans="1:2" ht="14.25" customHeight="1">
      <c r="A42" s="558" t="s">
        <v>888</v>
      </c>
      <c r="B42" s="567">
        <v>6107</v>
      </c>
    </row>
    <row r="43" spans="1:2" ht="14.25" customHeight="1">
      <c r="A43" s="558" t="s">
        <v>889</v>
      </c>
      <c r="B43" s="567">
        <v>11970</v>
      </c>
    </row>
    <row r="44" spans="1:2" ht="14.25" customHeight="1">
      <c r="A44" s="558" t="s">
        <v>890</v>
      </c>
      <c r="B44" s="567">
        <v>29276</v>
      </c>
    </row>
    <row r="45" spans="1:2" ht="14.25" customHeight="1">
      <c r="A45" s="558" t="s">
        <v>891</v>
      </c>
      <c r="B45" s="567">
        <v>5134</v>
      </c>
    </row>
    <row r="46" spans="1:2" ht="14.25" customHeight="1">
      <c r="A46" s="558" t="s">
        <v>892</v>
      </c>
      <c r="B46" s="567">
        <v>3868</v>
      </c>
    </row>
    <row r="47" spans="1:2" ht="14.25" customHeight="1">
      <c r="A47" s="570" t="s">
        <v>893</v>
      </c>
      <c r="B47" s="567">
        <v>5061</v>
      </c>
    </row>
    <row r="48" spans="1:2" ht="14.25" customHeight="1">
      <c r="A48" s="558" t="s">
        <v>894</v>
      </c>
      <c r="B48" s="567">
        <v>8663</v>
      </c>
    </row>
    <row r="49" spans="1:4" ht="14.25" customHeight="1">
      <c r="A49" s="558" t="s">
        <v>895</v>
      </c>
      <c r="B49" s="567">
        <v>5730</v>
      </c>
    </row>
    <row r="50" spans="1:4" ht="14.25" customHeight="1">
      <c r="A50" s="558" t="s">
        <v>896</v>
      </c>
      <c r="B50" s="567">
        <v>5712</v>
      </c>
    </row>
    <row r="51" spans="1:4" ht="14.25" customHeight="1">
      <c r="A51" s="558" t="s">
        <v>897</v>
      </c>
      <c r="B51" s="567">
        <v>11696</v>
      </c>
    </row>
    <row r="52" spans="1:4" ht="14.25" customHeight="1">
      <c r="A52" s="558" t="s">
        <v>898</v>
      </c>
      <c r="B52" s="567">
        <v>528</v>
      </c>
    </row>
    <row r="53" spans="1:4" ht="14.25" customHeight="1">
      <c r="A53" s="570" t="s">
        <v>899</v>
      </c>
      <c r="B53" s="567">
        <v>9489</v>
      </c>
    </row>
    <row r="54" spans="1:4" ht="14.25" customHeight="1">
      <c r="A54" s="570" t="s">
        <v>900</v>
      </c>
      <c r="B54" s="567">
        <v>3976</v>
      </c>
    </row>
    <row r="55" spans="1:4" ht="14.25" customHeight="1">
      <c r="A55" s="559" t="s">
        <v>884</v>
      </c>
      <c r="B55" s="548">
        <v>15666</v>
      </c>
    </row>
    <row r="56" spans="1:4" ht="14.25" customHeight="1">
      <c r="A56" s="1" t="s">
        <v>885</v>
      </c>
      <c r="B56" s="138"/>
      <c r="C56" s="138"/>
      <c r="D56" s="138"/>
    </row>
    <row r="57" spans="1:4" ht="14.25" customHeight="1">
      <c r="A57" s="163" t="s">
        <v>901</v>
      </c>
      <c r="B57" s="138"/>
    </row>
    <row r="58" spans="1:4" ht="14.25" customHeight="1">
      <c r="B58" s="138"/>
      <c r="C58" s="138"/>
    </row>
    <row r="59" spans="1:4" ht="14.25" customHeight="1">
      <c r="B59" s="448"/>
      <c r="C59" s="448"/>
    </row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/>
  </sheetViews>
  <sheetFormatPr defaultColWidth="9.875" defaultRowHeight="14.25" customHeight="1"/>
  <cols>
    <col min="1" max="8" width="10.875" style="169" customWidth="1"/>
    <col min="9" max="16384" width="9.875" style="169"/>
  </cols>
  <sheetData>
    <row r="1" spans="1:8" ht="14.25" customHeight="1">
      <c r="A1" s="148" t="s">
        <v>166</v>
      </c>
    </row>
    <row r="3" spans="1:8" s="172" customFormat="1" ht="14.25" customHeight="1">
      <c r="A3" s="216" t="s">
        <v>213</v>
      </c>
      <c r="B3" s="217"/>
      <c r="C3" s="218"/>
      <c r="D3" s="218"/>
      <c r="E3" s="218"/>
      <c r="F3" s="218"/>
      <c r="G3" s="218"/>
      <c r="H3" s="218"/>
    </row>
    <row r="4" spans="1:8" s="171" customFormat="1" ht="14.25" customHeight="1">
      <c r="A4" s="582">
        <v>41730</v>
      </c>
      <c r="B4" s="583"/>
      <c r="C4" s="219"/>
      <c r="D4" s="219"/>
      <c r="E4" s="219"/>
      <c r="F4" s="219"/>
      <c r="G4" s="219"/>
      <c r="H4" s="220"/>
    </row>
    <row r="5" spans="1:8" s="141" customFormat="1" ht="14.25" customHeight="1">
      <c r="A5" s="578" t="s">
        <v>50</v>
      </c>
      <c r="B5" s="580" t="s">
        <v>15</v>
      </c>
      <c r="C5" s="221" t="s">
        <v>16</v>
      </c>
      <c r="D5" s="222"/>
      <c r="E5" s="223"/>
      <c r="F5" s="224" t="s">
        <v>51</v>
      </c>
      <c r="G5" s="224" t="s">
        <v>19</v>
      </c>
      <c r="H5" s="225" t="s">
        <v>20</v>
      </c>
    </row>
    <row r="6" spans="1:8" s="141" customFormat="1" ht="14.25" customHeight="1">
      <c r="A6" s="579"/>
      <c r="B6" s="581"/>
      <c r="C6" s="226" t="s">
        <v>22</v>
      </c>
      <c r="D6" s="226" t="s">
        <v>23</v>
      </c>
      <c r="E6" s="226" t="s">
        <v>24</v>
      </c>
      <c r="F6" s="227" t="s">
        <v>52</v>
      </c>
      <c r="G6" s="227" t="s">
        <v>53</v>
      </c>
      <c r="H6" s="228" t="s">
        <v>27</v>
      </c>
    </row>
    <row r="7" spans="1:8" s="141" customFormat="1" ht="14.25" customHeight="1">
      <c r="A7" s="229" t="s">
        <v>54</v>
      </c>
      <c r="B7" s="17">
        <f>SUM(B9:B21)</f>
        <v>141640</v>
      </c>
      <c r="C7" s="17">
        <f>SUM(C9:C21)</f>
        <v>332745</v>
      </c>
      <c r="D7" s="17">
        <f>SUM(D9:D21)</f>
        <v>165893</v>
      </c>
      <c r="E7" s="17">
        <f>SUM(E9:E21)</f>
        <v>166852</v>
      </c>
      <c r="F7" s="18">
        <v>60.31</v>
      </c>
      <c r="G7" s="17">
        <f>C7/F7</f>
        <v>5517.2442381031333</v>
      </c>
      <c r="H7" s="18">
        <f>C7/B7</f>
        <v>2.3492304433775768</v>
      </c>
    </row>
    <row r="8" spans="1:8" s="141" customFormat="1" ht="3" customHeight="1">
      <c r="A8" s="230"/>
      <c r="B8" s="231"/>
      <c r="C8" s="232"/>
      <c r="D8" s="232"/>
      <c r="E8" s="232"/>
      <c r="F8" s="233"/>
      <c r="G8" s="233"/>
      <c r="H8" s="233"/>
    </row>
    <row r="9" spans="1:8" s="170" customFormat="1" ht="14.25" customHeight="1">
      <c r="A9" s="234" t="s">
        <v>55</v>
      </c>
      <c r="B9" s="19">
        <v>15906</v>
      </c>
      <c r="C9" s="20">
        <f>SUM(D9:E9)</f>
        <v>39455</v>
      </c>
      <c r="D9" s="20">
        <v>19488</v>
      </c>
      <c r="E9" s="20">
        <v>19967</v>
      </c>
      <c r="F9" s="235">
        <v>5.65</v>
      </c>
      <c r="G9" s="20">
        <f t="shared" ref="G9:G21" si="0">C9/F9</f>
        <v>6983.1858407079644</v>
      </c>
      <c r="H9" s="21">
        <f t="shared" ref="H9:H21" si="1">C9/B9</f>
        <v>2.4805104991826985</v>
      </c>
    </row>
    <row r="10" spans="1:8" s="170" customFormat="1" ht="14.25" customHeight="1">
      <c r="A10" s="234" t="s">
        <v>56</v>
      </c>
      <c r="B10" s="19">
        <v>6099</v>
      </c>
      <c r="C10" s="20">
        <f t="shared" ref="C10:C21" si="2">SUM(D10:E10)</f>
        <v>14808</v>
      </c>
      <c r="D10" s="20">
        <v>7350</v>
      </c>
      <c r="E10" s="20">
        <v>7458</v>
      </c>
      <c r="F10" s="235">
        <v>5.19</v>
      </c>
      <c r="G10" s="20">
        <f t="shared" si="0"/>
        <v>2853.1791907514448</v>
      </c>
      <c r="H10" s="21">
        <f t="shared" si="1"/>
        <v>2.427939006394491</v>
      </c>
    </row>
    <row r="11" spans="1:8" s="170" customFormat="1" ht="14.25" customHeight="1">
      <c r="A11" s="234" t="s">
        <v>57</v>
      </c>
      <c r="B11" s="19">
        <v>13292</v>
      </c>
      <c r="C11" s="20">
        <f t="shared" si="2"/>
        <v>33061</v>
      </c>
      <c r="D11" s="20">
        <v>16509</v>
      </c>
      <c r="E11" s="20">
        <v>16552</v>
      </c>
      <c r="F11" s="235">
        <v>8.8800000000000008</v>
      </c>
      <c r="G11" s="20">
        <f t="shared" si="0"/>
        <v>3723.0855855855852</v>
      </c>
      <c r="H11" s="21">
        <f t="shared" si="1"/>
        <v>2.4872855853144751</v>
      </c>
    </row>
    <row r="12" spans="1:8" s="170" customFormat="1" ht="14.25" customHeight="1">
      <c r="A12" s="234" t="s">
        <v>58</v>
      </c>
      <c r="B12" s="19">
        <v>21903</v>
      </c>
      <c r="C12" s="20">
        <f t="shared" si="2"/>
        <v>51404</v>
      </c>
      <c r="D12" s="20">
        <v>25429</v>
      </c>
      <c r="E12" s="20">
        <v>25975</v>
      </c>
      <c r="F12" s="235">
        <v>6.53</v>
      </c>
      <c r="G12" s="20">
        <f t="shared" si="0"/>
        <v>7871.9754977029097</v>
      </c>
      <c r="H12" s="21">
        <f t="shared" si="1"/>
        <v>2.3468931196639731</v>
      </c>
    </row>
    <row r="13" spans="1:8" s="170" customFormat="1" ht="14.25" customHeight="1">
      <c r="A13" s="234" t="s">
        <v>59</v>
      </c>
      <c r="B13" s="19">
        <v>5073</v>
      </c>
      <c r="C13" s="20">
        <f t="shared" si="2"/>
        <v>12215</v>
      </c>
      <c r="D13" s="20">
        <v>6121</v>
      </c>
      <c r="E13" s="20">
        <v>6094</v>
      </c>
      <c r="F13" s="235">
        <v>7.14</v>
      </c>
      <c r="G13" s="20">
        <f t="shared" si="0"/>
        <v>1710.7843137254902</v>
      </c>
      <c r="H13" s="21">
        <f t="shared" si="1"/>
        <v>2.4078454563374727</v>
      </c>
    </row>
    <row r="14" spans="1:8" s="170" customFormat="1" ht="14.25" customHeight="1">
      <c r="A14" s="234" t="s">
        <v>60</v>
      </c>
      <c r="B14" s="19">
        <v>13185</v>
      </c>
      <c r="C14" s="20">
        <f t="shared" si="2"/>
        <v>31813</v>
      </c>
      <c r="D14" s="20">
        <v>16046</v>
      </c>
      <c r="E14" s="20">
        <v>15767</v>
      </c>
      <c r="F14" s="235">
        <v>7.07</v>
      </c>
      <c r="G14" s="20">
        <f t="shared" si="0"/>
        <v>4499.7171145685998</v>
      </c>
      <c r="H14" s="21">
        <f t="shared" si="1"/>
        <v>2.4128175957527493</v>
      </c>
    </row>
    <row r="15" spans="1:8" s="170" customFormat="1" ht="14.25" customHeight="1">
      <c r="A15" s="234" t="s">
        <v>61</v>
      </c>
      <c r="B15" s="19">
        <v>19641</v>
      </c>
      <c r="C15" s="20">
        <f t="shared" si="2"/>
        <v>43882</v>
      </c>
      <c r="D15" s="20">
        <v>21992</v>
      </c>
      <c r="E15" s="20">
        <v>21890</v>
      </c>
      <c r="F15" s="235">
        <v>3.6</v>
      </c>
      <c r="G15" s="20">
        <f t="shared" si="0"/>
        <v>12189.444444444443</v>
      </c>
      <c r="H15" s="21">
        <f t="shared" si="1"/>
        <v>2.2342039611017768</v>
      </c>
    </row>
    <row r="16" spans="1:8" s="170" customFormat="1" ht="14.25" customHeight="1">
      <c r="A16" s="234" t="s">
        <v>62</v>
      </c>
      <c r="B16" s="19">
        <v>3308</v>
      </c>
      <c r="C16" s="20">
        <f t="shared" si="2"/>
        <v>8202</v>
      </c>
      <c r="D16" s="20">
        <v>4083</v>
      </c>
      <c r="E16" s="20">
        <v>4119</v>
      </c>
      <c r="F16" s="236">
        <v>2.17</v>
      </c>
      <c r="G16" s="20">
        <f t="shared" si="0"/>
        <v>3779.7235023041476</v>
      </c>
      <c r="H16" s="21">
        <f t="shared" si="1"/>
        <v>2.4794437726723095</v>
      </c>
    </row>
    <row r="17" spans="1:8" s="170" customFormat="1" ht="14.25" customHeight="1">
      <c r="A17" s="234" t="s">
        <v>63</v>
      </c>
      <c r="B17" s="19">
        <v>9752</v>
      </c>
      <c r="C17" s="20">
        <f t="shared" si="2"/>
        <v>24429</v>
      </c>
      <c r="D17" s="20">
        <v>12173</v>
      </c>
      <c r="E17" s="20">
        <v>12256</v>
      </c>
      <c r="F17" s="235">
        <v>7.5</v>
      </c>
      <c r="G17" s="20">
        <f t="shared" si="0"/>
        <v>3257.2</v>
      </c>
      <c r="H17" s="21">
        <f t="shared" si="1"/>
        <v>2.5050246103363412</v>
      </c>
    </row>
    <row r="18" spans="1:8" s="170" customFormat="1" ht="14.25" customHeight="1">
      <c r="A18" s="234" t="s">
        <v>64</v>
      </c>
      <c r="B18" s="19">
        <v>9221</v>
      </c>
      <c r="C18" s="20">
        <f t="shared" si="2"/>
        <v>22161</v>
      </c>
      <c r="D18" s="20">
        <v>10934</v>
      </c>
      <c r="E18" s="20">
        <v>11227</v>
      </c>
      <c r="F18" s="235">
        <v>1.93</v>
      </c>
      <c r="G18" s="20">
        <f t="shared" si="0"/>
        <v>11482.38341968912</v>
      </c>
      <c r="H18" s="21">
        <f t="shared" si="1"/>
        <v>2.403318512091964</v>
      </c>
    </row>
    <row r="19" spans="1:8" s="170" customFormat="1" ht="14.25" customHeight="1">
      <c r="A19" s="234" t="s">
        <v>65</v>
      </c>
      <c r="B19" s="19">
        <v>4324</v>
      </c>
      <c r="C19" s="20">
        <f t="shared" si="2"/>
        <v>8370</v>
      </c>
      <c r="D19" s="20">
        <v>4314</v>
      </c>
      <c r="E19" s="20">
        <v>4056</v>
      </c>
      <c r="F19" s="235">
        <v>0.84</v>
      </c>
      <c r="G19" s="20">
        <f t="shared" si="0"/>
        <v>9964.2857142857138</v>
      </c>
      <c r="H19" s="21">
        <f t="shared" si="1"/>
        <v>1.9357076780758558</v>
      </c>
    </row>
    <row r="20" spans="1:8" s="170" customFormat="1" ht="14.25" customHeight="1">
      <c r="A20" s="234" t="s">
        <v>66</v>
      </c>
      <c r="B20" s="19">
        <v>7466</v>
      </c>
      <c r="C20" s="20">
        <f t="shared" si="2"/>
        <v>15898</v>
      </c>
      <c r="D20" s="20">
        <v>7953</v>
      </c>
      <c r="E20" s="20">
        <v>7945</v>
      </c>
      <c r="F20" s="235">
        <v>1.71</v>
      </c>
      <c r="G20" s="20">
        <f t="shared" si="0"/>
        <v>9297.0760233918136</v>
      </c>
      <c r="H20" s="21">
        <f t="shared" si="1"/>
        <v>2.1293865523707476</v>
      </c>
    </row>
    <row r="21" spans="1:8" s="170" customFormat="1" ht="14.25" customHeight="1">
      <c r="A21" s="237" t="s">
        <v>67</v>
      </c>
      <c r="B21" s="22">
        <v>12470</v>
      </c>
      <c r="C21" s="23">
        <f t="shared" si="2"/>
        <v>27047</v>
      </c>
      <c r="D21" s="23">
        <v>13501</v>
      </c>
      <c r="E21" s="23">
        <v>13546</v>
      </c>
      <c r="F21" s="238">
        <v>2.1</v>
      </c>
      <c r="G21" s="23">
        <f t="shared" si="0"/>
        <v>12879.523809523809</v>
      </c>
      <c r="H21" s="24">
        <f t="shared" si="1"/>
        <v>2.1689655172413791</v>
      </c>
    </row>
    <row r="22" spans="1:8" s="170" customFormat="1" ht="14.25" customHeight="1">
      <c r="A22" s="219"/>
      <c r="B22" s="239"/>
      <c r="C22" s="219"/>
      <c r="D22" s="219"/>
      <c r="E22" s="219"/>
      <c r="F22" s="219"/>
      <c r="G22" s="219"/>
      <c r="H22" s="240" t="s">
        <v>68</v>
      </c>
    </row>
    <row r="23" spans="1:8" s="170" customFormat="1" ht="14.25" customHeight="1"/>
    <row r="24" spans="1:8" s="170" customFormat="1" ht="14.25" customHeight="1"/>
    <row r="25" spans="1:8" s="170" customFormat="1" ht="14.25" customHeight="1"/>
    <row r="26" spans="1:8" s="170" customFormat="1" ht="14.25" customHeight="1"/>
    <row r="27" spans="1:8" s="170" customFormat="1" ht="14.25" customHeight="1"/>
    <row r="28" spans="1:8" s="170" customFormat="1" ht="14.25" customHeight="1"/>
    <row r="29" spans="1:8" s="170" customFormat="1" ht="14.25" customHeight="1"/>
    <row r="30" spans="1:8" s="170" customFormat="1" ht="14.25" customHeight="1"/>
    <row r="31" spans="1:8" s="170" customFormat="1" ht="14.25" customHeight="1"/>
    <row r="32" spans="1:8" s="170" customFormat="1" ht="14.25" customHeight="1"/>
    <row r="33" s="170" customFormat="1" ht="14.25" customHeight="1"/>
    <row r="34" s="170" customFormat="1" ht="14.25" customHeight="1"/>
    <row r="35" s="170" customFormat="1" ht="14.25" customHeight="1"/>
    <row r="36" s="170" customFormat="1" ht="14.25" customHeight="1"/>
    <row r="37" s="170" customFormat="1" ht="14.25" customHeight="1"/>
    <row r="38" s="170" customFormat="1" ht="14.25" customHeight="1"/>
    <row r="39" s="170" customFormat="1" ht="14.25" customHeight="1"/>
  </sheetData>
  <mergeCells count="3">
    <mergeCell ref="A5:A6"/>
    <mergeCell ref="B5:B6"/>
    <mergeCell ref="A4:B4"/>
  </mergeCells>
  <phoneticPr fontId="3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12.875" defaultRowHeight="15" customHeight="1"/>
  <cols>
    <col min="1" max="6" width="14.375" style="156" customWidth="1"/>
    <col min="7" max="16384" width="12.875" style="156"/>
  </cols>
  <sheetData>
    <row r="1" spans="1:6" ht="15" customHeight="1">
      <c r="A1" s="149" t="s">
        <v>166</v>
      </c>
    </row>
    <row r="3" spans="1:6" ht="14.25" customHeight="1">
      <c r="A3" s="25" t="s">
        <v>214</v>
      </c>
    </row>
    <row r="4" spans="1:6" s="29" customFormat="1" ht="14.25" customHeight="1">
      <c r="A4" s="26" t="s">
        <v>215</v>
      </c>
      <c r="B4" s="27"/>
      <c r="C4" s="28"/>
      <c r="D4" s="28"/>
      <c r="E4" s="28"/>
      <c r="F4" s="28" t="s">
        <v>69</v>
      </c>
    </row>
    <row r="5" spans="1:6" s="27" customFormat="1" ht="14.25" customHeight="1">
      <c r="A5" s="30" t="s">
        <v>216</v>
      </c>
      <c r="B5" s="31" t="s">
        <v>70</v>
      </c>
      <c r="C5" s="31" t="s">
        <v>71</v>
      </c>
      <c r="D5" s="31" t="s">
        <v>167</v>
      </c>
      <c r="E5" s="32" t="s">
        <v>172</v>
      </c>
      <c r="F5" s="127" t="s">
        <v>217</v>
      </c>
    </row>
    <row r="6" spans="1:6" s="29" customFormat="1" ht="14.25" customHeight="1">
      <c r="A6" s="33" t="s">
        <v>218</v>
      </c>
      <c r="B6" s="34">
        <f>SUM(B8:B20)</f>
        <v>326881</v>
      </c>
      <c r="C6" s="34">
        <f>SUM(C8:C20)</f>
        <v>328749</v>
      </c>
      <c r="D6" s="34">
        <f>SUM(D8:D20)</f>
        <v>329712</v>
      </c>
      <c r="E6" s="34">
        <f>SUM(E8:E20)</f>
        <v>330428</v>
      </c>
      <c r="F6" s="34">
        <f>SUM(F8:F20)</f>
        <v>332745</v>
      </c>
    </row>
    <row r="7" spans="1:6" s="29" customFormat="1" ht="5.25" customHeight="1">
      <c r="A7" s="35"/>
      <c r="B7" s="36"/>
      <c r="C7" s="36"/>
      <c r="D7" s="36"/>
      <c r="E7" s="36"/>
      <c r="F7" s="36"/>
    </row>
    <row r="8" spans="1:6" s="29" customFormat="1" ht="14.25" customHeight="1">
      <c r="A8" s="35" t="s">
        <v>219</v>
      </c>
      <c r="B8" s="37">
        <v>39914</v>
      </c>
      <c r="C8" s="37">
        <v>40016</v>
      </c>
      <c r="D8" s="37">
        <v>39888</v>
      </c>
      <c r="E8" s="37">
        <v>39790</v>
      </c>
      <c r="F8" s="37">
        <v>39455</v>
      </c>
    </row>
    <row r="9" spans="1:6" s="29" customFormat="1" ht="14.25" customHeight="1">
      <c r="A9" s="35" t="s">
        <v>220</v>
      </c>
      <c r="B9" s="37">
        <v>15493</v>
      </c>
      <c r="C9" s="37">
        <v>15348</v>
      </c>
      <c r="D9" s="37">
        <v>15253</v>
      </c>
      <c r="E9" s="37">
        <v>15002</v>
      </c>
      <c r="F9" s="37">
        <v>14808</v>
      </c>
    </row>
    <row r="10" spans="1:6" s="29" customFormat="1" ht="14.25" customHeight="1">
      <c r="A10" s="35" t="s">
        <v>221</v>
      </c>
      <c r="B10" s="37">
        <v>32610</v>
      </c>
      <c r="C10" s="37">
        <v>32701</v>
      </c>
      <c r="D10" s="37">
        <v>32865</v>
      </c>
      <c r="E10" s="37">
        <v>32906</v>
      </c>
      <c r="F10" s="37">
        <v>33061</v>
      </c>
    </row>
    <row r="11" spans="1:6" s="29" customFormat="1" ht="14.25" customHeight="1">
      <c r="A11" s="35" t="s">
        <v>222</v>
      </c>
      <c r="B11" s="37">
        <v>50859</v>
      </c>
      <c r="C11" s="37">
        <v>50898</v>
      </c>
      <c r="D11" s="37">
        <v>51017</v>
      </c>
      <c r="E11" s="37">
        <v>50914</v>
      </c>
      <c r="F11" s="37">
        <v>51404</v>
      </c>
    </row>
    <row r="12" spans="1:6" s="29" customFormat="1" ht="14.25" customHeight="1">
      <c r="A12" s="35" t="s">
        <v>223</v>
      </c>
      <c r="B12" s="37">
        <v>12561</v>
      </c>
      <c r="C12" s="37">
        <v>12520</v>
      </c>
      <c r="D12" s="37">
        <v>12412</v>
      </c>
      <c r="E12" s="37">
        <v>12361</v>
      </c>
      <c r="F12" s="37">
        <v>12215</v>
      </c>
    </row>
    <row r="13" spans="1:6" s="29" customFormat="1" ht="14.25" customHeight="1">
      <c r="A13" s="35" t="s">
        <v>224</v>
      </c>
      <c r="B13" s="37">
        <v>31804</v>
      </c>
      <c r="C13" s="37">
        <v>31858</v>
      </c>
      <c r="D13" s="37">
        <v>31964</v>
      </c>
      <c r="E13" s="37">
        <v>31949</v>
      </c>
      <c r="F13" s="37">
        <v>31813</v>
      </c>
    </row>
    <row r="14" spans="1:6" s="29" customFormat="1" ht="14.25" customHeight="1">
      <c r="A14" s="35" t="s">
        <v>225</v>
      </c>
      <c r="B14" s="37">
        <v>44125</v>
      </c>
      <c r="C14" s="37">
        <v>44188</v>
      </c>
      <c r="D14" s="37">
        <v>44139</v>
      </c>
      <c r="E14" s="37">
        <v>43819</v>
      </c>
      <c r="F14" s="37">
        <v>43882</v>
      </c>
    </row>
    <row r="15" spans="1:6" s="29" customFormat="1" ht="14.25" customHeight="1">
      <c r="A15" s="35" t="s">
        <v>226</v>
      </c>
      <c r="B15" s="37">
        <v>8130</v>
      </c>
      <c r="C15" s="37">
        <v>8154</v>
      </c>
      <c r="D15" s="37">
        <v>8216</v>
      </c>
      <c r="E15" s="37">
        <v>8200</v>
      </c>
      <c r="F15" s="37">
        <v>8202</v>
      </c>
    </row>
    <row r="16" spans="1:6" s="29" customFormat="1" ht="14.25" customHeight="1">
      <c r="A16" s="35" t="s">
        <v>63</v>
      </c>
      <c r="B16" s="37">
        <v>19388</v>
      </c>
      <c r="C16" s="37">
        <v>20773</v>
      </c>
      <c r="D16" s="37">
        <v>21451</v>
      </c>
      <c r="E16" s="37">
        <v>22434</v>
      </c>
      <c r="F16" s="37">
        <v>24429</v>
      </c>
    </row>
    <row r="17" spans="1:6" s="29" customFormat="1" ht="14.25" customHeight="1">
      <c r="A17" s="35" t="s">
        <v>227</v>
      </c>
      <c r="B17" s="37">
        <v>22215</v>
      </c>
      <c r="C17" s="37">
        <v>22197</v>
      </c>
      <c r="D17" s="37">
        <v>22133</v>
      </c>
      <c r="E17" s="37">
        <v>22225</v>
      </c>
      <c r="F17" s="37">
        <v>22161</v>
      </c>
    </row>
    <row r="18" spans="1:6" s="29" customFormat="1" ht="14.25" customHeight="1">
      <c r="A18" s="35" t="s">
        <v>65</v>
      </c>
      <c r="B18" s="37">
        <v>8513</v>
      </c>
      <c r="C18" s="37">
        <v>8426</v>
      </c>
      <c r="D18" s="37">
        <v>8379</v>
      </c>
      <c r="E18" s="37">
        <v>8315</v>
      </c>
      <c r="F18" s="37">
        <v>8370</v>
      </c>
    </row>
    <row r="19" spans="1:6" s="29" customFormat="1" ht="14.25" customHeight="1">
      <c r="A19" s="35" t="s">
        <v>72</v>
      </c>
      <c r="B19" s="37">
        <v>14571</v>
      </c>
      <c r="C19" s="37">
        <v>14673</v>
      </c>
      <c r="D19" s="37">
        <v>14745</v>
      </c>
      <c r="E19" s="37">
        <v>15307</v>
      </c>
      <c r="F19" s="37">
        <v>15898</v>
      </c>
    </row>
    <row r="20" spans="1:6" s="29" customFormat="1" ht="14.25" customHeight="1">
      <c r="A20" s="38" t="s">
        <v>67</v>
      </c>
      <c r="B20" s="39">
        <v>26698</v>
      </c>
      <c r="C20" s="40">
        <v>26997</v>
      </c>
      <c r="D20" s="40">
        <v>27250</v>
      </c>
      <c r="E20" s="40">
        <v>27206</v>
      </c>
      <c r="F20" s="40">
        <v>27047</v>
      </c>
    </row>
    <row r="21" spans="1:6" s="29" customFormat="1" ht="15" customHeight="1">
      <c r="C21" s="41"/>
      <c r="D21" s="41"/>
      <c r="E21" s="41"/>
      <c r="F21" s="42" t="s">
        <v>73</v>
      </c>
    </row>
    <row r="22" spans="1:6" s="29" customFormat="1" ht="15" customHeight="1"/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RowHeight="14.25" customHeight="1"/>
  <cols>
    <col min="1" max="1" width="9.75" style="157" customWidth="1"/>
    <col min="2" max="2" width="11.875" style="158" customWidth="1"/>
    <col min="3" max="4" width="10.5" style="158" customWidth="1"/>
    <col min="5" max="5" width="10.875" style="157" customWidth="1"/>
    <col min="6" max="6" width="12" style="158" customWidth="1"/>
    <col min="7" max="8" width="10.625" style="158" customWidth="1"/>
    <col min="9" max="16384" width="9" style="158"/>
  </cols>
  <sheetData>
    <row r="1" spans="1:8" ht="14.25" customHeight="1">
      <c r="A1" s="173" t="s">
        <v>166</v>
      </c>
    </row>
    <row r="3" spans="1:8" ht="14.25" customHeight="1">
      <c r="A3" s="43" t="s">
        <v>74</v>
      </c>
      <c r="B3" s="245"/>
      <c r="C3" s="245"/>
      <c r="D3" s="245"/>
    </row>
    <row r="4" spans="1:8" ht="14.25" customHeight="1">
      <c r="A4" s="584">
        <v>42005</v>
      </c>
      <c r="B4" s="585"/>
      <c r="C4" s="585"/>
    </row>
    <row r="5" spans="1:8" ht="14.25" customHeight="1">
      <c r="A5" s="44" t="s">
        <v>228</v>
      </c>
      <c r="B5" s="45" t="s">
        <v>75</v>
      </c>
      <c r="C5" s="46" t="s">
        <v>23</v>
      </c>
      <c r="D5" s="47" t="s">
        <v>24</v>
      </c>
      <c r="E5" s="44" t="s">
        <v>228</v>
      </c>
      <c r="F5" s="46" t="s">
        <v>75</v>
      </c>
      <c r="G5" s="46" t="s">
        <v>23</v>
      </c>
      <c r="H5" s="48" t="s">
        <v>24</v>
      </c>
    </row>
    <row r="6" spans="1:8" ht="14.25" customHeight="1">
      <c r="A6" s="33" t="s">
        <v>229</v>
      </c>
      <c r="B6" s="49">
        <f>SUM(B8:B17)+SUM(F7:F17)</f>
        <v>333736</v>
      </c>
      <c r="C6" s="50">
        <f>SUM(C8:C17)+SUM(G7:G17)</f>
        <v>166342</v>
      </c>
      <c r="D6" s="51">
        <f>SUM(D8:D17)+SUM(H7:H17)</f>
        <v>167394</v>
      </c>
      <c r="E6" s="35"/>
      <c r="F6" s="52"/>
      <c r="G6" s="53"/>
      <c r="H6" s="53"/>
    </row>
    <row r="7" spans="1:8" ht="14.25" customHeight="1">
      <c r="A7" s="54"/>
      <c r="B7" s="55"/>
      <c r="C7" s="56"/>
      <c r="D7" s="57"/>
      <c r="E7" s="35" t="s">
        <v>76</v>
      </c>
      <c r="F7" s="58">
        <v>19795</v>
      </c>
      <c r="G7" s="56">
        <v>10242</v>
      </c>
      <c r="H7" s="56">
        <v>9553</v>
      </c>
    </row>
    <row r="8" spans="1:8" ht="14.25" customHeight="1">
      <c r="A8" s="35" t="s">
        <v>77</v>
      </c>
      <c r="B8" s="55">
        <v>14485</v>
      </c>
      <c r="C8" s="56">
        <v>7400</v>
      </c>
      <c r="D8" s="57">
        <v>7085</v>
      </c>
      <c r="E8" s="35" t="s">
        <v>78</v>
      </c>
      <c r="F8" s="58">
        <v>17450</v>
      </c>
      <c r="G8" s="56">
        <v>8774</v>
      </c>
      <c r="H8" s="56">
        <v>8676</v>
      </c>
    </row>
    <row r="9" spans="1:8" ht="14.25" customHeight="1">
      <c r="A9" s="35" t="s">
        <v>79</v>
      </c>
      <c r="B9" s="55">
        <v>14882</v>
      </c>
      <c r="C9" s="56">
        <v>7575</v>
      </c>
      <c r="D9" s="57">
        <v>7307</v>
      </c>
      <c r="E9" s="35" t="s">
        <v>80</v>
      </c>
      <c r="F9" s="58">
        <v>20986</v>
      </c>
      <c r="G9" s="56">
        <v>10188</v>
      </c>
      <c r="H9" s="56">
        <v>10798</v>
      </c>
    </row>
    <row r="10" spans="1:8" ht="14.25" customHeight="1">
      <c r="A10" s="35" t="s">
        <v>81</v>
      </c>
      <c r="B10" s="55">
        <v>15597</v>
      </c>
      <c r="C10" s="56">
        <v>8005</v>
      </c>
      <c r="D10" s="57">
        <v>7592</v>
      </c>
      <c r="E10" s="35" t="s">
        <v>82</v>
      </c>
      <c r="F10" s="58">
        <v>24158</v>
      </c>
      <c r="G10" s="56">
        <v>11446</v>
      </c>
      <c r="H10" s="56">
        <v>12712</v>
      </c>
    </row>
    <row r="11" spans="1:8" ht="14.25" customHeight="1">
      <c r="A11" s="35" t="s">
        <v>83</v>
      </c>
      <c r="B11" s="55">
        <v>16410</v>
      </c>
      <c r="C11" s="56">
        <v>8331</v>
      </c>
      <c r="D11" s="57">
        <v>8079</v>
      </c>
      <c r="E11" s="35" t="s">
        <v>84</v>
      </c>
      <c r="F11" s="58">
        <v>22475</v>
      </c>
      <c r="G11" s="56">
        <v>10528</v>
      </c>
      <c r="H11" s="56">
        <v>11947</v>
      </c>
    </row>
    <row r="12" spans="1:8" ht="14.25" customHeight="1">
      <c r="A12" s="35" t="s">
        <v>85</v>
      </c>
      <c r="B12" s="55">
        <v>16572</v>
      </c>
      <c r="C12" s="56">
        <v>8309</v>
      </c>
      <c r="D12" s="57">
        <v>8263</v>
      </c>
      <c r="E12" s="35" t="s">
        <v>86</v>
      </c>
      <c r="F12" s="58">
        <v>15637</v>
      </c>
      <c r="G12" s="56">
        <v>7586</v>
      </c>
      <c r="H12" s="56">
        <v>8051</v>
      </c>
    </row>
    <row r="13" spans="1:8" ht="14.25" customHeight="1">
      <c r="A13" s="35" t="s">
        <v>87</v>
      </c>
      <c r="B13" s="55">
        <v>18290</v>
      </c>
      <c r="C13" s="56">
        <v>9302</v>
      </c>
      <c r="D13" s="57">
        <v>8988</v>
      </c>
      <c r="E13" s="35" t="s">
        <v>88</v>
      </c>
      <c r="F13" s="58">
        <v>8506</v>
      </c>
      <c r="G13" s="56">
        <v>3839</v>
      </c>
      <c r="H13" s="56">
        <v>4667</v>
      </c>
    </row>
    <row r="14" spans="1:8" ht="14.25" customHeight="1">
      <c r="A14" s="35" t="s">
        <v>89</v>
      </c>
      <c r="B14" s="55">
        <v>21079</v>
      </c>
      <c r="C14" s="56">
        <v>10561</v>
      </c>
      <c r="D14" s="57">
        <v>10518</v>
      </c>
      <c r="E14" s="35" t="s">
        <v>90</v>
      </c>
      <c r="F14" s="58">
        <v>4106</v>
      </c>
      <c r="G14" s="56">
        <v>1493</v>
      </c>
      <c r="H14" s="56">
        <v>2613</v>
      </c>
    </row>
    <row r="15" spans="1:8" ht="14.25" customHeight="1">
      <c r="A15" s="35" t="s">
        <v>91</v>
      </c>
      <c r="B15" s="55">
        <v>25032</v>
      </c>
      <c r="C15" s="56">
        <v>13025</v>
      </c>
      <c r="D15" s="57">
        <v>12007</v>
      </c>
      <c r="E15" s="35" t="s">
        <v>92</v>
      </c>
      <c r="F15" s="58">
        <v>1596</v>
      </c>
      <c r="G15" s="56">
        <v>352</v>
      </c>
      <c r="H15" s="56">
        <v>1244</v>
      </c>
    </row>
    <row r="16" spans="1:8" ht="14.25" customHeight="1">
      <c r="A16" s="35" t="s">
        <v>93</v>
      </c>
      <c r="B16" s="55">
        <v>30563</v>
      </c>
      <c r="C16" s="56">
        <v>15974</v>
      </c>
      <c r="D16" s="57">
        <v>14589</v>
      </c>
      <c r="E16" s="35" t="s">
        <v>94</v>
      </c>
      <c r="F16" s="58">
        <v>448</v>
      </c>
      <c r="G16" s="56">
        <v>81</v>
      </c>
      <c r="H16" s="56">
        <v>367</v>
      </c>
    </row>
    <row r="17" spans="1:8" ht="14.25" customHeight="1">
      <c r="A17" s="38" t="s">
        <v>95</v>
      </c>
      <c r="B17" s="59">
        <v>25582</v>
      </c>
      <c r="C17" s="60">
        <v>13321</v>
      </c>
      <c r="D17" s="61">
        <v>12261</v>
      </c>
      <c r="E17" s="38" t="s">
        <v>96</v>
      </c>
      <c r="F17" s="62">
        <v>87</v>
      </c>
      <c r="G17" s="60">
        <v>10</v>
      </c>
      <c r="H17" s="60">
        <v>77</v>
      </c>
    </row>
    <row r="18" spans="1:8" ht="14.25" customHeight="1">
      <c r="A18" s="63"/>
      <c r="B18" s="64"/>
      <c r="C18" s="65"/>
      <c r="D18" s="65"/>
      <c r="H18" s="66" t="s">
        <v>97</v>
      </c>
    </row>
    <row r="21" spans="1:8" ht="14.25" customHeight="1">
      <c r="E21" s="158"/>
    </row>
  </sheetData>
  <mergeCells count="1">
    <mergeCell ref="A4:C4"/>
  </mergeCells>
  <phoneticPr fontId="3"/>
  <hyperlinks>
    <hyperlink ref="A1" location="目次!A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Normal="100" workbookViewId="0"/>
  </sheetViews>
  <sheetFormatPr defaultRowHeight="12"/>
  <cols>
    <col min="1" max="1" width="8.625" style="159" customWidth="1"/>
    <col min="2" max="2" width="11.875" style="160" customWidth="1"/>
    <col min="3" max="4" width="11.25" style="160" customWidth="1"/>
    <col min="5" max="5" width="9.75" style="159" customWidth="1"/>
    <col min="6" max="6" width="12" style="160" customWidth="1"/>
    <col min="7" max="8" width="11.125" style="160" customWidth="1"/>
    <col min="9" max="16384" width="9" style="160"/>
  </cols>
  <sheetData>
    <row r="1" spans="1:8" ht="13.5">
      <c r="A1" s="150" t="s">
        <v>166</v>
      </c>
    </row>
    <row r="3" spans="1:8" ht="15" customHeight="1">
      <c r="A3" s="67" t="s">
        <v>98</v>
      </c>
      <c r="B3" s="216"/>
      <c r="C3" s="216"/>
      <c r="D3" s="216"/>
    </row>
    <row r="4" spans="1:8" ht="15" customHeight="1">
      <c r="A4" s="584">
        <v>42005</v>
      </c>
      <c r="B4" s="584"/>
      <c r="C4" s="246"/>
    </row>
    <row r="5" spans="1:8" s="159" customFormat="1" ht="12.75" customHeight="1">
      <c r="A5" s="68" t="s">
        <v>228</v>
      </c>
      <c r="B5" s="69" t="s">
        <v>75</v>
      </c>
      <c r="C5" s="69" t="s">
        <v>23</v>
      </c>
      <c r="D5" s="70" t="s">
        <v>24</v>
      </c>
      <c r="E5" s="71" t="s">
        <v>228</v>
      </c>
      <c r="F5" s="69" t="s">
        <v>75</v>
      </c>
      <c r="G5" s="69" t="s">
        <v>23</v>
      </c>
      <c r="H5" s="70" t="s">
        <v>24</v>
      </c>
    </row>
    <row r="6" spans="1:8" ht="14.25" customHeight="1">
      <c r="A6" s="33" t="s">
        <v>230</v>
      </c>
      <c r="B6" s="72">
        <f>SUM(B8:B57,F8:F58)</f>
        <v>333736</v>
      </c>
      <c r="C6" s="50">
        <f>SUM(C8:C57,G8:G58)</f>
        <v>166342</v>
      </c>
      <c r="D6" s="51">
        <f>SUM(D8:D57,H8:H58)</f>
        <v>167394</v>
      </c>
      <c r="E6" s="73"/>
      <c r="F6" s="74"/>
      <c r="G6" s="75"/>
      <c r="H6" s="75"/>
    </row>
    <row r="7" spans="1:8" ht="6" customHeight="1">
      <c r="A7" s="54"/>
      <c r="B7" s="76"/>
      <c r="C7" s="56"/>
      <c r="D7" s="56"/>
      <c r="E7" s="73"/>
      <c r="F7" s="77"/>
      <c r="G7" s="161"/>
      <c r="H7" s="161"/>
    </row>
    <row r="8" spans="1:8" ht="13.5" customHeight="1">
      <c r="A8" s="35">
        <v>0</v>
      </c>
      <c r="B8" s="78">
        <v>2732</v>
      </c>
      <c r="C8" s="79">
        <v>1404</v>
      </c>
      <c r="D8" s="80">
        <v>1328</v>
      </c>
      <c r="E8" s="73">
        <v>50</v>
      </c>
      <c r="F8" s="78">
        <v>4526</v>
      </c>
      <c r="G8" s="79">
        <v>2357</v>
      </c>
      <c r="H8" s="79">
        <v>2169</v>
      </c>
    </row>
    <row r="9" spans="1:8" ht="13.5" customHeight="1">
      <c r="A9" s="35">
        <v>1</v>
      </c>
      <c r="B9" s="78">
        <v>2849</v>
      </c>
      <c r="C9" s="79">
        <v>1438</v>
      </c>
      <c r="D9" s="80">
        <v>1411</v>
      </c>
      <c r="E9" s="73">
        <v>51</v>
      </c>
      <c r="F9" s="78">
        <v>4192</v>
      </c>
      <c r="G9" s="79">
        <v>2191</v>
      </c>
      <c r="H9" s="79">
        <v>2001</v>
      </c>
    </row>
    <row r="10" spans="1:8" ht="13.5" customHeight="1">
      <c r="A10" s="35">
        <v>2</v>
      </c>
      <c r="B10" s="78">
        <v>2944</v>
      </c>
      <c r="C10" s="79">
        <v>1481</v>
      </c>
      <c r="D10" s="80">
        <v>1463</v>
      </c>
      <c r="E10" s="73">
        <v>52</v>
      </c>
      <c r="F10" s="78">
        <v>3870</v>
      </c>
      <c r="G10" s="79">
        <v>2035</v>
      </c>
      <c r="H10" s="79">
        <v>1835</v>
      </c>
    </row>
    <row r="11" spans="1:8" ht="13.5" customHeight="1">
      <c r="A11" s="35">
        <v>3</v>
      </c>
      <c r="B11" s="78">
        <v>2901</v>
      </c>
      <c r="C11" s="79">
        <v>1485</v>
      </c>
      <c r="D11" s="80">
        <v>1416</v>
      </c>
      <c r="E11" s="73">
        <v>53</v>
      </c>
      <c r="F11" s="78">
        <v>3601</v>
      </c>
      <c r="G11" s="79">
        <v>1798</v>
      </c>
      <c r="H11" s="79">
        <v>1803</v>
      </c>
    </row>
    <row r="12" spans="1:8" ht="13.5" customHeight="1">
      <c r="A12" s="35">
        <v>4</v>
      </c>
      <c r="B12" s="78">
        <v>3059</v>
      </c>
      <c r="C12" s="79">
        <v>1592</v>
      </c>
      <c r="D12" s="80">
        <v>1467</v>
      </c>
      <c r="E12" s="73">
        <v>54</v>
      </c>
      <c r="F12" s="78">
        <v>3606</v>
      </c>
      <c r="G12" s="79">
        <v>1861</v>
      </c>
      <c r="H12" s="79">
        <v>1745</v>
      </c>
    </row>
    <row r="13" spans="1:8" ht="13.5" customHeight="1">
      <c r="A13" s="35">
        <v>5</v>
      </c>
      <c r="B13" s="78">
        <v>3008</v>
      </c>
      <c r="C13" s="79">
        <v>1493</v>
      </c>
      <c r="D13" s="80">
        <v>1515</v>
      </c>
      <c r="E13" s="73">
        <v>55</v>
      </c>
      <c r="F13" s="78">
        <v>3536</v>
      </c>
      <c r="G13" s="79">
        <v>1822</v>
      </c>
      <c r="H13" s="79">
        <v>1714</v>
      </c>
    </row>
    <row r="14" spans="1:8" ht="13.5" customHeight="1">
      <c r="A14" s="35">
        <v>6</v>
      </c>
      <c r="B14" s="78">
        <v>2992</v>
      </c>
      <c r="C14" s="79">
        <v>1540</v>
      </c>
      <c r="D14" s="80">
        <v>1452</v>
      </c>
      <c r="E14" s="73">
        <v>56</v>
      </c>
      <c r="F14" s="78">
        <v>3526</v>
      </c>
      <c r="G14" s="79">
        <v>1752</v>
      </c>
      <c r="H14" s="79">
        <v>1774</v>
      </c>
    </row>
    <row r="15" spans="1:8" ht="13.5" customHeight="1">
      <c r="A15" s="35">
        <v>7</v>
      </c>
      <c r="B15" s="78">
        <v>3077</v>
      </c>
      <c r="C15" s="79">
        <v>1570</v>
      </c>
      <c r="D15" s="80">
        <v>1507</v>
      </c>
      <c r="E15" s="73">
        <v>57</v>
      </c>
      <c r="F15" s="78">
        <v>3296</v>
      </c>
      <c r="G15" s="79">
        <v>1680</v>
      </c>
      <c r="H15" s="79">
        <v>1616</v>
      </c>
    </row>
    <row r="16" spans="1:8" ht="13.5" customHeight="1">
      <c r="A16" s="35">
        <v>8</v>
      </c>
      <c r="B16" s="78">
        <v>2952</v>
      </c>
      <c r="C16" s="79">
        <v>1486</v>
      </c>
      <c r="D16" s="80">
        <v>1466</v>
      </c>
      <c r="E16" s="73">
        <v>58</v>
      </c>
      <c r="F16" s="78">
        <v>3388</v>
      </c>
      <c r="G16" s="79">
        <v>1680</v>
      </c>
      <c r="H16" s="79">
        <v>1708</v>
      </c>
    </row>
    <row r="17" spans="1:8" ht="13.5" customHeight="1">
      <c r="A17" s="35">
        <v>9</v>
      </c>
      <c r="B17" s="78">
        <v>2853</v>
      </c>
      <c r="C17" s="79">
        <v>1486</v>
      </c>
      <c r="D17" s="80">
        <v>1367</v>
      </c>
      <c r="E17" s="73">
        <v>59</v>
      </c>
      <c r="F17" s="78">
        <v>3704</v>
      </c>
      <c r="G17" s="79">
        <v>1840</v>
      </c>
      <c r="H17" s="79">
        <v>1864</v>
      </c>
    </row>
    <row r="18" spans="1:8" ht="13.5" customHeight="1">
      <c r="A18" s="35">
        <v>10</v>
      </c>
      <c r="B18" s="78">
        <v>3023</v>
      </c>
      <c r="C18" s="79">
        <v>1552</v>
      </c>
      <c r="D18" s="80">
        <v>1471</v>
      </c>
      <c r="E18" s="73">
        <v>60</v>
      </c>
      <c r="F18" s="78">
        <v>3730</v>
      </c>
      <c r="G18" s="79">
        <v>1841</v>
      </c>
      <c r="H18" s="79">
        <v>1889</v>
      </c>
    </row>
    <row r="19" spans="1:8" ht="13.5" customHeight="1">
      <c r="A19" s="35">
        <v>11</v>
      </c>
      <c r="B19" s="78">
        <v>3157</v>
      </c>
      <c r="C19" s="79">
        <v>1576</v>
      </c>
      <c r="D19" s="80">
        <v>1581</v>
      </c>
      <c r="E19" s="73">
        <v>61</v>
      </c>
      <c r="F19" s="78">
        <v>3825</v>
      </c>
      <c r="G19" s="79">
        <v>1875</v>
      </c>
      <c r="H19" s="79">
        <v>1950</v>
      </c>
    </row>
    <row r="20" spans="1:8" ht="13.5" customHeight="1">
      <c r="A20" s="35">
        <v>12</v>
      </c>
      <c r="B20" s="78">
        <v>3092</v>
      </c>
      <c r="C20" s="79">
        <v>1600</v>
      </c>
      <c r="D20" s="80">
        <v>1492</v>
      </c>
      <c r="E20" s="73">
        <v>62</v>
      </c>
      <c r="F20" s="78">
        <v>4238</v>
      </c>
      <c r="G20" s="79">
        <v>2011</v>
      </c>
      <c r="H20" s="79">
        <v>2227</v>
      </c>
    </row>
    <row r="21" spans="1:8" ht="13.5" customHeight="1">
      <c r="A21" s="35">
        <v>13</v>
      </c>
      <c r="B21" s="78">
        <v>3139</v>
      </c>
      <c r="C21" s="79">
        <v>1647</v>
      </c>
      <c r="D21" s="80">
        <v>1492</v>
      </c>
      <c r="E21" s="73">
        <v>63</v>
      </c>
      <c r="F21" s="78">
        <v>4342</v>
      </c>
      <c r="G21" s="79">
        <v>2107</v>
      </c>
      <c r="H21" s="79">
        <v>2235</v>
      </c>
    </row>
    <row r="22" spans="1:8" ht="13.5" customHeight="1">
      <c r="A22" s="35">
        <v>14</v>
      </c>
      <c r="B22" s="78">
        <v>3186</v>
      </c>
      <c r="C22" s="79">
        <v>1630</v>
      </c>
      <c r="D22" s="80">
        <v>1556</v>
      </c>
      <c r="E22" s="73">
        <v>64</v>
      </c>
      <c r="F22" s="78">
        <v>4851</v>
      </c>
      <c r="G22" s="79">
        <v>2354</v>
      </c>
      <c r="H22" s="79">
        <v>2497</v>
      </c>
    </row>
    <row r="23" spans="1:8" ht="13.5" customHeight="1">
      <c r="A23" s="35">
        <v>15</v>
      </c>
      <c r="B23" s="78">
        <v>3300</v>
      </c>
      <c r="C23" s="79">
        <v>1701</v>
      </c>
      <c r="D23" s="80">
        <v>1599</v>
      </c>
      <c r="E23" s="73">
        <v>65</v>
      </c>
      <c r="F23" s="78">
        <v>5449</v>
      </c>
      <c r="G23" s="79">
        <v>2618</v>
      </c>
      <c r="H23" s="79">
        <v>2831</v>
      </c>
    </row>
    <row r="24" spans="1:8" ht="13.5" customHeight="1">
      <c r="A24" s="35">
        <v>16</v>
      </c>
      <c r="B24" s="78">
        <v>3369</v>
      </c>
      <c r="C24" s="79">
        <v>1700</v>
      </c>
      <c r="D24" s="80">
        <v>1669</v>
      </c>
      <c r="E24" s="73">
        <v>66</v>
      </c>
      <c r="F24" s="78">
        <v>5394</v>
      </c>
      <c r="G24" s="79">
        <v>2590</v>
      </c>
      <c r="H24" s="79">
        <v>2804</v>
      </c>
    </row>
    <row r="25" spans="1:8" ht="13.5" customHeight="1">
      <c r="A25" s="35">
        <v>17</v>
      </c>
      <c r="B25" s="78">
        <v>3185</v>
      </c>
      <c r="C25" s="79">
        <v>1607</v>
      </c>
      <c r="D25" s="80">
        <v>1578</v>
      </c>
      <c r="E25" s="73">
        <v>67</v>
      </c>
      <c r="F25" s="78">
        <v>5745</v>
      </c>
      <c r="G25" s="79">
        <v>2699</v>
      </c>
      <c r="H25" s="79">
        <v>3046</v>
      </c>
    </row>
    <row r="26" spans="1:8" ht="13.5" customHeight="1">
      <c r="A26" s="35">
        <v>18</v>
      </c>
      <c r="B26" s="78">
        <v>3299</v>
      </c>
      <c r="C26" s="79">
        <v>1675</v>
      </c>
      <c r="D26" s="80">
        <v>1624</v>
      </c>
      <c r="E26" s="73">
        <v>68</v>
      </c>
      <c r="F26" s="78">
        <v>4075</v>
      </c>
      <c r="G26" s="79">
        <v>1891</v>
      </c>
      <c r="H26" s="79">
        <v>2184</v>
      </c>
    </row>
    <row r="27" spans="1:8" ht="13.5" customHeight="1">
      <c r="A27" s="35">
        <v>19</v>
      </c>
      <c r="B27" s="78">
        <v>3257</v>
      </c>
      <c r="C27" s="79">
        <v>1648</v>
      </c>
      <c r="D27" s="80">
        <v>1609</v>
      </c>
      <c r="E27" s="73">
        <v>69</v>
      </c>
      <c r="F27" s="78">
        <v>3495</v>
      </c>
      <c r="G27" s="79">
        <v>1648</v>
      </c>
      <c r="H27" s="79">
        <v>1847</v>
      </c>
    </row>
    <row r="28" spans="1:8" ht="13.5" customHeight="1">
      <c r="A28" s="35">
        <v>20</v>
      </c>
      <c r="B28" s="78">
        <v>3370</v>
      </c>
      <c r="C28" s="79">
        <v>1676</v>
      </c>
      <c r="D28" s="80">
        <v>1694</v>
      </c>
      <c r="E28" s="73">
        <v>70</v>
      </c>
      <c r="F28" s="78">
        <v>4483</v>
      </c>
      <c r="G28" s="79">
        <v>2156</v>
      </c>
      <c r="H28" s="79">
        <v>2327</v>
      </c>
    </row>
    <row r="29" spans="1:8" ht="13.5" customHeight="1">
      <c r="A29" s="35">
        <v>21</v>
      </c>
      <c r="B29" s="78">
        <v>3170</v>
      </c>
      <c r="C29" s="79">
        <v>1637</v>
      </c>
      <c r="D29" s="80">
        <v>1533</v>
      </c>
      <c r="E29" s="73">
        <v>71</v>
      </c>
      <c r="F29" s="78">
        <v>4835</v>
      </c>
      <c r="G29" s="79">
        <v>2187</v>
      </c>
      <c r="H29" s="79">
        <v>2648</v>
      </c>
    </row>
    <row r="30" spans="1:8" ht="13.5" customHeight="1">
      <c r="A30" s="35">
        <v>22</v>
      </c>
      <c r="B30" s="78">
        <v>3251</v>
      </c>
      <c r="C30" s="79">
        <v>1616</v>
      </c>
      <c r="D30" s="80">
        <v>1635</v>
      </c>
      <c r="E30" s="73">
        <v>72</v>
      </c>
      <c r="F30" s="78">
        <v>4500</v>
      </c>
      <c r="G30" s="79">
        <v>2112</v>
      </c>
      <c r="H30" s="79">
        <v>2388</v>
      </c>
    </row>
    <row r="31" spans="1:8" ht="13.5" customHeight="1">
      <c r="A31" s="35">
        <v>23</v>
      </c>
      <c r="B31" s="78">
        <v>3440</v>
      </c>
      <c r="C31" s="79">
        <v>1699</v>
      </c>
      <c r="D31" s="80">
        <v>1741</v>
      </c>
      <c r="E31" s="73">
        <v>73</v>
      </c>
      <c r="F31" s="78">
        <v>4520</v>
      </c>
      <c r="G31" s="79">
        <v>2111</v>
      </c>
      <c r="H31" s="79">
        <v>2409</v>
      </c>
    </row>
    <row r="32" spans="1:8" ht="13.5" customHeight="1">
      <c r="A32" s="35">
        <v>24</v>
      </c>
      <c r="B32" s="78">
        <v>3341</v>
      </c>
      <c r="C32" s="79">
        <v>1681</v>
      </c>
      <c r="D32" s="80">
        <v>1660</v>
      </c>
      <c r="E32" s="73">
        <v>74</v>
      </c>
      <c r="F32" s="78">
        <v>4137</v>
      </c>
      <c r="G32" s="79">
        <v>1962</v>
      </c>
      <c r="H32" s="79">
        <v>2175</v>
      </c>
    </row>
    <row r="33" spans="1:8" ht="13.5" customHeight="1">
      <c r="A33" s="35">
        <v>25</v>
      </c>
      <c r="B33" s="78">
        <v>3504</v>
      </c>
      <c r="C33" s="79">
        <v>1793</v>
      </c>
      <c r="D33" s="80">
        <v>1711</v>
      </c>
      <c r="E33" s="73">
        <v>75</v>
      </c>
      <c r="F33" s="78">
        <v>3408</v>
      </c>
      <c r="G33" s="79">
        <v>1631</v>
      </c>
      <c r="H33" s="79">
        <v>1777</v>
      </c>
    </row>
    <row r="34" spans="1:8" ht="13.5" customHeight="1">
      <c r="A34" s="35">
        <v>26</v>
      </c>
      <c r="B34" s="78">
        <v>3647</v>
      </c>
      <c r="C34" s="79">
        <v>1871</v>
      </c>
      <c r="D34" s="80">
        <v>1776</v>
      </c>
      <c r="E34" s="73">
        <v>76</v>
      </c>
      <c r="F34" s="78">
        <v>3205</v>
      </c>
      <c r="G34" s="79">
        <v>1545</v>
      </c>
      <c r="H34" s="79">
        <v>1660</v>
      </c>
    </row>
    <row r="35" spans="1:8" ht="13.5" customHeight="1">
      <c r="A35" s="35">
        <v>27</v>
      </c>
      <c r="B35" s="78">
        <v>3649</v>
      </c>
      <c r="C35" s="79">
        <v>1843</v>
      </c>
      <c r="D35" s="80">
        <v>1806</v>
      </c>
      <c r="E35" s="73">
        <v>77</v>
      </c>
      <c r="F35" s="78">
        <v>3325</v>
      </c>
      <c r="G35" s="79">
        <v>1653</v>
      </c>
      <c r="H35" s="79">
        <v>1672</v>
      </c>
    </row>
    <row r="36" spans="1:8" ht="13.5" customHeight="1">
      <c r="A36" s="35">
        <v>28</v>
      </c>
      <c r="B36" s="78">
        <v>3731</v>
      </c>
      <c r="C36" s="79">
        <v>1896</v>
      </c>
      <c r="D36" s="80">
        <v>1835</v>
      </c>
      <c r="E36" s="73">
        <v>78</v>
      </c>
      <c r="F36" s="78">
        <v>2894</v>
      </c>
      <c r="G36" s="79">
        <v>1424</v>
      </c>
      <c r="H36" s="79">
        <v>1470</v>
      </c>
    </row>
    <row r="37" spans="1:8" ht="13.5" customHeight="1">
      <c r="A37" s="35">
        <v>29</v>
      </c>
      <c r="B37" s="78">
        <v>3759</v>
      </c>
      <c r="C37" s="79">
        <v>1899</v>
      </c>
      <c r="D37" s="80">
        <v>1860</v>
      </c>
      <c r="E37" s="73">
        <v>79</v>
      </c>
      <c r="F37" s="78">
        <v>2805</v>
      </c>
      <c r="G37" s="79">
        <v>1333</v>
      </c>
      <c r="H37" s="79">
        <v>1472</v>
      </c>
    </row>
    <row r="38" spans="1:8" ht="13.5" customHeight="1">
      <c r="A38" s="35">
        <v>30</v>
      </c>
      <c r="B38" s="78">
        <v>3968</v>
      </c>
      <c r="C38" s="79">
        <v>1968</v>
      </c>
      <c r="D38" s="80">
        <v>2000</v>
      </c>
      <c r="E38" s="73">
        <v>80</v>
      </c>
      <c r="F38" s="78">
        <v>2132</v>
      </c>
      <c r="G38" s="79">
        <v>1031</v>
      </c>
      <c r="H38" s="79">
        <v>1101</v>
      </c>
    </row>
    <row r="39" spans="1:8" ht="13.5" customHeight="1">
      <c r="A39" s="35">
        <v>31</v>
      </c>
      <c r="B39" s="78">
        <v>4206</v>
      </c>
      <c r="C39" s="79">
        <v>2116</v>
      </c>
      <c r="D39" s="80">
        <v>2090</v>
      </c>
      <c r="E39" s="73">
        <v>81</v>
      </c>
      <c r="F39" s="78">
        <v>1857</v>
      </c>
      <c r="G39" s="79">
        <v>869</v>
      </c>
      <c r="H39" s="79">
        <v>988</v>
      </c>
    </row>
    <row r="40" spans="1:8" ht="13.5" customHeight="1">
      <c r="A40" s="35">
        <v>32</v>
      </c>
      <c r="B40" s="78">
        <v>4217</v>
      </c>
      <c r="C40" s="79">
        <v>2101</v>
      </c>
      <c r="D40" s="80">
        <v>2116</v>
      </c>
      <c r="E40" s="73">
        <v>82</v>
      </c>
      <c r="F40" s="78">
        <v>1753</v>
      </c>
      <c r="G40" s="79">
        <v>801</v>
      </c>
      <c r="H40" s="79">
        <v>952</v>
      </c>
    </row>
    <row r="41" spans="1:8" ht="13.5" customHeight="1">
      <c r="A41" s="35">
        <v>33</v>
      </c>
      <c r="B41" s="78">
        <v>4323</v>
      </c>
      <c r="C41" s="79">
        <v>2124</v>
      </c>
      <c r="D41" s="80">
        <v>2199</v>
      </c>
      <c r="E41" s="73">
        <v>83</v>
      </c>
      <c r="F41" s="78">
        <v>1529</v>
      </c>
      <c r="G41" s="79">
        <v>634</v>
      </c>
      <c r="H41" s="79">
        <v>895</v>
      </c>
    </row>
    <row r="42" spans="1:8" ht="13.5" customHeight="1">
      <c r="A42" s="35">
        <v>34</v>
      </c>
      <c r="B42" s="78">
        <v>4365</v>
      </c>
      <c r="C42" s="79">
        <v>2252</v>
      </c>
      <c r="D42" s="80">
        <v>2113</v>
      </c>
      <c r="E42" s="73">
        <v>84</v>
      </c>
      <c r="F42" s="78">
        <v>1235</v>
      </c>
      <c r="G42" s="79">
        <v>504</v>
      </c>
      <c r="H42" s="79">
        <v>731</v>
      </c>
    </row>
    <row r="43" spans="1:8" ht="13.5" customHeight="1">
      <c r="A43" s="35">
        <v>35</v>
      </c>
      <c r="B43" s="78">
        <v>4682</v>
      </c>
      <c r="C43" s="79">
        <v>2440</v>
      </c>
      <c r="D43" s="80">
        <v>2242</v>
      </c>
      <c r="E43" s="73">
        <v>85</v>
      </c>
      <c r="F43" s="78">
        <v>1070</v>
      </c>
      <c r="G43" s="79">
        <v>432</v>
      </c>
      <c r="H43" s="79">
        <v>638</v>
      </c>
    </row>
    <row r="44" spans="1:8" ht="13.5" customHeight="1">
      <c r="A44" s="35">
        <v>36</v>
      </c>
      <c r="B44" s="78">
        <v>4787</v>
      </c>
      <c r="C44" s="79">
        <v>2488</v>
      </c>
      <c r="D44" s="80">
        <v>2299</v>
      </c>
      <c r="E44" s="73">
        <v>86</v>
      </c>
      <c r="F44" s="78">
        <v>916</v>
      </c>
      <c r="G44" s="79">
        <v>357</v>
      </c>
      <c r="H44" s="79">
        <v>559</v>
      </c>
    </row>
    <row r="45" spans="1:8" ht="13.5" customHeight="1">
      <c r="A45" s="35">
        <v>37</v>
      </c>
      <c r="B45" s="78">
        <v>4895</v>
      </c>
      <c r="C45" s="79">
        <v>2561</v>
      </c>
      <c r="D45" s="80">
        <v>2334</v>
      </c>
      <c r="E45" s="73">
        <v>87</v>
      </c>
      <c r="F45" s="78">
        <v>782</v>
      </c>
      <c r="G45" s="79">
        <v>298</v>
      </c>
      <c r="H45" s="79">
        <v>484</v>
      </c>
    </row>
    <row r="46" spans="1:8" ht="13.5" customHeight="1">
      <c r="A46" s="35">
        <v>38</v>
      </c>
      <c r="B46" s="78">
        <v>5261</v>
      </c>
      <c r="C46" s="79">
        <v>2704</v>
      </c>
      <c r="D46" s="80">
        <v>2557</v>
      </c>
      <c r="E46" s="73">
        <v>88</v>
      </c>
      <c r="F46" s="78">
        <v>726</v>
      </c>
      <c r="G46" s="79">
        <v>233</v>
      </c>
      <c r="H46" s="79">
        <v>493</v>
      </c>
    </row>
    <row r="47" spans="1:8" ht="13.5" customHeight="1">
      <c r="A47" s="35">
        <v>39</v>
      </c>
      <c r="B47" s="78">
        <v>5407</v>
      </c>
      <c r="C47" s="79">
        <v>2832</v>
      </c>
      <c r="D47" s="80">
        <v>2575</v>
      </c>
      <c r="E47" s="73">
        <v>89</v>
      </c>
      <c r="F47" s="78">
        <v>612</v>
      </c>
      <c r="G47" s="79">
        <v>173</v>
      </c>
      <c r="H47" s="79">
        <v>439</v>
      </c>
    </row>
    <row r="48" spans="1:8" ht="13.5" customHeight="1">
      <c r="A48" s="35">
        <v>40</v>
      </c>
      <c r="B48" s="78">
        <v>5828</v>
      </c>
      <c r="C48" s="79">
        <v>3026</v>
      </c>
      <c r="D48" s="80">
        <v>2802</v>
      </c>
      <c r="E48" s="73">
        <v>90</v>
      </c>
      <c r="F48" s="78">
        <v>440</v>
      </c>
      <c r="G48" s="79">
        <v>107</v>
      </c>
      <c r="H48" s="79">
        <v>333</v>
      </c>
    </row>
    <row r="49" spans="1:8" ht="13.5" customHeight="1">
      <c r="A49" s="35">
        <v>41</v>
      </c>
      <c r="B49" s="78">
        <v>6328</v>
      </c>
      <c r="C49" s="79">
        <v>3301</v>
      </c>
      <c r="D49" s="80">
        <v>3027</v>
      </c>
      <c r="E49" s="73">
        <v>91</v>
      </c>
      <c r="F49" s="78">
        <v>382</v>
      </c>
      <c r="G49" s="79">
        <v>90</v>
      </c>
      <c r="H49" s="79">
        <v>292</v>
      </c>
    </row>
    <row r="50" spans="1:8" ht="13.5" customHeight="1">
      <c r="A50" s="35">
        <v>42</v>
      </c>
      <c r="B50" s="78">
        <v>6272</v>
      </c>
      <c r="C50" s="79">
        <v>3345</v>
      </c>
      <c r="D50" s="80">
        <v>2927</v>
      </c>
      <c r="E50" s="73">
        <v>92</v>
      </c>
      <c r="F50" s="78">
        <v>309</v>
      </c>
      <c r="G50" s="79">
        <v>72</v>
      </c>
      <c r="H50" s="79">
        <v>237</v>
      </c>
    </row>
    <row r="51" spans="1:8" ht="13.5" customHeight="1">
      <c r="A51" s="35">
        <v>43</v>
      </c>
      <c r="B51" s="78">
        <v>6260</v>
      </c>
      <c r="C51" s="79">
        <v>3230</v>
      </c>
      <c r="D51" s="80">
        <v>3030</v>
      </c>
      <c r="E51" s="73">
        <v>93</v>
      </c>
      <c r="F51" s="78">
        <v>260</v>
      </c>
      <c r="G51" s="79">
        <v>48</v>
      </c>
      <c r="H51" s="79">
        <v>212</v>
      </c>
    </row>
    <row r="52" spans="1:8" ht="13.5" customHeight="1">
      <c r="A52" s="35">
        <v>44</v>
      </c>
      <c r="B52" s="78">
        <v>5875</v>
      </c>
      <c r="C52" s="79">
        <v>3072</v>
      </c>
      <c r="D52" s="80">
        <v>2803</v>
      </c>
      <c r="E52" s="73">
        <v>94</v>
      </c>
      <c r="F52" s="78">
        <v>205</v>
      </c>
      <c r="G52" s="79">
        <v>35</v>
      </c>
      <c r="H52" s="79">
        <v>170</v>
      </c>
    </row>
    <row r="53" spans="1:8" ht="13.5" customHeight="1">
      <c r="A53" s="35">
        <v>45</v>
      </c>
      <c r="B53" s="78">
        <v>5778</v>
      </c>
      <c r="C53" s="79">
        <v>2959</v>
      </c>
      <c r="D53" s="80">
        <v>2819</v>
      </c>
      <c r="E53" s="73">
        <v>95</v>
      </c>
      <c r="F53" s="78">
        <v>144</v>
      </c>
      <c r="G53" s="79">
        <v>28</v>
      </c>
      <c r="H53" s="79">
        <v>116</v>
      </c>
    </row>
    <row r="54" spans="1:8" ht="13.5" customHeight="1">
      <c r="A54" s="35">
        <v>46</v>
      </c>
      <c r="B54" s="78">
        <v>5454</v>
      </c>
      <c r="C54" s="79">
        <v>2878</v>
      </c>
      <c r="D54" s="80">
        <v>2576</v>
      </c>
      <c r="E54" s="73">
        <v>96</v>
      </c>
      <c r="F54" s="78">
        <v>113</v>
      </c>
      <c r="G54" s="79">
        <v>21</v>
      </c>
      <c r="H54" s="79">
        <v>92</v>
      </c>
    </row>
    <row r="55" spans="1:8" ht="13.5" customHeight="1">
      <c r="A55" s="35">
        <v>47</v>
      </c>
      <c r="B55" s="78">
        <v>5478</v>
      </c>
      <c r="C55" s="79">
        <v>2870</v>
      </c>
      <c r="D55" s="80">
        <v>2608</v>
      </c>
      <c r="E55" s="73">
        <v>97</v>
      </c>
      <c r="F55" s="78">
        <v>73</v>
      </c>
      <c r="G55" s="79">
        <v>19</v>
      </c>
      <c r="H55" s="79">
        <v>54</v>
      </c>
    </row>
    <row r="56" spans="1:8" ht="13.5" customHeight="1">
      <c r="A56" s="35">
        <v>48</v>
      </c>
      <c r="B56" s="78">
        <v>3911</v>
      </c>
      <c r="C56" s="79">
        <v>2027</v>
      </c>
      <c r="D56" s="80">
        <v>1884</v>
      </c>
      <c r="E56" s="73">
        <v>98</v>
      </c>
      <c r="F56" s="78">
        <v>63</v>
      </c>
      <c r="G56" s="79">
        <v>5</v>
      </c>
      <c r="H56" s="79">
        <v>58</v>
      </c>
    </row>
    <row r="57" spans="1:8" ht="13.5" customHeight="1">
      <c r="A57" s="35">
        <v>49</v>
      </c>
      <c r="B57" s="78">
        <v>4961</v>
      </c>
      <c r="C57" s="79">
        <v>2587</v>
      </c>
      <c r="D57" s="80">
        <v>2374</v>
      </c>
      <c r="E57" s="73">
        <v>99</v>
      </c>
      <c r="F57" s="78">
        <v>55</v>
      </c>
      <c r="G57" s="79">
        <v>8</v>
      </c>
      <c r="H57" s="79">
        <v>47</v>
      </c>
    </row>
    <row r="58" spans="1:8" ht="13.5" customHeight="1">
      <c r="A58" s="38"/>
      <c r="B58" s="81"/>
      <c r="C58" s="40"/>
      <c r="D58" s="40"/>
      <c r="E58" s="82" t="s">
        <v>231</v>
      </c>
      <c r="F58" s="83">
        <v>87</v>
      </c>
      <c r="G58" s="84">
        <v>10</v>
      </c>
      <c r="H58" s="84">
        <v>77</v>
      </c>
    </row>
    <row r="59" spans="1:8" ht="13.5" customHeight="1">
      <c r="H59" s="66" t="s">
        <v>97</v>
      </c>
    </row>
  </sheetData>
  <mergeCells count="1">
    <mergeCell ref="A4:B4"/>
  </mergeCells>
  <phoneticPr fontId="3"/>
  <hyperlinks>
    <hyperlink ref="A1" location="目次!A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zoomScaleNormal="100" workbookViewId="0"/>
  </sheetViews>
  <sheetFormatPr defaultRowHeight="12.75" customHeight="1"/>
  <cols>
    <col min="1" max="1" width="12.875" style="161" customWidth="1"/>
    <col min="2" max="2" width="7.75" style="161" bestFit="1" customWidth="1"/>
    <col min="3" max="3" width="7.5" style="161" customWidth="1"/>
    <col min="4" max="4" width="7.25" style="161" customWidth="1"/>
    <col min="5" max="5" width="7.375" style="161" customWidth="1"/>
    <col min="6" max="6" width="13.25" style="161" customWidth="1"/>
    <col min="7" max="7" width="8.375" style="161" customWidth="1"/>
    <col min="8" max="8" width="7.375" style="161" customWidth="1"/>
    <col min="9" max="9" width="7.25" style="161" customWidth="1"/>
    <col min="10" max="10" width="7.875" style="161" customWidth="1"/>
    <col min="11" max="16384" width="9" style="161"/>
  </cols>
  <sheetData>
    <row r="1" spans="1:10" ht="12.75" customHeight="1">
      <c r="A1" s="151" t="s">
        <v>166</v>
      </c>
    </row>
    <row r="3" spans="1:10" ht="12.75" customHeight="1">
      <c r="A3" s="67" t="s">
        <v>131</v>
      </c>
    </row>
    <row r="4" spans="1:10" ht="12.75" customHeight="1">
      <c r="A4" s="586">
        <v>42005</v>
      </c>
      <c r="B4" s="586"/>
    </row>
    <row r="5" spans="1:10" ht="13.5" customHeight="1">
      <c r="A5" s="85" t="s">
        <v>132</v>
      </c>
      <c r="B5" s="85" t="s">
        <v>15</v>
      </c>
      <c r="C5" s="86" t="s">
        <v>23</v>
      </c>
      <c r="D5" s="86" t="s">
        <v>24</v>
      </c>
      <c r="E5" s="87" t="s">
        <v>75</v>
      </c>
      <c r="F5" s="88" t="s">
        <v>132</v>
      </c>
      <c r="G5" s="85" t="s">
        <v>15</v>
      </c>
      <c r="H5" s="86" t="s">
        <v>23</v>
      </c>
      <c r="I5" s="86" t="s">
        <v>24</v>
      </c>
      <c r="J5" s="89" t="s">
        <v>75</v>
      </c>
    </row>
    <row r="6" spans="1:10" ht="12.75" customHeight="1">
      <c r="A6" s="90" t="s">
        <v>99</v>
      </c>
      <c r="B6" s="247">
        <f>SUM(B7:B16)</f>
        <v>15936</v>
      </c>
      <c r="C6" s="248">
        <f t="shared" ref="C6:E6" si="0">SUM(C7:C16)</f>
        <v>19388</v>
      </c>
      <c r="D6" s="248">
        <f t="shared" si="0"/>
        <v>19868</v>
      </c>
      <c r="E6" s="248">
        <f t="shared" si="0"/>
        <v>39256</v>
      </c>
      <c r="F6" s="93" t="s">
        <v>232</v>
      </c>
      <c r="G6" s="249">
        <v>995</v>
      </c>
      <c r="H6" s="250">
        <v>1292</v>
      </c>
      <c r="I6" s="250">
        <v>1294</v>
      </c>
      <c r="J6" s="251">
        <v>2586</v>
      </c>
    </row>
    <row r="7" spans="1:10" ht="12.75" customHeight="1">
      <c r="A7" s="92" t="s">
        <v>233</v>
      </c>
      <c r="B7" s="252">
        <v>2542</v>
      </c>
      <c r="C7" s="253">
        <v>3228</v>
      </c>
      <c r="D7" s="253">
        <v>3251</v>
      </c>
      <c r="E7" s="254">
        <v>6479</v>
      </c>
      <c r="F7" s="93" t="s">
        <v>234</v>
      </c>
      <c r="G7" s="249">
        <v>522</v>
      </c>
      <c r="H7" s="250">
        <v>705</v>
      </c>
      <c r="I7" s="250">
        <v>646</v>
      </c>
      <c r="J7" s="251">
        <v>1351</v>
      </c>
    </row>
    <row r="8" spans="1:10" ht="12.75" customHeight="1">
      <c r="A8" s="92" t="s">
        <v>235</v>
      </c>
      <c r="B8" s="252">
        <v>3803</v>
      </c>
      <c r="C8" s="253">
        <v>4563</v>
      </c>
      <c r="D8" s="253">
        <v>4744</v>
      </c>
      <c r="E8" s="254">
        <v>9307</v>
      </c>
      <c r="F8" s="93" t="s">
        <v>236</v>
      </c>
      <c r="G8" s="249">
        <v>246</v>
      </c>
      <c r="H8" s="250">
        <v>307</v>
      </c>
      <c r="I8" s="250">
        <v>329</v>
      </c>
      <c r="J8" s="251">
        <v>636</v>
      </c>
    </row>
    <row r="9" spans="1:10" ht="12.75" customHeight="1">
      <c r="A9" s="92" t="s">
        <v>237</v>
      </c>
      <c r="B9" s="252">
        <v>1675</v>
      </c>
      <c r="C9" s="253">
        <v>1937</v>
      </c>
      <c r="D9" s="253">
        <v>2082</v>
      </c>
      <c r="E9" s="254">
        <v>4019</v>
      </c>
      <c r="F9" s="93" t="s">
        <v>238</v>
      </c>
      <c r="G9" s="249">
        <v>6066</v>
      </c>
      <c r="H9" s="250">
        <v>6736</v>
      </c>
      <c r="I9" s="250">
        <v>6862</v>
      </c>
      <c r="J9" s="251">
        <v>13598</v>
      </c>
    </row>
    <row r="10" spans="1:10" ht="12.75" customHeight="1">
      <c r="A10" s="92" t="s">
        <v>239</v>
      </c>
      <c r="B10" s="252">
        <v>2449</v>
      </c>
      <c r="C10" s="253">
        <v>3022</v>
      </c>
      <c r="D10" s="253">
        <v>3049</v>
      </c>
      <c r="E10" s="254">
        <v>6071</v>
      </c>
      <c r="F10" s="93" t="s">
        <v>240</v>
      </c>
      <c r="G10" s="249">
        <v>1889</v>
      </c>
      <c r="H10" s="250">
        <v>2315</v>
      </c>
      <c r="I10" s="250">
        <v>2296</v>
      </c>
      <c r="J10" s="251">
        <v>4611</v>
      </c>
    </row>
    <row r="11" spans="1:10" ht="12.75" customHeight="1">
      <c r="A11" s="92" t="s">
        <v>241</v>
      </c>
      <c r="B11" s="252">
        <v>3002</v>
      </c>
      <c r="C11" s="253">
        <v>3717</v>
      </c>
      <c r="D11" s="253">
        <v>3717</v>
      </c>
      <c r="E11" s="254">
        <v>7434</v>
      </c>
      <c r="F11" s="93" t="s">
        <v>242</v>
      </c>
      <c r="G11" s="249">
        <v>2514</v>
      </c>
      <c r="H11" s="250">
        <v>2806</v>
      </c>
      <c r="I11" s="250">
        <v>2984</v>
      </c>
      <c r="J11" s="251">
        <v>5790</v>
      </c>
    </row>
    <row r="12" spans="1:10" ht="12.75" customHeight="1">
      <c r="A12" s="92" t="s">
        <v>243</v>
      </c>
      <c r="B12" s="252">
        <v>626</v>
      </c>
      <c r="C12" s="253">
        <v>825</v>
      </c>
      <c r="D12" s="253">
        <v>881</v>
      </c>
      <c r="E12" s="254">
        <v>1706</v>
      </c>
      <c r="F12" s="93" t="s">
        <v>244</v>
      </c>
      <c r="G12" s="249">
        <v>1584</v>
      </c>
      <c r="H12" s="250">
        <v>1737</v>
      </c>
      <c r="I12" s="250">
        <v>1836</v>
      </c>
      <c r="J12" s="251">
        <v>3573</v>
      </c>
    </row>
    <row r="13" spans="1:10" ht="12.75" customHeight="1">
      <c r="A13" s="92" t="s">
        <v>245</v>
      </c>
      <c r="B13" s="252">
        <v>554</v>
      </c>
      <c r="C13" s="253">
        <v>551</v>
      </c>
      <c r="D13" s="253">
        <v>563</v>
      </c>
      <c r="E13" s="254">
        <v>1114</v>
      </c>
      <c r="F13" s="93" t="s">
        <v>246</v>
      </c>
      <c r="G13" s="249">
        <v>953</v>
      </c>
      <c r="H13" s="250">
        <v>1016</v>
      </c>
      <c r="I13" s="250">
        <v>1048</v>
      </c>
      <c r="J13" s="251">
        <v>2064</v>
      </c>
    </row>
    <row r="14" spans="1:10" ht="12.75" customHeight="1">
      <c r="A14" s="92" t="s">
        <v>247</v>
      </c>
      <c r="B14" s="252">
        <v>645</v>
      </c>
      <c r="C14" s="253">
        <v>753</v>
      </c>
      <c r="D14" s="253">
        <v>766</v>
      </c>
      <c r="E14" s="254">
        <v>1519</v>
      </c>
      <c r="F14" s="93" t="s">
        <v>248</v>
      </c>
      <c r="G14" s="249">
        <v>1549</v>
      </c>
      <c r="H14" s="250">
        <v>1772</v>
      </c>
      <c r="I14" s="250">
        <v>1848</v>
      </c>
      <c r="J14" s="251">
        <v>3620</v>
      </c>
    </row>
    <row r="15" spans="1:10" ht="12.75" customHeight="1">
      <c r="A15" s="92" t="s">
        <v>249</v>
      </c>
      <c r="B15" s="252">
        <v>398</v>
      </c>
      <c r="C15" s="253">
        <v>515</v>
      </c>
      <c r="D15" s="253">
        <v>543</v>
      </c>
      <c r="E15" s="254">
        <v>1058</v>
      </c>
      <c r="F15" s="93" t="s">
        <v>250</v>
      </c>
      <c r="G15" s="249">
        <v>952</v>
      </c>
      <c r="H15" s="250">
        <v>1196</v>
      </c>
      <c r="I15" s="250">
        <v>1248</v>
      </c>
      <c r="J15" s="251">
        <v>2444</v>
      </c>
    </row>
    <row r="16" spans="1:10" ht="12.75" customHeight="1">
      <c r="A16" s="92" t="s">
        <v>251</v>
      </c>
      <c r="B16" s="252">
        <v>242</v>
      </c>
      <c r="C16" s="253">
        <v>277</v>
      </c>
      <c r="D16" s="253">
        <v>272</v>
      </c>
      <c r="E16" s="254">
        <v>549</v>
      </c>
      <c r="F16" s="93" t="s">
        <v>252</v>
      </c>
      <c r="G16" s="249">
        <v>1236</v>
      </c>
      <c r="H16" s="250">
        <v>1342</v>
      </c>
      <c r="I16" s="250">
        <v>1448</v>
      </c>
      <c r="J16" s="251">
        <v>2790</v>
      </c>
    </row>
    <row r="17" spans="1:10" ht="12.75" customHeight="1">
      <c r="A17" s="92"/>
      <c r="B17" s="255"/>
      <c r="C17" s="256"/>
      <c r="D17" s="256"/>
      <c r="E17" s="254"/>
      <c r="F17" s="93" t="s">
        <v>253</v>
      </c>
      <c r="G17" s="249">
        <v>935</v>
      </c>
      <c r="H17" s="250">
        <v>1087</v>
      </c>
      <c r="I17" s="250">
        <v>1100</v>
      </c>
      <c r="J17" s="251">
        <v>2187</v>
      </c>
    </row>
    <row r="18" spans="1:10" ht="12.75" customHeight="1">
      <c r="A18" s="90" t="s">
        <v>254</v>
      </c>
      <c r="B18" s="257">
        <f>SUM(B19:B29)</f>
        <v>6126</v>
      </c>
      <c r="C18" s="258">
        <f t="shared" ref="C18:E18" si="1">SUM(C19:C29)</f>
        <v>7309</v>
      </c>
      <c r="D18" s="258">
        <f t="shared" si="1"/>
        <v>7437</v>
      </c>
      <c r="E18" s="258">
        <f t="shared" si="1"/>
        <v>14746</v>
      </c>
      <c r="F18" s="93" t="s">
        <v>255</v>
      </c>
      <c r="G18" s="251"/>
      <c r="H18" s="251"/>
      <c r="I18" s="251"/>
      <c r="J18" s="251"/>
    </row>
    <row r="19" spans="1:10" ht="12.75" customHeight="1">
      <c r="A19" s="92" t="s">
        <v>256</v>
      </c>
      <c r="B19" s="252">
        <v>2165</v>
      </c>
      <c r="C19" s="253">
        <v>2572</v>
      </c>
      <c r="D19" s="253">
        <v>2615</v>
      </c>
      <c r="E19" s="254">
        <v>5187</v>
      </c>
      <c r="F19" s="91" t="s">
        <v>101</v>
      </c>
      <c r="G19" s="259">
        <f>SUM(G20:G26)</f>
        <v>5106</v>
      </c>
      <c r="H19" s="259">
        <f t="shared" ref="H19:J19" si="2">SUM(H20:H26)</f>
        <v>6124</v>
      </c>
      <c r="I19" s="259">
        <f t="shared" si="2"/>
        <v>6103</v>
      </c>
      <c r="J19" s="259">
        <f t="shared" si="2"/>
        <v>12227</v>
      </c>
    </row>
    <row r="20" spans="1:10" ht="12.75" customHeight="1">
      <c r="A20" s="92" t="s">
        <v>257</v>
      </c>
      <c r="B20" s="252">
        <v>247</v>
      </c>
      <c r="C20" s="253">
        <v>242</v>
      </c>
      <c r="D20" s="253">
        <v>301</v>
      </c>
      <c r="E20" s="254">
        <v>543</v>
      </c>
      <c r="F20" s="93" t="s">
        <v>258</v>
      </c>
      <c r="G20" s="249">
        <v>144</v>
      </c>
      <c r="H20" s="250">
        <v>179</v>
      </c>
      <c r="I20" s="250">
        <v>177</v>
      </c>
      <c r="J20" s="251">
        <v>356</v>
      </c>
    </row>
    <row r="21" spans="1:10" ht="12.75" customHeight="1">
      <c r="A21" s="92" t="s">
        <v>259</v>
      </c>
      <c r="B21" s="252">
        <v>403</v>
      </c>
      <c r="C21" s="253">
        <v>503</v>
      </c>
      <c r="D21" s="253">
        <v>478</v>
      </c>
      <c r="E21" s="254">
        <v>981</v>
      </c>
      <c r="F21" s="93" t="s">
        <v>260</v>
      </c>
      <c r="G21" s="249">
        <v>154</v>
      </c>
      <c r="H21" s="250">
        <v>207</v>
      </c>
      <c r="I21" s="250">
        <v>219</v>
      </c>
      <c r="J21" s="251">
        <v>426</v>
      </c>
    </row>
    <row r="22" spans="1:10" ht="12.75" customHeight="1">
      <c r="A22" s="92" t="s">
        <v>261</v>
      </c>
      <c r="B22" s="252">
        <v>294</v>
      </c>
      <c r="C22" s="253">
        <v>399</v>
      </c>
      <c r="D22" s="253">
        <v>364</v>
      </c>
      <c r="E22" s="254">
        <v>763</v>
      </c>
      <c r="F22" s="93" t="s">
        <v>262</v>
      </c>
      <c r="G22" s="249">
        <v>280</v>
      </c>
      <c r="H22" s="250">
        <v>376</v>
      </c>
      <c r="I22" s="250">
        <v>326</v>
      </c>
      <c r="J22" s="251">
        <v>702</v>
      </c>
    </row>
    <row r="23" spans="1:10" ht="12.75" customHeight="1">
      <c r="A23" s="92" t="s">
        <v>263</v>
      </c>
      <c r="B23" s="252">
        <v>461</v>
      </c>
      <c r="C23" s="253">
        <v>554</v>
      </c>
      <c r="D23" s="253">
        <v>556</v>
      </c>
      <c r="E23" s="254">
        <v>1110</v>
      </c>
      <c r="F23" s="93" t="s">
        <v>264</v>
      </c>
      <c r="G23" s="249">
        <v>3848</v>
      </c>
      <c r="H23" s="250">
        <v>4491</v>
      </c>
      <c r="I23" s="250">
        <v>4577</v>
      </c>
      <c r="J23" s="251">
        <v>9068</v>
      </c>
    </row>
    <row r="24" spans="1:10" ht="12.75" customHeight="1">
      <c r="A24" s="92" t="s">
        <v>265</v>
      </c>
      <c r="B24" s="252">
        <v>70</v>
      </c>
      <c r="C24" s="253">
        <v>111</v>
      </c>
      <c r="D24" s="253">
        <v>103</v>
      </c>
      <c r="E24" s="254">
        <v>214</v>
      </c>
      <c r="F24" s="93" t="s">
        <v>266</v>
      </c>
      <c r="G24" s="249">
        <v>440</v>
      </c>
      <c r="H24" s="250">
        <v>531</v>
      </c>
      <c r="I24" s="250">
        <v>518</v>
      </c>
      <c r="J24" s="251">
        <v>1049</v>
      </c>
    </row>
    <row r="25" spans="1:10" ht="12.75" customHeight="1">
      <c r="A25" s="92" t="s">
        <v>267</v>
      </c>
      <c r="B25" s="252">
        <v>924</v>
      </c>
      <c r="C25" s="253">
        <v>1098</v>
      </c>
      <c r="D25" s="253">
        <v>1126</v>
      </c>
      <c r="E25" s="254">
        <v>2224</v>
      </c>
      <c r="F25" s="93" t="s">
        <v>268</v>
      </c>
      <c r="G25" s="249">
        <v>161</v>
      </c>
      <c r="H25" s="250">
        <v>245</v>
      </c>
      <c r="I25" s="250">
        <v>196</v>
      </c>
      <c r="J25" s="251">
        <v>441</v>
      </c>
    </row>
    <row r="26" spans="1:10" ht="12.75" customHeight="1">
      <c r="A26" s="92" t="s">
        <v>269</v>
      </c>
      <c r="B26" s="252">
        <v>445</v>
      </c>
      <c r="C26" s="253">
        <v>518</v>
      </c>
      <c r="D26" s="253">
        <v>562</v>
      </c>
      <c r="E26" s="254">
        <v>1080</v>
      </c>
      <c r="F26" s="93" t="s">
        <v>270</v>
      </c>
      <c r="G26" s="249">
        <v>79</v>
      </c>
      <c r="H26" s="250">
        <v>95</v>
      </c>
      <c r="I26" s="250">
        <v>90</v>
      </c>
      <c r="J26" s="251">
        <v>185</v>
      </c>
    </row>
    <row r="27" spans="1:10" ht="12.75" customHeight="1">
      <c r="A27" s="92" t="s">
        <v>271</v>
      </c>
      <c r="B27" s="252">
        <v>373</v>
      </c>
      <c r="C27" s="253">
        <v>423</v>
      </c>
      <c r="D27" s="253">
        <v>447</v>
      </c>
      <c r="E27" s="254">
        <v>870</v>
      </c>
      <c r="F27" s="93" t="s">
        <v>255</v>
      </c>
      <c r="G27" s="251"/>
      <c r="H27" s="251"/>
      <c r="I27" s="251"/>
      <c r="J27" s="251"/>
    </row>
    <row r="28" spans="1:10" ht="12.75" customHeight="1">
      <c r="A28" s="92" t="s">
        <v>272</v>
      </c>
      <c r="B28" s="252">
        <v>406</v>
      </c>
      <c r="C28" s="253">
        <v>499</v>
      </c>
      <c r="D28" s="253">
        <v>490</v>
      </c>
      <c r="E28" s="254">
        <v>989</v>
      </c>
      <c r="F28" s="91" t="s">
        <v>103</v>
      </c>
      <c r="G28" s="259">
        <f>SUM(G29:G54)</f>
        <v>13271</v>
      </c>
      <c r="H28" s="259">
        <f t="shared" ref="H28:J28" si="3">SUM(H29:H54)</f>
        <v>16026</v>
      </c>
      <c r="I28" s="259">
        <f t="shared" si="3"/>
        <v>15766</v>
      </c>
      <c r="J28" s="259">
        <f t="shared" si="3"/>
        <v>31792</v>
      </c>
    </row>
    <row r="29" spans="1:10" ht="12.75" customHeight="1">
      <c r="A29" s="92" t="s">
        <v>273</v>
      </c>
      <c r="B29" s="252">
        <v>338</v>
      </c>
      <c r="C29" s="253">
        <v>390</v>
      </c>
      <c r="D29" s="253">
        <v>395</v>
      </c>
      <c r="E29" s="254">
        <v>785</v>
      </c>
      <c r="F29" s="93" t="s">
        <v>274</v>
      </c>
      <c r="G29" s="249">
        <v>799</v>
      </c>
      <c r="H29" s="250">
        <v>924</v>
      </c>
      <c r="I29" s="250">
        <v>936</v>
      </c>
      <c r="J29" s="251">
        <v>1860</v>
      </c>
    </row>
    <row r="30" spans="1:10" ht="12.75" customHeight="1">
      <c r="A30" s="92"/>
      <c r="B30" s="255"/>
      <c r="C30" s="256"/>
      <c r="D30" s="256"/>
      <c r="E30" s="254"/>
      <c r="F30" s="93" t="s">
        <v>275</v>
      </c>
      <c r="G30" s="249">
        <v>690</v>
      </c>
      <c r="H30" s="250">
        <v>809</v>
      </c>
      <c r="I30" s="250">
        <v>774</v>
      </c>
      <c r="J30" s="251">
        <v>1583</v>
      </c>
    </row>
    <row r="31" spans="1:10" ht="12.75" customHeight="1">
      <c r="A31" s="90" t="s">
        <v>102</v>
      </c>
      <c r="B31" s="257">
        <f>SUM(B32:B60)</f>
        <v>13413</v>
      </c>
      <c r="C31" s="258">
        <f t="shared" ref="C31:E31" si="4">SUM(C32:C60)</f>
        <v>16624</v>
      </c>
      <c r="D31" s="258">
        <f t="shared" si="4"/>
        <v>16589</v>
      </c>
      <c r="E31" s="258">
        <f t="shared" si="4"/>
        <v>33213</v>
      </c>
      <c r="F31" s="93" t="s">
        <v>276</v>
      </c>
      <c r="G31" s="249">
        <v>1211</v>
      </c>
      <c r="H31" s="250">
        <v>1360</v>
      </c>
      <c r="I31" s="250">
        <v>1330</v>
      </c>
      <c r="J31" s="251">
        <v>2690</v>
      </c>
    </row>
    <row r="32" spans="1:10" ht="12.75" customHeight="1">
      <c r="A32" s="92" t="s">
        <v>277</v>
      </c>
      <c r="B32" s="252">
        <v>264</v>
      </c>
      <c r="C32" s="253">
        <v>275</v>
      </c>
      <c r="D32" s="253">
        <v>292</v>
      </c>
      <c r="E32" s="254">
        <v>567</v>
      </c>
      <c r="F32" s="93" t="s">
        <v>278</v>
      </c>
      <c r="G32" s="249">
        <v>463</v>
      </c>
      <c r="H32" s="250">
        <v>518</v>
      </c>
      <c r="I32" s="250">
        <v>499</v>
      </c>
      <c r="J32" s="251">
        <v>1017</v>
      </c>
    </row>
    <row r="33" spans="1:10" ht="12.75" customHeight="1">
      <c r="A33" s="92" t="s">
        <v>279</v>
      </c>
      <c r="B33" s="252">
        <v>821</v>
      </c>
      <c r="C33" s="253">
        <v>999</v>
      </c>
      <c r="D33" s="253">
        <v>1049</v>
      </c>
      <c r="E33" s="254">
        <v>2048</v>
      </c>
      <c r="F33" s="93" t="s">
        <v>280</v>
      </c>
      <c r="G33" s="249">
        <v>1297</v>
      </c>
      <c r="H33" s="250">
        <v>1501</v>
      </c>
      <c r="I33" s="250">
        <v>1522</v>
      </c>
      <c r="J33" s="251">
        <v>3023</v>
      </c>
    </row>
    <row r="34" spans="1:10" ht="12.75" customHeight="1">
      <c r="A34" s="92" t="s">
        <v>176</v>
      </c>
      <c r="B34" s="252">
        <v>502</v>
      </c>
      <c r="C34" s="253">
        <v>652</v>
      </c>
      <c r="D34" s="253">
        <v>656</v>
      </c>
      <c r="E34" s="254">
        <v>1308</v>
      </c>
      <c r="F34" s="93" t="s">
        <v>281</v>
      </c>
      <c r="G34" s="249">
        <v>1114</v>
      </c>
      <c r="H34" s="250">
        <v>1325</v>
      </c>
      <c r="I34" s="250">
        <v>1249</v>
      </c>
      <c r="J34" s="251">
        <v>2574</v>
      </c>
    </row>
    <row r="35" spans="1:10" ht="12.75" customHeight="1">
      <c r="A35" s="92" t="s">
        <v>282</v>
      </c>
      <c r="B35" s="252">
        <v>32</v>
      </c>
      <c r="C35" s="253">
        <v>46</v>
      </c>
      <c r="D35" s="253">
        <v>41</v>
      </c>
      <c r="E35" s="254">
        <v>87</v>
      </c>
      <c r="F35" s="93" t="s">
        <v>283</v>
      </c>
      <c r="G35" s="249">
        <v>1142</v>
      </c>
      <c r="H35" s="250">
        <v>1427</v>
      </c>
      <c r="I35" s="250">
        <v>1478</v>
      </c>
      <c r="J35" s="251">
        <v>2905</v>
      </c>
    </row>
    <row r="36" spans="1:10" ht="12.75" customHeight="1">
      <c r="A36" s="92" t="s">
        <v>284</v>
      </c>
      <c r="B36" s="252">
        <v>1090</v>
      </c>
      <c r="C36" s="253">
        <v>1217</v>
      </c>
      <c r="D36" s="253">
        <v>1170</v>
      </c>
      <c r="E36" s="254">
        <v>2387</v>
      </c>
      <c r="F36" s="93" t="s">
        <v>285</v>
      </c>
      <c r="G36" s="249">
        <v>426</v>
      </c>
      <c r="H36" s="250">
        <v>515</v>
      </c>
      <c r="I36" s="250">
        <v>484</v>
      </c>
      <c r="J36" s="251">
        <v>999</v>
      </c>
    </row>
    <row r="37" spans="1:10" ht="12.75" customHeight="1">
      <c r="A37" s="92" t="s">
        <v>286</v>
      </c>
      <c r="B37" s="252">
        <v>1038</v>
      </c>
      <c r="C37" s="253">
        <v>1131</v>
      </c>
      <c r="D37" s="253">
        <v>1051</v>
      </c>
      <c r="E37" s="254">
        <v>2182</v>
      </c>
      <c r="F37" s="93" t="s">
        <v>287</v>
      </c>
      <c r="G37" s="249">
        <v>610</v>
      </c>
      <c r="H37" s="250">
        <v>760</v>
      </c>
      <c r="I37" s="250">
        <v>795</v>
      </c>
      <c r="J37" s="251">
        <v>1555</v>
      </c>
    </row>
    <row r="38" spans="1:10" ht="12.75" customHeight="1">
      <c r="A38" s="92" t="s">
        <v>288</v>
      </c>
      <c r="B38" s="252">
        <v>601</v>
      </c>
      <c r="C38" s="253">
        <v>697</v>
      </c>
      <c r="D38" s="253">
        <v>659</v>
      </c>
      <c r="E38" s="254">
        <v>1356</v>
      </c>
      <c r="F38" s="93" t="s">
        <v>289</v>
      </c>
      <c r="G38" s="249">
        <v>363</v>
      </c>
      <c r="H38" s="250">
        <v>480</v>
      </c>
      <c r="I38" s="250">
        <v>496</v>
      </c>
      <c r="J38" s="251">
        <v>976</v>
      </c>
    </row>
    <row r="39" spans="1:10" ht="12.75" customHeight="1">
      <c r="A39" s="92" t="s">
        <v>290</v>
      </c>
      <c r="B39" s="252">
        <v>581</v>
      </c>
      <c r="C39" s="253">
        <v>668</v>
      </c>
      <c r="D39" s="253">
        <v>660</v>
      </c>
      <c r="E39" s="254">
        <v>1328</v>
      </c>
      <c r="F39" s="93" t="s">
        <v>291</v>
      </c>
      <c r="G39" s="249">
        <v>73</v>
      </c>
      <c r="H39" s="250">
        <v>89</v>
      </c>
      <c r="I39" s="250">
        <v>89</v>
      </c>
      <c r="J39" s="251">
        <v>178</v>
      </c>
    </row>
    <row r="40" spans="1:10" ht="12.75" customHeight="1">
      <c r="A40" s="92" t="s">
        <v>292</v>
      </c>
      <c r="B40" s="252">
        <v>585</v>
      </c>
      <c r="C40" s="253">
        <v>634</v>
      </c>
      <c r="D40" s="253">
        <v>612</v>
      </c>
      <c r="E40" s="254">
        <v>1246</v>
      </c>
      <c r="F40" s="93" t="s">
        <v>293</v>
      </c>
      <c r="G40" s="249">
        <v>156</v>
      </c>
      <c r="H40" s="250">
        <v>148</v>
      </c>
      <c r="I40" s="250">
        <v>167</v>
      </c>
      <c r="J40" s="251">
        <v>315</v>
      </c>
    </row>
    <row r="41" spans="1:10" ht="12.75" customHeight="1">
      <c r="A41" s="92" t="s">
        <v>294</v>
      </c>
      <c r="B41" s="252">
        <v>787</v>
      </c>
      <c r="C41" s="253">
        <v>1032</v>
      </c>
      <c r="D41" s="253">
        <v>1008</v>
      </c>
      <c r="E41" s="254">
        <v>2040</v>
      </c>
      <c r="F41" s="93" t="s">
        <v>295</v>
      </c>
      <c r="G41" s="249">
        <v>936</v>
      </c>
      <c r="H41" s="250">
        <v>1156</v>
      </c>
      <c r="I41" s="250">
        <v>1176</v>
      </c>
      <c r="J41" s="251">
        <v>2332</v>
      </c>
    </row>
    <row r="42" spans="1:10" ht="12.75" customHeight="1">
      <c r="A42" s="92" t="s">
        <v>296</v>
      </c>
      <c r="B42" s="252">
        <v>775</v>
      </c>
      <c r="C42" s="253">
        <v>979</v>
      </c>
      <c r="D42" s="253">
        <v>1011</v>
      </c>
      <c r="E42" s="254">
        <v>1990</v>
      </c>
      <c r="F42" s="93" t="s">
        <v>297</v>
      </c>
      <c r="G42" s="249">
        <v>324</v>
      </c>
      <c r="H42" s="250">
        <v>360</v>
      </c>
      <c r="I42" s="250">
        <v>326</v>
      </c>
      <c r="J42" s="251">
        <v>686</v>
      </c>
    </row>
    <row r="43" spans="1:10" ht="12.75" customHeight="1">
      <c r="A43" s="92" t="s">
        <v>298</v>
      </c>
      <c r="B43" s="252">
        <v>766</v>
      </c>
      <c r="C43" s="253">
        <v>1045</v>
      </c>
      <c r="D43" s="253">
        <v>1081</v>
      </c>
      <c r="E43" s="254">
        <v>2126</v>
      </c>
      <c r="F43" s="93" t="s">
        <v>299</v>
      </c>
      <c r="G43" s="249">
        <v>324</v>
      </c>
      <c r="H43" s="250">
        <v>422</v>
      </c>
      <c r="I43" s="250">
        <v>401</v>
      </c>
      <c r="J43" s="251">
        <v>823</v>
      </c>
    </row>
    <row r="44" spans="1:10" ht="12.75" customHeight="1">
      <c r="A44" s="92" t="s">
        <v>300</v>
      </c>
      <c r="B44" s="252">
        <v>492</v>
      </c>
      <c r="C44" s="253">
        <v>696</v>
      </c>
      <c r="D44" s="253">
        <v>678</v>
      </c>
      <c r="E44" s="254">
        <v>1374</v>
      </c>
      <c r="F44" s="93" t="s">
        <v>301</v>
      </c>
      <c r="G44" s="249">
        <v>197</v>
      </c>
      <c r="H44" s="250">
        <v>264</v>
      </c>
      <c r="I44" s="250">
        <v>232</v>
      </c>
      <c r="J44" s="251">
        <v>496</v>
      </c>
    </row>
    <row r="45" spans="1:10" ht="12.75" customHeight="1">
      <c r="A45" s="92" t="s">
        <v>302</v>
      </c>
      <c r="B45" s="252">
        <v>713</v>
      </c>
      <c r="C45" s="253">
        <v>939</v>
      </c>
      <c r="D45" s="253">
        <v>983</v>
      </c>
      <c r="E45" s="254">
        <v>1922</v>
      </c>
      <c r="F45" s="93" t="s">
        <v>303</v>
      </c>
      <c r="G45" s="249">
        <v>310</v>
      </c>
      <c r="H45" s="250">
        <v>396</v>
      </c>
      <c r="I45" s="250">
        <v>422</v>
      </c>
      <c r="J45" s="251">
        <v>818</v>
      </c>
    </row>
    <row r="46" spans="1:10" ht="12.75" customHeight="1">
      <c r="A46" s="99" t="s">
        <v>304</v>
      </c>
      <c r="B46" s="252">
        <v>70</v>
      </c>
      <c r="C46" s="253">
        <v>94</v>
      </c>
      <c r="D46" s="253">
        <v>87</v>
      </c>
      <c r="E46" s="254">
        <v>181</v>
      </c>
      <c r="F46" s="93" t="s">
        <v>305</v>
      </c>
      <c r="G46" s="249">
        <v>416</v>
      </c>
      <c r="H46" s="250">
        <v>546</v>
      </c>
      <c r="I46" s="250">
        <v>497</v>
      </c>
      <c r="J46" s="251">
        <v>1043</v>
      </c>
    </row>
    <row r="47" spans="1:10" ht="12.75" customHeight="1">
      <c r="A47" s="99" t="s">
        <v>306</v>
      </c>
      <c r="B47" s="252">
        <v>77</v>
      </c>
      <c r="C47" s="253">
        <v>101</v>
      </c>
      <c r="D47" s="253">
        <v>104</v>
      </c>
      <c r="E47" s="254">
        <v>205</v>
      </c>
      <c r="F47" s="93" t="s">
        <v>307</v>
      </c>
      <c r="G47" s="249">
        <v>250</v>
      </c>
      <c r="H47" s="250">
        <v>337</v>
      </c>
      <c r="I47" s="250">
        <v>305</v>
      </c>
      <c r="J47" s="251">
        <v>642</v>
      </c>
    </row>
    <row r="48" spans="1:10" ht="12.75" customHeight="1">
      <c r="A48" s="99" t="s">
        <v>308</v>
      </c>
      <c r="B48" s="252">
        <v>30</v>
      </c>
      <c r="C48" s="253">
        <v>35</v>
      </c>
      <c r="D48" s="253">
        <v>36</v>
      </c>
      <c r="E48" s="254">
        <v>71</v>
      </c>
      <c r="F48" s="93" t="s">
        <v>309</v>
      </c>
      <c r="G48" s="249">
        <v>289</v>
      </c>
      <c r="H48" s="250">
        <v>363</v>
      </c>
      <c r="I48" s="250">
        <v>320</v>
      </c>
      <c r="J48" s="251">
        <v>683</v>
      </c>
    </row>
    <row r="49" spans="1:10" ht="12.75" customHeight="1">
      <c r="A49" s="99" t="s">
        <v>310</v>
      </c>
      <c r="B49" s="252">
        <v>27</v>
      </c>
      <c r="C49" s="253">
        <v>35</v>
      </c>
      <c r="D49" s="253">
        <v>38</v>
      </c>
      <c r="E49" s="254">
        <v>73</v>
      </c>
      <c r="F49" s="93" t="s">
        <v>311</v>
      </c>
      <c r="G49" s="249">
        <v>399</v>
      </c>
      <c r="H49" s="250">
        <v>462</v>
      </c>
      <c r="I49" s="250">
        <v>461</v>
      </c>
      <c r="J49" s="251">
        <v>923</v>
      </c>
    </row>
    <row r="50" spans="1:10" ht="12.75" customHeight="1">
      <c r="A50" s="99" t="s">
        <v>312</v>
      </c>
      <c r="B50" s="252">
        <v>107</v>
      </c>
      <c r="C50" s="253">
        <v>142</v>
      </c>
      <c r="D50" s="253">
        <v>151</v>
      </c>
      <c r="E50" s="254">
        <v>293</v>
      </c>
      <c r="F50" s="93" t="s">
        <v>313</v>
      </c>
      <c r="G50" s="249">
        <v>219</v>
      </c>
      <c r="H50" s="250">
        <v>251</v>
      </c>
      <c r="I50" s="250">
        <v>248</v>
      </c>
      <c r="J50" s="251">
        <v>499</v>
      </c>
    </row>
    <row r="51" spans="1:10" ht="12.75" customHeight="1">
      <c r="A51" s="99" t="s">
        <v>314</v>
      </c>
      <c r="B51" s="252">
        <v>55</v>
      </c>
      <c r="C51" s="253">
        <v>87</v>
      </c>
      <c r="D51" s="253">
        <v>81</v>
      </c>
      <c r="E51" s="254">
        <v>168</v>
      </c>
      <c r="F51" s="93" t="s">
        <v>315</v>
      </c>
      <c r="G51" s="249">
        <v>437</v>
      </c>
      <c r="H51" s="250">
        <v>554</v>
      </c>
      <c r="I51" s="250">
        <v>525</v>
      </c>
      <c r="J51" s="251">
        <v>1079</v>
      </c>
    </row>
    <row r="52" spans="1:10" ht="12.75" customHeight="1">
      <c r="A52" s="99" t="s">
        <v>316</v>
      </c>
      <c r="B52" s="252">
        <v>83</v>
      </c>
      <c r="C52" s="253">
        <v>34</v>
      </c>
      <c r="D52" s="253">
        <v>65</v>
      </c>
      <c r="E52" s="254">
        <v>99</v>
      </c>
      <c r="F52" s="93" t="s">
        <v>317</v>
      </c>
      <c r="G52" s="249">
        <v>335</v>
      </c>
      <c r="H52" s="250">
        <v>423</v>
      </c>
      <c r="I52" s="250">
        <v>438</v>
      </c>
      <c r="J52" s="251">
        <v>861</v>
      </c>
    </row>
    <row r="53" spans="1:10" ht="12.75" customHeight="1">
      <c r="A53" s="99" t="s">
        <v>318</v>
      </c>
      <c r="B53" s="252">
        <v>65</v>
      </c>
      <c r="C53" s="253">
        <v>86</v>
      </c>
      <c r="D53" s="253">
        <v>90</v>
      </c>
      <c r="E53" s="254">
        <v>176</v>
      </c>
      <c r="F53" s="93" t="s">
        <v>319</v>
      </c>
      <c r="G53" s="249">
        <v>245</v>
      </c>
      <c r="H53" s="250">
        <v>311</v>
      </c>
      <c r="I53" s="250">
        <v>297</v>
      </c>
      <c r="J53" s="251">
        <v>608</v>
      </c>
    </row>
    <row r="54" spans="1:10" ht="12.75" customHeight="1">
      <c r="A54" s="99" t="s">
        <v>320</v>
      </c>
      <c r="B54" s="252">
        <v>722</v>
      </c>
      <c r="C54" s="253">
        <v>858</v>
      </c>
      <c r="D54" s="253">
        <v>863</v>
      </c>
      <c r="E54" s="254">
        <v>1721</v>
      </c>
      <c r="F54" s="93" t="s">
        <v>321</v>
      </c>
      <c r="G54" s="249">
        <v>246</v>
      </c>
      <c r="H54" s="250">
        <v>325</v>
      </c>
      <c r="I54" s="250">
        <v>299</v>
      </c>
      <c r="J54" s="251">
        <v>624</v>
      </c>
    </row>
    <row r="55" spans="1:10" ht="12.75" customHeight="1">
      <c r="A55" s="99" t="s">
        <v>322</v>
      </c>
      <c r="B55" s="252">
        <v>475</v>
      </c>
      <c r="C55" s="253">
        <v>653</v>
      </c>
      <c r="D55" s="253">
        <v>631</v>
      </c>
      <c r="E55" s="254">
        <v>1284</v>
      </c>
      <c r="F55" s="93" t="s">
        <v>255</v>
      </c>
      <c r="G55" s="249"/>
      <c r="H55" s="250"/>
      <c r="I55" s="250"/>
      <c r="J55" s="251"/>
    </row>
    <row r="56" spans="1:10" ht="12.75" customHeight="1">
      <c r="A56" s="99" t="s">
        <v>323</v>
      </c>
      <c r="B56" s="252">
        <v>530</v>
      </c>
      <c r="C56" s="253">
        <v>712</v>
      </c>
      <c r="D56" s="253">
        <v>727</v>
      </c>
      <c r="E56" s="254">
        <v>1439</v>
      </c>
      <c r="F56" s="90" t="s">
        <v>104</v>
      </c>
      <c r="G56" s="96">
        <f>SUM(G57:G64,B69:B80)</f>
        <v>19787</v>
      </c>
      <c r="H56" s="96">
        <f t="shared" ref="H56:J56" si="5">SUM(H57:H64,C69:C80)</f>
        <v>22008</v>
      </c>
      <c r="I56" s="96">
        <f t="shared" si="5"/>
        <v>21917</v>
      </c>
      <c r="J56" s="96">
        <f t="shared" si="5"/>
        <v>43925</v>
      </c>
    </row>
    <row r="57" spans="1:10" ht="12.75" customHeight="1">
      <c r="A57" s="99" t="s">
        <v>324</v>
      </c>
      <c r="B57" s="252">
        <v>743</v>
      </c>
      <c r="C57" s="253">
        <v>1026</v>
      </c>
      <c r="D57" s="253">
        <v>1017</v>
      </c>
      <c r="E57" s="254">
        <v>2043</v>
      </c>
      <c r="F57" s="92" t="s">
        <v>105</v>
      </c>
      <c r="G57" s="79">
        <v>441</v>
      </c>
      <c r="H57" s="79">
        <v>538</v>
      </c>
      <c r="I57" s="79">
        <v>558</v>
      </c>
      <c r="J57" s="256">
        <v>1096</v>
      </c>
    </row>
    <row r="58" spans="1:10" ht="12.75" customHeight="1">
      <c r="A58" s="99" t="s">
        <v>325</v>
      </c>
      <c r="B58" s="252">
        <v>785</v>
      </c>
      <c r="C58" s="253">
        <v>958</v>
      </c>
      <c r="D58" s="253">
        <v>955</v>
      </c>
      <c r="E58" s="254">
        <v>1913</v>
      </c>
      <c r="F58" s="92" t="s">
        <v>106</v>
      </c>
      <c r="G58" s="79">
        <v>1119</v>
      </c>
      <c r="H58" s="79">
        <v>1098</v>
      </c>
      <c r="I58" s="79">
        <v>1165</v>
      </c>
      <c r="J58" s="256">
        <v>2263</v>
      </c>
    </row>
    <row r="59" spans="1:10" ht="12.75" customHeight="1">
      <c r="A59" s="99" t="s">
        <v>326</v>
      </c>
      <c r="B59" s="252">
        <v>259</v>
      </c>
      <c r="C59" s="253">
        <v>356</v>
      </c>
      <c r="D59" s="253">
        <v>358</v>
      </c>
      <c r="E59" s="254">
        <v>714</v>
      </c>
      <c r="F59" s="92" t="s">
        <v>107</v>
      </c>
      <c r="G59" s="79">
        <v>1659</v>
      </c>
      <c r="H59" s="79">
        <v>1828</v>
      </c>
      <c r="I59" s="79">
        <v>1803</v>
      </c>
      <c r="J59" s="256">
        <v>3631</v>
      </c>
    </row>
    <row r="60" spans="1:10" ht="12.75" customHeight="1">
      <c r="A60" s="99" t="s">
        <v>327</v>
      </c>
      <c r="B60" s="252">
        <v>338</v>
      </c>
      <c r="C60" s="253">
        <v>437</v>
      </c>
      <c r="D60" s="253">
        <v>435</v>
      </c>
      <c r="E60" s="254">
        <v>872</v>
      </c>
      <c r="F60" s="92" t="s">
        <v>108</v>
      </c>
      <c r="G60" s="79">
        <v>1952</v>
      </c>
      <c r="H60" s="79">
        <v>1959</v>
      </c>
      <c r="I60" s="79">
        <v>2046</v>
      </c>
      <c r="J60" s="256">
        <v>4005</v>
      </c>
    </row>
    <row r="61" spans="1:10" ht="12.75" customHeight="1">
      <c r="A61" s="99"/>
      <c r="B61" s="255"/>
      <c r="C61" s="256"/>
      <c r="D61" s="256"/>
      <c r="E61" s="256"/>
      <c r="F61" s="93" t="s">
        <v>109</v>
      </c>
      <c r="G61" s="79">
        <v>2000</v>
      </c>
      <c r="H61" s="79">
        <v>2263</v>
      </c>
      <c r="I61" s="79">
        <v>2202</v>
      </c>
      <c r="J61" s="256">
        <v>4465</v>
      </c>
    </row>
    <row r="62" spans="1:10" ht="12.75" customHeight="1">
      <c r="A62" s="90" t="s">
        <v>100</v>
      </c>
      <c r="B62" s="257">
        <f>SUM(B63:B64,G6:G17)</f>
        <v>22025</v>
      </c>
      <c r="C62" s="258">
        <f t="shared" ref="C62:E62" si="6">SUM(C63:C64,H6:H17)</f>
        <v>25373</v>
      </c>
      <c r="D62" s="258">
        <f t="shared" si="6"/>
        <v>26044</v>
      </c>
      <c r="E62" s="258">
        <f t="shared" si="6"/>
        <v>51417</v>
      </c>
      <c r="F62" s="93" t="s">
        <v>111</v>
      </c>
      <c r="G62" s="79">
        <v>1551</v>
      </c>
      <c r="H62" s="79">
        <v>1802</v>
      </c>
      <c r="I62" s="79">
        <v>1895</v>
      </c>
      <c r="J62" s="256">
        <v>3697</v>
      </c>
    </row>
    <row r="63" spans="1:10" ht="12.75" customHeight="1">
      <c r="A63" s="99" t="s">
        <v>328</v>
      </c>
      <c r="B63" s="252">
        <v>1933</v>
      </c>
      <c r="C63" s="253">
        <v>2286</v>
      </c>
      <c r="D63" s="253">
        <v>2311</v>
      </c>
      <c r="E63" s="254">
        <v>4597</v>
      </c>
      <c r="F63" s="93" t="s">
        <v>112</v>
      </c>
      <c r="G63" s="79">
        <v>1825</v>
      </c>
      <c r="H63" s="79">
        <v>1796</v>
      </c>
      <c r="I63" s="79">
        <v>1964</v>
      </c>
      <c r="J63" s="256">
        <v>3760</v>
      </c>
    </row>
    <row r="64" spans="1:10" ht="12.75" customHeight="1">
      <c r="A64" s="260" t="s">
        <v>329</v>
      </c>
      <c r="B64" s="261">
        <v>651</v>
      </c>
      <c r="C64" s="262">
        <v>776</v>
      </c>
      <c r="D64" s="262">
        <v>794</v>
      </c>
      <c r="E64" s="263">
        <v>1570</v>
      </c>
      <c r="F64" s="94" t="s">
        <v>113</v>
      </c>
      <c r="G64" s="84">
        <v>872</v>
      </c>
      <c r="H64" s="84">
        <v>989</v>
      </c>
      <c r="I64" s="84">
        <v>948</v>
      </c>
      <c r="J64" s="264">
        <v>1937</v>
      </c>
    </row>
    <row r="65" spans="1:10" ht="12.75" customHeight="1">
      <c r="J65" s="95" t="s">
        <v>133</v>
      </c>
    </row>
    <row r="68" spans="1:10" ht="12.75" customHeight="1">
      <c r="A68" s="85" t="s">
        <v>132</v>
      </c>
      <c r="B68" s="85" t="s">
        <v>15</v>
      </c>
      <c r="C68" s="86" t="s">
        <v>23</v>
      </c>
      <c r="D68" s="86" t="s">
        <v>24</v>
      </c>
      <c r="E68" s="87" t="s">
        <v>75</v>
      </c>
      <c r="F68" s="88" t="s">
        <v>132</v>
      </c>
      <c r="G68" s="85" t="s">
        <v>15</v>
      </c>
      <c r="H68" s="86" t="s">
        <v>23</v>
      </c>
      <c r="I68" s="86" t="s">
        <v>24</v>
      </c>
      <c r="J68" s="89" t="s">
        <v>75</v>
      </c>
    </row>
    <row r="69" spans="1:10" ht="12.75" customHeight="1">
      <c r="A69" s="92" t="s">
        <v>114</v>
      </c>
      <c r="B69" s="265">
        <v>506</v>
      </c>
      <c r="C69" s="98">
        <v>583</v>
      </c>
      <c r="D69" s="98">
        <v>603</v>
      </c>
      <c r="E69" s="266">
        <v>1186</v>
      </c>
      <c r="F69" s="267" t="s">
        <v>330</v>
      </c>
      <c r="G69" s="268">
        <v>184</v>
      </c>
      <c r="H69" s="269">
        <v>184</v>
      </c>
      <c r="I69" s="269">
        <v>184</v>
      </c>
      <c r="J69" s="269">
        <v>368</v>
      </c>
    </row>
    <row r="70" spans="1:10" ht="12.75" customHeight="1">
      <c r="A70" s="92" t="s">
        <v>115</v>
      </c>
      <c r="B70" s="78">
        <v>655</v>
      </c>
      <c r="C70" s="79">
        <v>648</v>
      </c>
      <c r="D70" s="79">
        <v>633</v>
      </c>
      <c r="E70" s="254">
        <v>1281</v>
      </c>
      <c r="F70" s="97" t="s">
        <v>331</v>
      </c>
      <c r="G70" s="78">
        <v>1381</v>
      </c>
      <c r="H70" s="79">
        <v>1778</v>
      </c>
      <c r="I70" s="79">
        <v>1846</v>
      </c>
      <c r="J70" s="37">
        <v>3624</v>
      </c>
    </row>
    <row r="71" spans="1:10" ht="12.75" customHeight="1">
      <c r="A71" s="92" t="s">
        <v>116</v>
      </c>
      <c r="B71" s="78">
        <v>869</v>
      </c>
      <c r="C71" s="79">
        <v>847</v>
      </c>
      <c r="D71" s="79">
        <v>732</v>
      </c>
      <c r="E71" s="254">
        <v>1579</v>
      </c>
      <c r="F71" s="97" t="s">
        <v>332</v>
      </c>
      <c r="G71" s="78">
        <v>135</v>
      </c>
      <c r="H71" s="79">
        <v>213</v>
      </c>
      <c r="I71" s="79">
        <v>231</v>
      </c>
      <c r="J71" s="37">
        <v>444</v>
      </c>
    </row>
    <row r="72" spans="1:10" ht="12.75" customHeight="1">
      <c r="A72" s="92" t="s">
        <v>117</v>
      </c>
      <c r="B72" s="78">
        <v>592</v>
      </c>
      <c r="C72" s="79">
        <v>697</v>
      </c>
      <c r="D72" s="79">
        <v>657</v>
      </c>
      <c r="E72" s="254">
        <v>1354</v>
      </c>
      <c r="F72" s="270"/>
      <c r="G72" s="79"/>
      <c r="H72" s="79"/>
      <c r="I72" s="79"/>
      <c r="J72" s="37"/>
    </row>
    <row r="73" spans="1:10" ht="12.75" customHeight="1">
      <c r="A73" s="92" t="s">
        <v>118</v>
      </c>
      <c r="B73" s="78">
        <v>776</v>
      </c>
      <c r="C73" s="79">
        <v>955</v>
      </c>
      <c r="D73" s="79">
        <v>927</v>
      </c>
      <c r="E73" s="254">
        <v>1882</v>
      </c>
      <c r="F73" s="271" t="s">
        <v>110</v>
      </c>
      <c r="G73" s="96">
        <f>SUM(G74:G83)</f>
        <v>9322</v>
      </c>
      <c r="H73" s="96">
        <f t="shared" ref="H73:J73" si="7">SUM(H74:H83)</f>
        <v>10955</v>
      </c>
      <c r="I73" s="96">
        <f t="shared" si="7"/>
        <v>11269</v>
      </c>
      <c r="J73" s="96">
        <f t="shared" si="7"/>
        <v>22224</v>
      </c>
    </row>
    <row r="74" spans="1:10" ht="12.75" customHeight="1">
      <c r="A74" s="92" t="s">
        <v>119</v>
      </c>
      <c r="B74" s="78">
        <v>1376</v>
      </c>
      <c r="C74" s="79">
        <v>1702</v>
      </c>
      <c r="D74" s="79">
        <v>1600</v>
      </c>
      <c r="E74" s="254">
        <v>3302</v>
      </c>
      <c r="F74" s="270" t="s">
        <v>333</v>
      </c>
      <c r="G74" s="78">
        <v>2245</v>
      </c>
      <c r="H74" s="79">
        <v>2702</v>
      </c>
      <c r="I74" s="79">
        <v>2725</v>
      </c>
      <c r="J74" s="37">
        <v>5427</v>
      </c>
    </row>
    <row r="75" spans="1:10" ht="12.75" customHeight="1">
      <c r="A75" s="92" t="s">
        <v>120</v>
      </c>
      <c r="B75" s="78">
        <v>834</v>
      </c>
      <c r="C75" s="79">
        <v>959</v>
      </c>
      <c r="D75" s="79">
        <v>956</v>
      </c>
      <c r="E75" s="254">
        <v>1915</v>
      </c>
      <c r="F75" s="270" t="s">
        <v>334</v>
      </c>
      <c r="G75" s="78">
        <v>325</v>
      </c>
      <c r="H75" s="79">
        <v>369</v>
      </c>
      <c r="I75" s="79">
        <v>406</v>
      </c>
      <c r="J75" s="37">
        <v>775</v>
      </c>
    </row>
    <row r="76" spans="1:10" ht="12.75" customHeight="1">
      <c r="A76" s="92" t="s">
        <v>121</v>
      </c>
      <c r="B76" s="78">
        <v>615</v>
      </c>
      <c r="C76" s="79">
        <v>752</v>
      </c>
      <c r="D76" s="79">
        <v>758</v>
      </c>
      <c r="E76" s="254">
        <v>1510</v>
      </c>
      <c r="F76" s="270" t="s">
        <v>335</v>
      </c>
      <c r="G76" s="78">
        <v>312</v>
      </c>
      <c r="H76" s="79">
        <v>315</v>
      </c>
      <c r="I76" s="79">
        <v>318</v>
      </c>
      <c r="J76" s="37">
        <v>633</v>
      </c>
    </row>
    <row r="77" spans="1:10" ht="12.75" customHeight="1">
      <c r="A77" s="92" t="s">
        <v>122</v>
      </c>
      <c r="B77" s="78">
        <v>744</v>
      </c>
      <c r="C77" s="79">
        <v>895</v>
      </c>
      <c r="D77" s="79">
        <v>890</v>
      </c>
      <c r="E77" s="254">
        <v>1785</v>
      </c>
      <c r="F77" s="270" t="s">
        <v>336</v>
      </c>
      <c r="G77" s="78">
        <v>1132</v>
      </c>
      <c r="H77" s="79">
        <v>1126</v>
      </c>
      <c r="I77" s="79">
        <v>1265</v>
      </c>
      <c r="J77" s="37">
        <v>2391</v>
      </c>
    </row>
    <row r="78" spans="1:10" ht="12.75" customHeight="1">
      <c r="A78" s="92" t="s">
        <v>124</v>
      </c>
      <c r="B78" s="78">
        <v>505</v>
      </c>
      <c r="C78" s="79">
        <v>606</v>
      </c>
      <c r="D78" s="79">
        <v>579</v>
      </c>
      <c r="E78" s="254">
        <v>1185</v>
      </c>
      <c r="F78" s="270" t="s">
        <v>337</v>
      </c>
      <c r="G78" s="78">
        <v>1102</v>
      </c>
      <c r="H78" s="79">
        <v>1293</v>
      </c>
      <c r="I78" s="79">
        <v>1329</v>
      </c>
      <c r="J78" s="37">
        <v>2622</v>
      </c>
    </row>
    <row r="79" spans="1:10" ht="12.75" customHeight="1">
      <c r="A79" s="92" t="s">
        <v>125</v>
      </c>
      <c r="B79" s="78">
        <v>372</v>
      </c>
      <c r="C79" s="79">
        <v>492</v>
      </c>
      <c r="D79" s="79">
        <v>475</v>
      </c>
      <c r="E79" s="254">
        <v>967</v>
      </c>
      <c r="F79" s="270" t="s">
        <v>338</v>
      </c>
      <c r="G79" s="78">
        <v>1090</v>
      </c>
      <c r="H79" s="79">
        <v>1274</v>
      </c>
      <c r="I79" s="79">
        <v>1231</v>
      </c>
      <c r="J79" s="37">
        <v>2505</v>
      </c>
    </row>
    <row r="80" spans="1:10" ht="12.75" customHeight="1">
      <c r="A80" s="92" t="s">
        <v>126</v>
      </c>
      <c r="B80" s="78">
        <v>524</v>
      </c>
      <c r="C80" s="79">
        <v>599</v>
      </c>
      <c r="D80" s="79">
        <v>526</v>
      </c>
      <c r="E80" s="254">
        <v>1125</v>
      </c>
      <c r="F80" s="270" t="s">
        <v>339</v>
      </c>
      <c r="G80" s="78">
        <v>855</v>
      </c>
      <c r="H80" s="79">
        <v>1061</v>
      </c>
      <c r="I80" s="79">
        <v>1078</v>
      </c>
      <c r="J80" s="37">
        <v>2139</v>
      </c>
    </row>
    <row r="81" spans="1:10" ht="12.75" customHeight="1">
      <c r="A81" s="92" t="s">
        <v>255</v>
      </c>
      <c r="B81" s="78"/>
      <c r="C81" s="79"/>
      <c r="D81" s="79"/>
      <c r="E81" s="254"/>
      <c r="F81" s="270" t="s">
        <v>340</v>
      </c>
      <c r="G81" s="78">
        <v>1031</v>
      </c>
      <c r="H81" s="79">
        <v>1317</v>
      </c>
      <c r="I81" s="79">
        <v>1384</v>
      </c>
      <c r="J81" s="37">
        <v>2701</v>
      </c>
    </row>
    <row r="82" spans="1:10" ht="12.75" customHeight="1">
      <c r="A82" s="90" t="s">
        <v>127</v>
      </c>
      <c r="B82" s="272">
        <f>SUM(B83:B91)</f>
        <v>3365</v>
      </c>
      <c r="C82" s="96">
        <f>SUM(C83:C91)</f>
        <v>4108</v>
      </c>
      <c r="D82" s="96">
        <f>SUM(D83:D91)</f>
        <v>4152</v>
      </c>
      <c r="E82" s="273">
        <f>SUM(E83:E91)</f>
        <v>8260</v>
      </c>
      <c r="F82" s="270" t="s">
        <v>341</v>
      </c>
      <c r="G82" s="78">
        <v>781</v>
      </c>
      <c r="H82" s="79">
        <v>972</v>
      </c>
      <c r="I82" s="79">
        <v>1003</v>
      </c>
      <c r="J82" s="37">
        <v>1975</v>
      </c>
    </row>
    <row r="83" spans="1:10" ht="12.75" customHeight="1">
      <c r="A83" s="92" t="s">
        <v>342</v>
      </c>
      <c r="B83" s="78">
        <v>347</v>
      </c>
      <c r="C83" s="79">
        <v>387</v>
      </c>
      <c r="D83" s="79">
        <v>424</v>
      </c>
      <c r="E83" s="254">
        <v>811</v>
      </c>
      <c r="F83" s="270" t="s">
        <v>343</v>
      </c>
      <c r="G83" s="78">
        <v>449</v>
      </c>
      <c r="H83" s="79">
        <v>526</v>
      </c>
      <c r="I83" s="79">
        <v>530</v>
      </c>
      <c r="J83" s="37">
        <v>1056</v>
      </c>
    </row>
    <row r="84" spans="1:10" ht="12.75" customHeight="1">
      <c r="A84" s="92" t="s">
        <v>344</v>
      </c>
      <c r="B84" s="78">
        <v>657</v>
      </c>
      <c r="C84" s="79">
        <v>821</v>
      </c>
      <c r="D84" s="79">
        <v>780</v>
      </c>
      <c r="E84" s="254">
        <v>1601</v>
      </c>
      <c r="F84" s="270" t="s">
        <v>255</v>
      </c>
      <c r="G84" s="37"/>
      <c r="H84" s="37"/>
      <c r="I84" s="37"/>
      <c r="J84" s="37"/>
    </row>
    <row r="85" spans="1:10" ht="12.75" customHeight="1">
      <c r="A85" s="92" t="s">
        <v>345</v>
      </c>
      <c r="B85" s="78">
        <v>631</v>
      </c>
      <c r="C85" s="79">
        <v>725</v>
      </c>
      <c r="D85" s="79">
        <v>713</v>
      </c>
      <c r="E85" s="254">
        <v>1438</v>
      </c>
      <c r="F85" s="271" t="s">
        <v>123</v>
      </c>
      <c r="G85" s="96">
        <f>SUM(G86:G90)</f>
        <v>4388</v>
      </c>
      <c r="H85" s="96">
        <f t="shared" ref="H85:J85" si="8">SUM(H86:H90)</f>
        <v>4338</v>
      </c>
      <c r="I85" s="96">
        <f t="shared" si="8"/>
        <v>4113</v>
      </c>
      <c r="J85" s="96">
        <f t="shared" si="8"/>
        <v>8451</v>
      </c>
    </row>
    <row r="86" spans="1:10" ht="12.75" customHeight="1">
      <c r="A86" s="92" t="s">
        <v>346</v>
      </c>
      <c r="B86" s="78">
        <v>429</v>
      </c>
      <c r="C86" s="79">
        <v>530</v>
      </c>
      <c r="D86" s="79">
        <v>545</v>
      </c>
      <c r="E86" s="254">
        <v>1075</v>
      </c>
      <c r="F86" s="270" t="s">
        <v>347</v>
      </c>
      <c r="G86" s="78">
        <v>935</v>
      </c>
      <c r="H86" s="79">
        <v>906</v>
      </c>
      <c r="I86" s="79">
        <v>826</v>
      </c>
      <c r="J86" s="37">
        <v>1732</v>
      </c>
    </row>
    <row r="87" spans="1:10" ht="12.75" customHeight="1">
      <c r="A87" s="92" t="s">
        <v>348</v>
      </c>
      <c r="B87" s="78">
        <v>256</v>
      </c>
      <c r="C87" s="79">
        <v>248</v>
      </c>
      <c r="D87" s="79">
        <v>299</v>
      </c>
      <c r="E87" s="254">
        <v>547</v>
      </c>
      <c r="F87" s="270" t="s">
        <v>349</v>
      </c>
      <c r="G87" s="78">
        <v>1485</v>
      </c>
      <c r="H87" s="79">
        <v>1498</v>
      </c>
      <c r="I87" s="79">
        <v>1446</v>
      </c>
      <c r="J87" s="37">
        <v>2944</v>
      </c>
    </row>
    <row r="88" spans="1:10" ht="12.75" customHeight="1">
      <c r="A88" s="92" t="s">
        <v>350</v>
      </c>
      <c r="B88" s="78">
        <v>649</v>
      </c>
      <c r="C88" s="79">
        <v>856</v>
      </c>
      <c r="D88" s="79">
        <v>835</v>
      </c>
      <c r="E88" s="254">
        <v>1691</v>
      </c>
      <c r="F88" s="270" t="s">
        <v>351</v>
      </c>
      <c r="G88" s="78">
        <v>903</v>
      </c>
      <c r="H88" s="79">
        <v>922</v>
      </c>
      <c r="I88" s="79">
        <v>811</v>
      </c>
      <c r="J88" s="37">
        <v>1733</v>
      </c>
    </row>
    <row r="89" spans="1:10" ht="12.75" customHeight="1">
      <c r="A89" s="92" t="s">
        <v>352</v>
      </c>
      <c r="B89" s="78">
        <v>317</v>
      </c>
      <c r="C89" s="79">
        <v>457</v>
      </c>
      <c r="D89" s="79">
        <v>474</v>
      </c>
      <c r="E89" s="254">
        <v>931</v>
      </c>
      <c r="F89" s="270" t="s">
        <v>353</v>
      </c>
      <c r="G89" s="78">
        <v>866</v>
      </c>
      <c r="H89" s="79">
        <v>810</v>
      </c>
      <c r="I89" s="79">
        <v>813</v>
      </c>
      <c r="J89" s="37">
        <v>1623</v>
      </c>
    </row>
    <row r="90" spans="1:10" ht="12.75" customHeight="1">
      <c r="A90" s="92" t="s">
        <v>354</v>
      </c>
      <c r="B90" s="78">
        <v>1</v>
      </c>
      <c r="C90" s="79">
        <v>1</v>
      </c>
      <c r="D90" s="79">
        <v>0</v>
      </c>
      <c r="E90" s="254">
        <v>1</v>
      </c>
      <c r="F90" s="270" t="s">
        <v>355</v>
      </c>
      <c r="G90" s="78">
        <v>199</v>
      </c>
      <c r="H90" s="79">
        <v>202</v>
      </c>
      <c r="I90" s="79">
        <v>217</v>
      </c>
      <c r="J90" s="37">
        <v>419</v>
      </c>
    </row>
    <row r="91" spans="1:10" ht="12.75" customHeight="1">
      <c r="A91" s="92" t="s">
        <v>356</v>
      </c>
      <c r="B91" s="78">
        <v>78</v>
      </c>
      <c r="C91" s="79">
        <v>83</v>
      </c>
      <c r="D91" s="79">
        <v>82</v>
      </c>
      <c r="E91" s="254">
        <v>165</v>
      </c>
      <c r="F91" s="270" t="s">
        <v>255</v>
      </c>
      <c r="G91" s="37"/>
      <c r="H91" s="37"/>
      <c r="I91" s="37"/>
      <c r="J91" s="37"/>
    </row>
    <row r="92" spans="1:10" ht="12.75" customHeight="1">
      <c r="A92" s="99" t="s">
        <v>255</v>
      </c>
      <c r="B92" s="274"/>
      <c r="C92" s="37"/>
      <c r="D92" s="37"/>
      <c r="E92" s="275"/>
      <c r="F92" s="271" t="s">
        <v>128</v>
      </c>
      <c r="G92" s="96">
        <f>SUM(G93:G107)</f>
        <v>7474</v>
      </c>
      <c r="H92" s="96">
        <f t="shared" ref="H92:J92" si="9">SUM(H93:H107)</f>
        <v>7946</v>
      </c>
      <c r="I92" s="96">
        <f t="shared" si="9"/>
        <v>7958</v>
      </c>
      <c r="J92" s="96">
        <f t="shared" si="9"/>
        <v>15904</v>
      </c>
    </row>
    <row r="93" spans="1:10" ht="12.75" customHeight="1">
      <c r="A93" s="90" t="s">
        <v>129</v>
      </c>
      <c r="B93" s="272">
        <f>SUM(B94:B122,G69:G71)</f>
        <v>10143</v>
      </c>
      <c r="C93" s="96">
        <f>SUM(C94:C122,H69:H71)</f>
        <v>12646</v>
      </c>
      <c r="D93" s="96">
        <f>SUM(D94:D122,I69:I71)</f>
        <v>12658</v>
      </c>
      <c r="E93" s="273">
        <f>SUM(E94:E122,J69:J71)</f>
        <v>25304</v>
      </c>
      <c r="F93" s="270" t="s">
        <v>66</v>
      </c>
      <c r="G93" s="78">
        <v>707</v>
      </c>
      <c r="H93" s="79">
        <v>897</v>
      </c>
      <c r="I93" s="79">
        <v>882</v>
      </c>
      <c r="J93" s="37">
        <v>1779</v>
      </c>
    </row>
    <row r="94" spans="1:10" ht="12.75" customHeight="1">
      <c r="A94" s="92" t="s">
        <v>357</v>
      </c>
      <c r="B94" s="78">
        <v>1063</v>
      </c>
      <c r="C94" s="79">
        <v>1394</v>
      </c>
      <c r="D94" s="79">
        <v>1497</v>
      </c>
      <c r="E94" s="254">
        <v>2891</v>
      </c>
      <c r="F94" s="270" t="s">
        <v>358</v>
      </c>
      <c r="G94" s="78">
        <v>520</v>
      </c>
      <c r="H94" s="79">
        <v>509</v>
      </c>
      <c r="I94" s="79">
        <v>566</v>
      </c>
      <c r="J94" s="37">
        <v>1075</v>
      </c>
    </row>
    <row r="95" spans="1:10" ht="12.75" customHeight="1">
      <c r="A95" s="92" t="s">
        <v>359</v>
      </c>
      <c r="B95" s="78">
        <v>801</v>
      </c>
      <c r="C95" s="79">
        <v>930</v>
      </c>
      <c r="D95" s="79">
        <v>955</v>
      </c>
      <c r="E95" s="254">
        <v>1885</v>
      </c>
      <c r="F95" s="270" t="s">
        <v>360</v>
      </c>
      <c r="G95" s="78">
        <v>278</v>
      </c>
      <c r="H95" s="79">
        <v>291</v>
      </c>
      <c r="I95" s="79">
        <v>320</v>
      </c>
      <c r="J95" s="37">
        <v>611</v>
      </c>
    </row>
    <row r="96" spans="1:10" ht="12.75" customHeight="1">
      <c r="A96" s="92" t="s">
        <v>361</v>
      </c>
      <c r="B96" s="78">
        <v>340</v>
      </c>
      <c r="C96" s="79">
        <v>422</v>
      </c>
      <c r="D96" s="79">
        <v>460</v>
      </c>
      <c r="E96" s="254">
        <v>882</v>
      </c>
      <c r="F96" s="270" t="s">
        <v>362</v>
      </c>
      <c r="G96" s="78">
        <v>125</v>
      </c>
      <c r="H96" s="79">
        <v>158</v>
      </c>
      <c r="I96" s="79">
        <v>138</v>
      </c>
      <c r="J96" s="37">
        <v>296</v>
      </c>
    </row>
    <row r="97" spans="1:10" ht="12.75" customHeight="1">
      <c r="A97" s="92" t="s">
        <v>363</v>
      </c>
      <c r="B97" s="78">
        <v>153</v>
      </c>
      <c r="C97" s="79">
        <v>189</v>
      </c>
      <c r="D97" s="79">
        <v>205</v>
      </c>
      <c r="E97" s="254">
        <v>394</v>
      </c>
      <c r="F97" s="270" t="s">
        <v>364</v>
      </c>
      <c r="G97" s="78">
        <v>8</v>
      </c>
      <c r="H97" s="79">
        <v>10</v>
      </c>
      <c r="I97" s="79">
        <v>13</v>
      </c>
      <c r="J97" s="37">
        <v>23</v>
      </c>
    </row>
    <row r="98" spans="1:10" ht="12.75" customHeight="1">
      <c r="A98" s="92" t="s">
        <v>365</v>
      </c>
      <c r="B98" s="78">
        <v>61</v>
      </c>
      <c r="C98" s="79">
        <v>84</v>
      </c>
      <c r="D98" s="79">
        <v>80</v>
      </c>
      <c r="E98" s="254">
        <v>164</v>
      </c>
      <c r="F98" s="270" t="s">
        <v>366</v>
      </c>
      <c r="G98" s="78">
        <v>308</v>
      </c>
      <c r="H98" s="79">
        <v>310</v>
      </c>
      <c r="I98" s="79">
        <v>288</v>
      </c>
      <c r="J98" s="37">
        <v>598</v>
      </c>
    </row>
    <row r="99" spans="1:10" ht="12.75" customHeight="1">
      <c r="A99" s="92" t="s">
        <v>367</v>
      </c>
      <c r="B99" s="78">
        <v>288</v>
      </c>
      <c r="C99" s="79">
        <v>361</v>
      </c>
      <c r="D99" s="79">
        <v>350</v>
      </c>
      <c r="E99" s="254">
        <v>711</v>
      </c>
      <c r="F99" s="270" t="s">
        <v>368</v>
      </c>
      <c r="G99" s="78">
        <v>155</v>
      </c>
      <c r="H99" s="79">
        <v>174</v>
      </c>
      <c r="I99" s="79">
        <v>169</v>
      </c>
      <c r="J99" s="37">
        <v>343</v>
      </c>
    </row>
    <row r="100" spans="1:10" ht="12.75" customHeight="1">
      <c r="A100" s="92" t="s">
        <v>369</v>
      </c>
      <c r="B100" s="78">
        <v>553</v>
      </c>
      <c r="C100" s="79">
        <v>691</v>
      </c>
      <c r="D100" s="79">
        <v>684</v>
      </c>
      <c r="E100" s="254">
        <v>1375</v>
      </c>
      <c r="F100" s="270" t="s">
        <v>370</v>
      </c>
      <c r="G100" s="78">
        <v>205</v>
      </c>
      <c r="H100" s="79">
        <v>223</v>
      </c>
      <c r="I100" s="79">
        <v>217</v>
      </c>
      <c r="J100" s="37">
        <v>440</v>
      </c>
    </row>
    <row r="101" spans="1:10" ht="12.75" customHeight="1">
      <c r="A101" s="92" t="s">
        <v>371</v>
      </c>
      <c r="B101" s="78">
        <v>449</v>
      </c>
      <c r="C101" s="79">
        <v>574</v>
      </c>
      <c r="D101" s="79">
        <v>602</v>
      </c>
      <c r="E101" s="254">
        <v>1176</v>
      </c>
      <c r="F101" s="270" t="s">
        <v>372</v>
      </c>
      <c r="G101" s="78">
        <v>292</v>
      </c>
      <c r="H101" s="79">
        <v>328</v>
      </c>
      <c r="I101" s="79">
        <v>332</v>
      </c>
      <c r="J101" s="37">
        <v>660</v>
      </c>
    </row>
    <row r="102" spans="1:10" ht="12.75" customHeight="1">
      <c r="A102" s="92" t="s">
        <v>173</v>
      </c>
      <c r="B102" s="78">
        <v>1</v>
      </c>
      <c r="C102" s="79">
        <v>1</v>
      </c>
      <c r="D102" s="79">
        <v>0</v>
      </c>
      <c r="E102" s="254">
        <v>1</v>
      </c>
      <c r="F102" s="270" t="s">
        <v>373</v>
      </c>
      <c r="G102" s="78">
        <v>240</v>
      </c>
      <c r="H102" s="79">
        <v>259</v>
      </c>
      <c r="I102" s="79">
        <v>276</v>
      </c>
      <c r="J102" s="37">
        <v>535</v>
      </c>
    </row>
    <row r="103" spans="1:10" ht="12.75" customHeight="1">
      <c r="A103" s="92" t="s">
        <v>374</v>
      </c>
      <c r="B103" s="78">
        <v>379</v>
      </c>
      <c r="C103" s="79">
        <v>444</v>
      </c>
      <c r="D103" s="79">
        <v>425</v>
      </c>
      <c r="E103" s="254">
        <v>869</v>
      </c>
      <c r="F103" s="270" t="s">
        <v>375</v>
      </c>
      <c r="G103" s="78">
        <v>619</v>
      </c>
      <c r="H103" s="79">
        <v>568</v>
      </c>
      <c r="I103" s="79">
        <v>649</v>
      </c>
      <c r="J103" s="37">
        <v>1217</v>
      </c>
    </row>
    <row r="104" spans="1:10" ht="12.75" customHeight="1">
      <c r="A104" s="92" t="s">
        <v>376</v>
      </c>
      <c r="B104" s="78">
        <v>228</v>
      </c>
      <c r="C104" s="79">
        <v>311</v>
      </c>
      <c r="D104" s="79">
        <v>283</v>
      </c>
      <c r="E104" s="254">
        <v>594</v>
      </c>
      <c r="F104" s="270" t="s">
        <v>377</v>
      </c>
      <c r="G104" s="78">
        <v>1417</v>
      </c>
      <c r="H104" s="79">
        <v>1422</v>
      </c>
      <c r="I104" s="79">
        <v>1364</v>
      </c>
      <c r="J104" s="37">
        <v>2786</v>
      </c>
    </row>
    <row r="105" spans="1:10" ht="12.75" customHeight="1">
      <c r="A105" s="92" t="s">
        <v>378</v>
      </c>
      <c r="B105" s="78">
        <v>7</v>
      </c>
      <c r="C105" s="79">
        <v>17</v>
      </c>
      <c r="D105" s="79">
        <v>13</v>
      </c>
      <c r="E105" s="254">
        <v>30</v>
      </c>
      <c r="F105" s="270" t="s">
        <v>379</v>
      </c>
      <c r="G105" s="78">
        <v>1409</v>
      </c>
      <c r="H105" s="79">
        <v>1488</v>
      </c>
      <c r="I105" s="79">
        <v>1418</v>
      </c>
      <c r="J105" s="37">
        <v>2906</v>
      </c>
    </row>
    <row r="106" spans="1:10" ht="12.75" customHeight="1">
      <c r="A106" s="92" t="s">
        <v>380</v>
      </c>
      <c r="B106" s="78">
        <v>351</v>
      </c>
      <c r="C106" s="79">
        <v>432</v>
      </c>
      <c r="D106" s="79">
        <v>440</v>
      </c>
      <c r="E106" s="254">
        <v>872</v>
      </c>
      <c r="F106" s="270" t="s">
        <v>381</v>
      </c>
      <c r="G106" s="78">
        <v>540</v>
      </c>
      <c r="H106" s="79">
        <v>704</v>
      </c>
      <c r="I106" s="79">
        <v>676</v>
      </c>
      <c r="J106" s="37">
        <v>1380</v>
      </c>
    </row>
    <row r="107" spans="1:10" ht="12.75" customHeight="1">
      <c r="A107" s="92" t="s">
        <v>382</v>
      </c>
      <c r="B107" s="78">
        <v>269</v>
      </c>
      <c r="C107" s="79">
        <v>398</v>
      </c>
      <c r="D107" s="79">
        <v>388</v>
      </c>
      <c r="E107" s="254">
        <v>786</v>
      </c>
      <c r="F107" s="270" t="s">
        <v>383</v>
      </c>
      <c r="G107" s="78">
        <v>651</v>
      </c>
      <c r="H107" s="79">
        <v>605</v>
      </c>
      <c r="I107" s="79">
        <v>650</v>
      </c>
      <c r="J107" s="37">
        <v>1255</v>
      </c>
    </row>
    <row r="108" spans="1:10" ht="12.75" customHeight="1">
      <c r="A108" s="92" t="s">
        <v>384</v>
      </c>
      <c r="B108" s="78">
        <v>273</v>
      </c>
      <c r="C108" s="79">
        <v>381</v>
      </c>
      <c r="D108" s="79">
        <v>356</v>
      </c>
      <c r="E108" s="254">
        <v>737</v>
      </c>
      <c r="F108" s="270" t="s">
        <v>255</v>
      </c>
      <c r="G108" s="37"/>
      <c r="H108" s="37"/>
      <c r="I108" s="37"/>
      <c r="J108" s="37"/>
    </row>
    <row r="109" spans="1:10" ht="12.75" customHeight="1">
      <c r="A109" s="92" t="s">
        <v>385</v>
      </c>
      <c r="B109" s="78">
        <v>348</v>
      </c>
      <c r="C109" s="79">
        <v>449</v>
      </c>
      <c r="D109" s="79">
        <v>447</v>
      </c>
      <c r="E109" s="254">
        <v>896</v>
      </c>
      <c r="F109" s="271" t="s">
        <v>130</v>
      </c>
      <c r="G109" s="96">
        <f>SUM(G110:G121)</f>
        <v>12551</v>
      </c>
      <c r="H109" s="96">
        <f t="shared" ref="H109:J109" si="10">SUM(H110:H121)</f>
        <v>13497</v>
      </c>
      <c r="I109" s="96">
        <f t="shared" si="10"/>
        <v>13520</v>
      </c>
      <c r="J109" s="96">
        <f t="shared" si="10"/>
        <v>27017</v>
      </c>
    </row>
    <row r="110" spans="1:10" ht="12.75" customHeight="1">
      <c r="A110" s="92" t="s">
        <v>386</v>
      </c>
      <c r="B110" s="78">
        <v>247</v>
      </c>
      <c r="C110" s="79">
        <v>262</v>
      </c>
      <c r="D110" s="79">
        <v>264</v>
      </c>
      <c r="E110" s="254">
        <v>526</v>
      </c>
      <c r="F110" s="270" t="s">
        <v>387</v>
      </c>
      <c r="G110" s="78">
        <v>1044</v>
      </c>
      <c r="H110" s="79">
        <v>1277</v>
      </c>
      <c r="I110" s="79">
        <v>1271</v>
      </c>
      <c r="J110" s="37">
        <v>2548</v>
      </c>
    </row>
    <row r="111" spans="1:10" ht="12.75" customHeight="1">
      <c r="A111" s="92" t="s">
        <v>388</v>
      </c>
      <c r="B111" s="78">
        <v>230</v>
      </c>
      <c r="C111" s="79">
        <v>294</v>
      </c>
      <c r="D111" s="79">
        <v>303</v>
      </c>
      <c r="E111" s="254">
        <v>597</v>
      </c>
      <c r="F111" s="270" t="s">
        <v>389</v>
      </c>
      <c r="G111" s="78">
        <v>514</v>
      </c>
      <c r="H111" s="79">
        <v>526</v>
      </c>
      <c r="I111" s="79">
        <v>538</v>
      </c>
      <c r="J111" s="37">
        <v>1064</v>
      </c>
    </row>
    <row r="112" spans="1:10" ht="12.75" customHeight="1">
      <c r="A112" s="92" t="s">
        <v>390</v>
      </c>
      <c r="B112" s="78">
        <v>10</v>
      </c>
      <c r="C112" s="79">
        <v>10</v>
      </c>
      <c r="D112" s="79">
        <v>0</v>
      </c>
      <c r="E112" s="254">
        <v>10</v>
      </c>
      <c r="F112" s="270" t="s">
        <v>391</v>
      </c>
      <c r="G112" s="78">
        <v>854</v>
      </c>
      <c r="H112" s="79">
        <v>952</v>
      </c>
      <c r="I112" s="79">
        <v>1013</v>
      </c>
      <c r="J112" s="37">
        <v>1965</v>
      </c>
    </row>
    <row r="113" spans="1:10" ht="12.75" customHeight="1">
      <c r="A113" s="92" t="s">
        <v>175</v>
      </c>
      <c r="B113" s="78">
        <v>0</v>
      </c>
      <c r="C113" s="79">
        <v>0</v>
      </c>
      <c r="D113" s="79">
        <v>0</v>
      </c>
      <c r="E113" s="254">
        <v>0</v>
      </c>
      <c r="F113" s="270" t="s">
        <v>392</v>
      </c>
      <c r="G113" s="78">
        <v>1099</v>
      </c>
      <c r="H113" s="79">
        <v>1202</v>
      </c>
      <c r="I113" s="79">
        <v>1167</v>
      </c>
      <c r="J113" s="37">
        <v>2369</v>
      </c>
    </row>
    <row r="114" spans="1:10" ht="12.75" customHeight="1">
      <c r="A114" s="92" t="s">
        <v>174</v>
      </c>
      <c r="B114" s="78">
        <v>0</v>
      </c>
      <c r="C114" s="79">
        <v>0</v>
      </c>
      <c r="D114" s="79">
        <v>0</v>
      </c>
      <c r="E114" s="254">
        <v>0</v>
      </c>
      <c r="F114" s="270" t="s">
        <v>393</v>
      </c>
      <c r="G114" s="78">
        <v>1781</v>
      </c>
      <c r="H114" s="79">
        <v>1715</v>
      </c>
      <c r="I114" s="79">
        <v>1589</v>
      </c>
      <c r="J114" s="37">
        <v>3304</v>
      </c>
    </row>
    <row r="115" spans="1:10" ht="12.75" customHeight="1">
      <c r="A115" s="92" t="s">
        <v>394</v>
      </c>
      <c r="B115" s="78">
        <v>6</v>
      </c>
      <c r="C115" s="79">
        <v>6</v>
      </c>
      <c r="D115" s="79">
        <v>0</v>
      </c>
      <c r="E115" s="254">
        <v>6</v>
      </c>
      <c r="F115" s="270" t="s">
        <v>395</v>
      </c>
      <c r="G115" s="78">
        <v>1325</v>
      </c>
      <c r="H115" s="79">
        <v>1229</v>
      </c>
      <c r="I115" s="79">
        <v>1301</v>
      </c>
      <c r="J115" s="37">
        <v>2530</v>
      </c>
    </row>
    <row r="116" spans="1:10" ht="12.75" customHeight="1">
      <c r="A116" s="92" t="s">
        <v>396</v>
      </c>
      <c r="B116" s="78">
        <v>532</v>
      </c>
      <c r="C116" s="79">
        <v>606</v>
      </c>
      <c r="D116" s="79">
        <v>603</v>
      </c>
      <c r="E116" s="254">
        <v>1209</v>
      </c>
      <c r="F116" s="270" t="s">
        <v>397</v>
      </c>
      <c r="G116" s="78">
        <v>1300</v>
      </c>
      <c r="H116" s="79">
        <v>1380</v>
      </c>
      <c r="I116" s="79">
        <v>1341</v>
      </c>
      <c r="J116" s="37">
        <v>2721</v>
      </c>
    </row>
    <row r="117" spans="1:10" ht="12.75" customHeight="1">
      <c r="A117" s="270" t="s">
        <v>398</v>
      </c>
      <c r="B117" s="78">
        <v>470</v>
      </c>
      <c r="C117" s="79">
        <v>578</v>
      </c>
      <c r="D117" s="79">
        <v>520</v>
      </c>
      <c r="E117" s="276">
        <v>1098</v>
      </c>
      <c r="F117" s="270" t="s">
        <v>399</v>
      </c>
      <c r="G117" s="78">
        <v>503</v>
      </c>
      <c r="H117" s="79">
        <v>537</v>
      </c>
      <c r="I117" s="79">
        <v>505</v>
      </c>
      <c r="J117" s="37">
        <v>1042</v>
      </c>
    </row>
    <row r="118" spans="1:10" ht="12.75" customHeight="1">
      <c r="A118" s="270" t="s">
        <v>400</v>
      </c>
      <c r="B118" s="78">
        <v>562</v>
      </c>
      <c r="C118" s="79">
        <v>694</v>
      </c>
      <c r="D118" s="79">
        <v>672</v>
      </c>
      <c r="E118" s="276">
        <v>1366</v>
      </c>
      <c r="F118" s="270" t="s">
        <v>401</v>
      </c>
      <c r="G118" s="78">
        <v>339</v>
      </c>
      <c r="H118" s="79">
        <v>370</v>
      </c>
      <c r="I118" s="79">
        <v>348</v>
      </c>
      <c r="J118" s="37">
        <v>718</v>
      </c>
    </row>
    <row r="119" spans="1:10" ht="12.75" customHeight="1">
      <c r="A119" s="270" t="s">
        <v>402</v>
      </c>
      <c r="B119" s="78">
        <v>655</v>
      </c>
      <c r="C119" s="79">
        <v>768</v>
      </c>
      <c r="D119" s="79">
        <v>704</v>
      </c>
      <c r="E119" s="277">
        <v>1472</v>
      </c>
      <c r="F119" s="270" t="s">
        <v>403</v>
      </c>
      <c r="G119" s="78">
        <v>1698</v>
      </c>
      <c r="H119" s="79">
        <v>1978</v>
      </c>
      <c r="I119" s="79">
        <v>2004</v>
      </c>
      <c r="J119" s="37">
        <v>3982</v>
      </c>
    </row>
    <row r="120" spans="1:10" ht="12.75" customHeight="1">
      <c r="A120" s="270" t="s">
        <v>404</v>
      </c>
      <c r="B120" s="78">
        <v>0</v>
      </c>
      <c r="C120" s="79">
        <v>0</v>
      </c>
      <c r="D120" s="79">
        <v>0</v>
      </c>
      <c r="E120" s="277">
        <v>0</v>
      </c>
      <c r="F120" s="270" t="s">
        <v>405</v>
      </c>
      <c r="G120" s="78">
        <v>1302</v>
      </c>
      <c r="H120" s="79">
        <v>1403</v>
      </c>
      <c r="I120" s="79">
        <v>1538</v>
      </c>
      <c r="J120" s="37">
        <v>2941</v>
      </c>
    </row>
    <row r="121" spans="1:10" ht="12.75" customHeight="1">
      <c r="A121" s="270" t="s">
        <v>406</v>
      </c>
      <c r="B121" s="78">
        <v>0</v>
      </c>
      <c r="C121" s="79">
        <v>0</v>
      </c>
      <c r="D121" s="79">
        <v>0</v>
      </c>
      <c r="E121" s="277">
        <v>0</v>
      </c>
      <c r="F121" s="270" t="s">
        <v>407</v>
      </c>
      <c r="G121" s="78">
        <v>792</v>
      </c>
      <c r="H121" s="79">
        <v>928</v>
      </c>
      <c r="I121" s="79">
        <v>905</v>
      </c>
      <c r="J121" s="37">
        <v>1833</v>
      </c>
    </row>
    <row r="122" spans="1:10" ht="12.75" customHeight="1">
      <c r="A122" s="92" t="s">
        <v>408</v>
      </c>
      <c r="B122" s="78">
        <v>167</v>
      </c>
      <c r="C122" s="79">
        <v>175</v>
      </c>
      <c r="D122" s="79">
        <v>146</v>
      </c>
      <c r="E122" s="277">
        <v>321</v>
      </c>
      <c r="F122" s="100"/>
      <c r="G122" s="37"/>
      <c r="H122" s="37"/>
      <c r="I122" s="37"/>
      <c r="J122" s="37"/>
    </row>
    <row r="123" spans="1:10" ht="12.75" customHeight="1">
      <c r="A123" s="278"/>
      <c r="B123" s="83"/>
      <c r="C123" s="84"/>
      <c r="D123" s="84"/>
      <c r="E123" s="101"/>
      <c r="F123" s="102" t="s">
        <v>134</v>
      </c>
      <c r="G123" s="103">
        <f>B6+B18+B31+B62+G19+G28+G56+B82+B93+G73+G85+G92+G109</f>
        <v>142907</v>
      </c>
      <c r="H123" s="103">
        <f>C6+C18+C31+C62+H19+H28+H56+C82+C93+H73+H85+H92+H109</f>
        <v>166342</v>
      </c>
      <c r="I123" s="103">
        <f>D6+D18+D31+D62+I19+I28+I56+D82+D93+I73+I85+I92+I109</f>
        <v>167394</v>
      </c>
      <c r="J123" s="103">
        <f>E6+E18+E31+E62+J19+J28+J56+E82+E93+J73+J85+J92+J109</f>
        <v>333736</v>
      </c>
    </row>
    <row r="124" spans="1:10" ht="12.75" customHeight="1">
      <c r="A124" s="279" t="s">
        <v>409</v>
      </c>
      <c r="B124" s="79"/>
      <c r="C124" s="79"/>
      <c r="D124" s="79"/>
      <c r="E124" s="37"/>
      <c r="F124" s="280"/>
    </row>
    <row r="125" spans="1:10" ht="12.75" customHeight="1">
      <c r="A125" s="279" t="s">
        <v>410</v>
      </c>
      <c r="B125" s="79"/>
      <c r="C125" s="79"/>
      <c r="D125" s="79"/>
      <c r="E125" s="37"/>
      <c r="F125" s="280"/>
    </row>
    <row r="126" spans="1:10" ht="15" customHeight="1">
      <c r="J126" s="95" t="s">
        <v>48</v>
      </c>
    </row>
    <row r="127" spans="1:10" ht="12.75" customHeight="1">
      <c r="J127" s="95"/>
    </row>
  </sheetData>
  <mergeCells count="1">
    <mergeCell ref="A4:B4"/>
  </mergeCells>
  <phoneticPr fontId="3"/>
  <hyperlinks>
    <hyperlink ref="A1" location="目次!A1" display="目次へもどる"/>
  </hyperlinks>
  <printOptions horizontalCentered="1"/>
  <pageMargins left="0.78740157480314965" right="0.78740157480314965" top="0.98425196850393704" bottom="0.59055118110236227" header="0.39370078740157483" footer="0.39370078740157483"/>
  <pageSetup paperSize="9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view="pageBreakPreview" zoomScaleNormal="115" zoomScaleSheetLayoutView="100" workbookViewId="0"/>
  </sheetViews>
  <sheetFormatPr defaultRowHeight="14.45" customHeight="1"/>
  <cols>
    <col min="1" max="1" width="9.125" style="162" customWidth="1"/>
    <col min="2" max="2" width="11.75" style="162" customWidth="1"/>
    <col min="3" max="8" width="9.125" style="162" customWidth="1"/>
    <col min="9" max="9" width="9.75" style="162" customWidth="1"/>
    <col min="10" max="16384" width="9" style="162"/>
  </cols>
  <sheetData>
    <row r="1" spans="1:9" ht="14.45" customHeight="1">
      <c r="A1" s="152" t="s">
        <v>166</v>
      </c>
    </row>
    <row r="3" spans="1:9" ht="14.45" customHeight="1">
      <c r="A3" s="104" t="s">
        <v>411</v>
      </c>
      <c r="I3" s="175"/>
    </row>
    <row r="4" spans="1:9" s="163" customFormat="1" ht="13.5" customHeight="1">
      <c r="A4" s="105"/>
      <c r="I4" s="175" t="s">
        <v>135</v>
      </c>
    </row>
    <row r="5" spans="1:9" s="163" customFormat="1" ht="12.2" customHeight="1">
      <c r="A5" s="106" t="s">
        <v>14</v>
      </c>
      <c r="B5" s="107" t="s">
        <v>136</v>
      </c>
      <c r="C5" s="108" t="s">
        <v>137</v>
      </c>
      <c r="D5" s="109"/>
      <c r="E5" s="110"/>
      <c r="F5" s="108" t="s">
        <v>138</v>
      </c>
      <c r="G5" s="109"/>
      <c r="H5" s="110"/>
      <c r="I5" s="587" t="s">
        <v>412</v>
      </c>
    </row>
    <row r="6" spans="1:9" s="163" customFormat="1" ht="12.2" customHeight="1">
      <c r="A6" s="111" t="s">
        <v>139</v>
      </c>
      <c r="B6" s="112" t="s">
        <v>140</v>
      </c>
      <c r="C6" s="113" t="s">
        <v>141</v>
      </c>
      <c r="D6" s="113" t="s">
        <v>142</v>
      </c>
      <c r="E6" s="113" t="s">
        <v>145</v>
      </c>
      <c r="F6" s="113" t="s">
        <v>413</v>
      </c>
      <c r="G6" s="113" t="s">
        <v>414</v>
      </c>
      <c r="H6" s="113" t="s">
        <v>145</v>
      </c>
      <c r="I6" s="588"/>
    </row>
    <row r="7" spans="1:9" s="163" customFormat="1" ht="12.2" customHeight="1">
      <c r="A7" s="114" t="s">
        <v>143</v>
      </c>
      <c r="B7" s="115">
        <v>47350</v>
      </c>
      <c r="C7" s="115">
        <v>1020</v>
      </c>
      <c r="D7" s="115">
        <v>506</v>
      </c>
      <c r="E7" s="115">
        <v>514</v>
      </c>
      <c r="F7" s="115">
        <v>1414</v>
      </c>
      <c r="G7" s="115">
        <v>1416</v>
      </c>
      <c r="H7" s="115">
        <v>-2</v>
      </c>
      <c r="I7" s="115">
        <v>512</v>
      </c>
    </row>
    <row r="8" spans="1:9" s="163" customFormat="1" ht="12.2" customHeight="1">
      <c r="A8" s="116">
        <v>32</v>
      </c>
      <c r="B8" s="115">
        <v>47897</v>
      </c>
      <c r="C8" s="115">
        <v>1001</v>
      </c>
      <c r="D8" s="115">
        <v>539</v>
      </c>
      <c r="E8" s="115">
        <v>462</v>
      </c>
      <c r="F8" s="115">
        <v>1734</v>
      </c>
      <c r="G8" s="115">
        <v>1649</v>
      </c>
      <c r="H8" s="115">
        <v>85</v>
      </c>
      <c r="I8" s="115">
        <v>547</v>
      </c>
    </row>
    <row r="9" spans="1:9" s="163" customFormat="1" ht="12.2" customHeight="1">
      <c r="A9" s="116">
        <v>33</v>
      </c>
      <c r="B9" s="115">
        <v>48595</v>
      </c>
      <c r="C9" s="115">
        <v>1010</v>
      </c>
      <c r="D9" s="115">
        <v>431</v>
      </c>
      <c r="E9" s="115">
        <v>579</v>
      </c>
      <c r="F9" s="115">
        <v>1789</v>
      </c>
      <c r="G9" s="115">
        <v>1670</v>
      </c>
      <c r="H9" s="115">
        <v>119</v>
      </c>
      <c r="I9" s="115">
        <v>698</v>
      </c>
    </row>
    <row r="10" spans="1:9" s="163" customFormat="1" ht="12.2" customHeight="1">
      <c r="A10" s="116">
        <v>34</v>
      </c>
      <c r="B10" s="115">
        <v>49281</v>
      </c>
      <c r="C10" s="115">
        <v>1045</v>
      </c>
      <c r="D10" s="115">
        <v>461</v>
      </c>
      <c r="E10" s="115">
        <v>584</v>
      </c>
      <c r="F10" s="115">
        <v>1869</v>
      </c>
      <c r="G10" s="115">
        <v>1767</v>
      </c>
      <c r="H10" s="115">
        <v>102</v>
      </c>
      <c r="I10" s="115">
        <v>686</v>
      </c>
    </row>
    <row r="11" spans="1:9" s="163" customFormat="1" ht="12.2" customHeight="1">
      <c r="A11" s="116">
        <v>35</v>
      </c>
      <c r="B11" s="115">
        <v>50466</v>
      </c>
      <c r="C11" s="115">
        <v>928</v>
      </c>
      <c r="D11" s="115">
        <v>431</v>
      </c>
      <c r="E11" s="115">
        <v>497</v>
      </c>
      <c r="F11" s="115">
        <v>2565</v>
      </c>
      <c r="G11" s="115">
        <v>1877</v>
      </c>
      <c r="H11" s="115">
        <v>688</v>
      </c>
      <c r="I11" s="115">
        <v>1185</v>
      </c>
    </row>
    <row r="12" spans="1:9" s="163" customFormat="1" ht="12.2" customHeight="1">
      <c r="A12" s="116">
        <v>36</v>
      </c>
      <c r="B12" s="115">
        <v>51906</v>
      </c>
      <c r="C12" s="115">
        <v>952</v>
      </c>
      <c r="D12" s="115">
        <v>438</v>
      </c>
      <c r="E12" s="115">
        <v>514</v>
      </c>
      <c r="F12" s="115">
        <v>3499</v>
      </c>
      <c r="G12" s="115">
        <v>2573</v>
      </c>
      <c r="H12" s="115">
        <v>926</v>
      </c>
      <c r="I12" s="115">
        <v>1440</v>
      </c>
    </row>
    <row r="13" spans="1:9" s="163" customFormat="1" ht="12.2" customHeight="1">
      <c r="A13" s="116">
        <v>37</v>
      </c>
      <c r="B13" s="115">
        <v>54701</v>
      </c>
      <c r="C13" s="115">
        <v>977</v>
      </c>
      <c r="D13" s="115">
        <v>466</v>
      </c>
      <c r="E13" s="115">
        <v>511</v>
      </c>
      <c r="F13" s="115">
        <v>4554</v>
      </c>
      <c r="G13" s="115">
        <v>2270</v>
      </c>
      <c r="H13" s="115">
        <v>2284</v>
      </c>
      <c r="I13" s="115">
        <v>2795</v>
      </c>
    </row>
    <row r="14" spans="1:9" s="163" customFormat="1" ht="12.2" customHeight="1">
      <c r="A14" s="116">
        <v>38</v>
      </c>
      <c r="B14" s="115">
        <v>60353</v>
      </c>
      <c r="C14" s="115">
        <v>1171</v>
      </c>
      <c r="D14" s="115">
        <v>410</v>
      </c>
      <c r="E14" s="115">
        <v>761</v>
      </c>
      <c r="F14" s="115">
        <v>7213</v>
      </c>
      <c r="G14" s="115">
        <v>2322</v>
      </c>
      <c r="H14" s="115">
        <v>4891</v>
      </c>
      <c r="I14" s="115">
        <v>5652</v>
      </c>
    </row>
    <row r="15" spans="1:9" s="163" customFormat="1" ht="12.2" customHeight="1">
      <c r="A15" s="116">
        <v>39</v>
      </c>
      <c r="B15" s="115">
        <v>67988</v>
      </c>
      <c r="C15" s="115">
        <v>1549</v>
      </c>
      <c r="D15" s="115">
        <v>436</v>
      </c>
      <c r="E15" s="115">
        <v>1113</v>
      </c>
      <c r="F15" s="115">
        <v>9659</v>
      </c>
      <c r="G15" s="115">
        <v>3137</v>
      </c>
      <c r="H15" s="115">
        <v>6522</v>
      </c>
      <c r="I15" s="115">
        <v>7635</v>
      </c>
    </row>
    <row r="16" spans="1:9" s="163" customFormat="1" ht="12.2" customHeight="1">
      <c r="A16" s="116">
        <v>40</v>
      </c>
      <c r="B16" s="115">
        <v>77883</v>
      </c>
      <c r="C16" s="115">
        <v>1877</v>
      </c>
      <c r="D16" s="115">
        <v>529</v>
      </c>
      <c r="E16" s="115">
        <v>1348</v>
      </c>
      <c r="F16" s="115">
        <v>12379</v>
      </c>
      <c r="G16" s="115">
        <v>3832</v>
      </c>
      <c r="H16" s="115">
        <v>8547</v>
      </c>
      <c r="I16" s="115">
        <v>9895</v>
      </c>
    </row>
    <row r="17" spans="1:9" s="163" customFormat="1" ht="12.2" customHeight="1">
      <c r="A17" s="116">
        <v>41</v>
      </c>
      <c r="B17" s="115">
        <v>89488</v>
      </c>
      <c r="C17" s="115">
        <v>1699</v>
      </c>
      <c r="D17" s="115">
        <v>367</v>
      </c>
      <c r="E17" s="115">
        <v>1332</v>
      </c>
      <c r="F17" s="115">
        <v>15276</v>
      </c>
      <c r="G17" s="115">
        <v>5003</v>
      </c>
      <c r="H17" s="115">
        <v>10273</v>
      </c>
      <c r="I17" s="115">
        <v>11605</v>
      </c>
    </row>
    <row r="18" spans="1:9" s="163" customFormat="1" ht="12.2" customHeight="1">
      <c r="A18" s="116">
        <v>42</v>
      </c>
      <c r="B18" s="115">
        <v>102240</v>
      </c>
      <c r="C18" s="115">
        <v>2939</v>
      </c>
      <c r="D18" s="115">
        <v>440</v>
      </c>
      <c r="E18" s="115">
        <v>2499</v>
      </c>
      <c r="F18" s="115">
        <v>16187</v>
      </c>
      <c r="G18" s="115">
        <v>5934</v>
      </c>
      <c r="H18" s="115">
        <v>10253</v>
      </c>
      <c r="I18" s="115">
        <v>12752</v>
      </c>
    </row>
    <row r="19" spans="1:9" s="163" customFormat="1" ht="12.2" customHeight="1">
      <c r="A19" s="116">
        <v>43</v>
      </c>
      <c r="B19" s="115">
        <v>115517</v>
      </c>
      <c r="C19" s="115">
        <v>3232</v>
      </c>
      <c r="D19" s="115">
        <v>490</v>
      </c>
      <c r="E19" s="115">
        <v>2742</v>
      </c>
      <c r="F19" s="115">
        <v>17241</v>
      </c>
      <c r="G19" s="115">
        <v>6706</v>
      </c>
      <c r="H19" s="115">
        <v>10535</v>
      </c>
      <c r="I19" s="115">
        <v>13277</v>
      </c>
    </row>
    <row r="20" spans="1:9" s="163" customFormat="1" ht="12.2" customHeight="1">
      <c r="A20" s="116">
        <v>44</v>
      </c>
      <c r="B20" s="115">
        <v>128390</v>
      </c>
      <c r="C20" s="115">
        <v>3580</v>
      </c>
      <c r="D20" s="115">
        <v>570</v>
      </c>
      <c r="E20" s="115">
        <v>3010</v>
      </c>
      <c r="F20" s="115">
        <v>18338</v>
      </c>
      <c r="G20" s="115">
        <v>8475</v>
      </c>
      <c r="H20" s="115">
        <v>9863</v>
      </c>
      <c r="I20" s="115">
        <v>12873</v>
      </c>
    </row>
    <row r="21" spans="1:9" s="163" customFormat="1" ht="12.2" customHeight="1">
      <c r="A21" s="116">
        <v>45</v>
      </c>
      <c r="B21" s="115">
        <v>142700</v>
      </c>
      <c r="C21" s="115">
        <v>4120</v>
      </c>
      <c r="D21" s="115">
        <v>643</v>
      </c>
      <c r="E21" s="115">
        <v>3477</v>
      </c>
      <c r="F21" s="115">
        <v>21172</v>
      </c>
      <c r="G21" s="115">
        <v>10339</v>
      </c>
      <c r="H21" s="115">
        <v>10833</v>
      </c>
      <c r="I21" s="115">
        <v>14310</v>
      </c>
    </row>
    <row r="22" spans="1:9" s="163" customFormat="1" ht="12.2" customHeight="1">
      <c r="A22" s="116">
        <v>46</v>
      </c>
      <c r="B22" s="115">
        <v>156330</v>
      </c>
      <c r="C22" s="115">
        <v>4556</v>
      </c>
      <c r="D22" s="115">
        <v>668</v>
      </c>
      <c r="E22" s="115">
        <v>3888</v>
      </c>
      <c r="F22" s="115">
        <v>21301</v>
      </c>
      <c r="G22" s="115">
        <v>11559</v>
      </c>
      <c r="H22" s="115">
        <v>9742</v>
      </c>
      <c r="I22" s="115">
        <v>13630</v>
      </c>
    </row>
    <row r="23" spans="1:9" s="163" customFormat="1" ht="12.2" customHeight="1">
      <c r="A23" s="116">
        <v>47</v>
      </c>
      <c r="B23" s="115">
        <v>169827</v>
      </c>
      <c r="C23" s="115">
        <v>4764</v>
      </c>
      <c r="D23" s="115">
        <v>663</v>
      </c>
      <c r="E23" s="115">
        <v>4101</v>
      </c>
      <c r="F23" s="115">
        <v>22756</v>
      </c>
      <c r="G23" s="115">
        <v>13360</v>
      </c>
      <c r="H23" s="115">
        <v>9396</v>
      </c>
      <c r="I23" s="115">
        <v>13497</v>
      </c>
    </row>
    <row r="24" spans="1:9" s="163" customFormat="1" ht="12.2" customHeight="1">
      <c r="A24" s="116">
        <v>48</v>
      </c>
      <c r="B24" s="115">
        <v>179967</v>
      </c>
      <c r="C24" s="115">
        <v>5033</v>
      </c>
      <c r="D24" s="115">
        <v>742</v>
      </c>
      <c r="E24" s="115">
        <v>4291</v>
      </c>
      <c r="F24" s="115">
        <v>21291</v>
      </c>
      <c r="G24" s="115">
        <v>15442</v>
      </c>
      <c r="H24" s="115">
        <v>5849</v>
      </c>
      <c r="I24" s="115">
        <v>10140</v>
      </c>
    </row>
    <row r="25" spans="1:9" s="163" customFormat="1" ht="12.2" customHeight="1">
      <c r="A25" s="116">
        <v>49</v>
      </c>
      <c r="B25" s="115">
        <v>188773</v>
      </c>
      <c r="C25" s="115">
        <v>4882</v>
      </c>
      <c r="D25" s="115">
        <v>665</v>
      </c>
      <c r="E25" s="115">
        <v>4217</v>
      </c>
      <c r="F25" s="115">
        <v>18297</v>
      </c>
      <c r="G25" s="115">
        <v>13708</v>
      </c>
      <c r="H25" s="115">
        <v>4589</v>
      </c>
      <c r="I25" s="115">
        <v>8806</v>
      </c>
    </row>
    <row r="26" spans="1:9" s="163" customFormat="1" ht="12.2" customHeight="1">
      <c r="A26" s="116">
        <v>50</v>
      </c>
      <c r="B26" s="115">
        <v>195669</v>
      </c>
      <c r="C26" s="115">
        <v>4399</v>
      </c>
      <c r="D26" s="115">
        <v>752</v>
      </c>
      <c r="E26" s="115">
        <v>3647</v>
      </c>
      <c r="F26" s="115">
        <v>17045</v>
      </c>
      <c r="G26" s="115">
        <v>13796</v>
      </c>
      <c r="H26" s="115">
        <v>3249</v>
      </c>
      <c r="I26" s="115">
        <v>6896</v>
      </c>
    </row>
    <row r="27" spans="1:9" s="163" customFormat="1" ht="12.2" customHeight="1">
      <c r="A27" s="116">
        <v>51</v>
      </c>
      <c r="B27" s="115">
        <v>201930</v>
      </c>
      <c r="C27" s="115">
        <v>3986</v>
      </c>
      <c r="D27" s="115">
        <v>730</v>
      </c>
      <c r="E27" s="115">
        <v>3256</v>
      </c>
      <c r="F27" s="115">
        <v>17001</v>
      </c>
      <c r="G27" s="115">
        <v>13996</v>
      </c>
      <c r="H27" s="115">
        <v>3005</v>
      </c>
      <c r="I27" s="115">
        <v>6261</v>
      </c>
    </row>
    <row r="28" spans="1:9" s="163" customFormat="1" ht="12.2" customHeight="1">
      <c r="A28" s="116">
        <v>52</v>
      </c>
      <c r="B28" s="115">
        <v>207079</v>
      </c>
      <c r="C28" s="115">
        <v>3713</v>
      </c>
      <c r="D28" s="115">
        <v>718</v>
      </c>
      <c r="E28" s="115">
        <v>2995</v>
      </c>
      <c r="F28" s="115">
        <v>17075</v>
      </c>
      <c r="G28" s="115">
        <v>14921</v>
      </c>
      <c r="H28" s="115">
        <v>2154</v>
      </c>
      <c r="I28" s="115">
        <v>5149</v>
      </c>
    </row>
    <row r="29" spans="1:9" s="163" customFormat="1" ht="12.2" customHeight="1">
      <c r="A29" s="116">
        <v>53</v>
      </c>
      <c r="B29" s="115">
        <v>212193</v>
      </c>
      <c r="C29" s="115">
        <v>3612</v>
      </c>
      <c r="D29" s="115">
        <v>777</v>
      </c>
      <c r="E29" s="115">
        <v>2835</v>
      </c>
      <c r="F29" s="115">
        <v>16948</v>
      </c>
      <c r="G29" s="115">
        <v>14669</v>
      </c>
      <c r="H29" s="115">
        <v>2279</v>
      </c>
      <c r="I29" s="115">
        <v>5114</v>
      </c>
    </row>
    <row r="30" spans="1:9" s="163" customFormat="1" ht="12.2" customHeight="1">
      <c r="A30" s="116">
        <v>54</v>
      </c>
      <c r="B30" s="115">
        <v>218127</v>
      </c>
      <c r="C30" s="115">
        <v>3354</v>
      </c>
      <c r="D30" s="115">
        <v>741</v>
      </c>
      <c r="E30" s="115">
        <v>2613</v>
      </c>
      <c r="F30" s="115">
        <v>17750</v>
      </c>
      <c r="G30" s="115">
        <v>14429</v>
      </c>
      <c r="H30" s="115">
        <v>3321</v>
      </c>
      <c r="I30" s="115">
        <v>5934</v>
      </c>
    </row>
    <row r="31" spans="1:9" s="163" customFormat="1" ht="12.2" customHeight="1">
      <c r="A31" s="116">
        <v>55</v>
      </c>
      <c r="B31" s="115">
        <v>223317</v>
      </c>
      <c r="C31" s="115">
        <v>3058</v>
      </c>
      <c r="D31" s="115">
        <v>732</v>
      </c>
      <c r="E31" s="115">
        <v>2326</v>
      </c>
      <c r="F31" s="115">
        <v>16351</v>
      </c>
      <c r="G31" s="115">
        <v>13487</v>
      </c>
      <c r="H31" s="115">
        <v>2864</v>
      </c>
      <c r="I31" s="115">
        <v>5190</v>
      </c>
    </row>
    <row r="32" spans="1:9" s="163" customFormat="1" ht="12.2" customHeight="1">
      <c r="A32" s="116">
        <v>56</v>
      </c>
      <c r="B32" s="115">
        <v>227689</v>
      </c>
      <c r="C32" s="115">
        <v>2982</v>
      </c>
      <c r="D32" s="115">
        <v>772</v>
      </c>
      <c r="E32" s="115">
        <v>2210</v>
      </c>
      <c r="F32" s="115">
        <v>15169</v>
      </c>
      <c r="G32" s="115">
        <v>13007</v>
      </c>
      <c r="H32" s="115">
        <v>2162</v>
      </c>
      <c r="I32" s="115">
        <v>4372</v>
      </c>
    </row>
    <row r="33" spans="1:9" s="163" customFormat="1" ht="12.2" customHeight="1">
      <c r="A33" s="116">
        <v>57</v>
      </c>
      <c r="B33" s="115">
        <v>234890</v>
      </c>
      <c r="C33" s="115">
        <v>2999</v>
      </c>
      <c r="D33" s="115">
        <v>795</v>
      </c>
      <c r="E33" s="115">
        <v>2204</v>
      </c>
      <c r="F33" s="115">
        <v>16926</v>
      </c>
      <c r="G33" s="115">
        <v>11929</v>
      </c>
      <c r="H33" s="115">
        <v>4997</v>
      </c>
      <c r="I33" s="115">
        <v>7201</v>
      </c>
    </row>
    <row r="34" spans="1:9" s="163" customFormat="1" ht="12.2" customHeight="1">
      <c r="A34" s="116">
        <v>58</v>
      </c>
      <c r="B34" s="115">
        <v>241893</v>
      </c>
      <c r="C34" s="115">
        <v>2904</v>
      </c>
      <c r="D34" s="115">
        <v>862</v>
      </c>
      <c r="E34" s="115">
        <v>2042</v>
      </c>
      <c r="F34" s="115">
        <v>16773</v>
      </c>
      <c r="G34" s="115">
        <v>11812</v>
      </c>
      <c r="H34" s="115">
        <v>4961</v>
      </c>
      <c r="I34" s="115">
        <v>7003</v>
      </c>
    </row>
    <row r="35" spans="1:9" s="163" customFormat="1" ht="12.2" customHeight="1">
      <c r="A35" s="116">
        <v>59</v>
      </c>
      <c r="B35" s="115">
        <v>247808</v>
      </c>
      <c r="C35" s="115">
        <v>2927</v>
      </c>
      <c r="D35" s="115">
        <v>943</v>
      </c>
      <c r="E35" s="115">
        <v>1984</v>
      </c>
      <c r="F35" s="115">
        <v>15793</v>
      </c>
      <c r="G35" s="115">
        <v>11862</v>
      </c>
      <c r="H35" s="115">
        <v>3931</v>
      </c>
      <c r="I35" s="115">
        <v>5915</v>
      </c>
    </row>
    <row r="36" spans="1:9" s="163" customFormat="1" ht="12.2" customHeight="1">
      <c r="A36" s="116">
        <v>60</v>
      </c>
      <c r="B36" s="115">
        <v>254168</v>
      </c>
      <c r="C36" s="115">
        <v>2767</v>
      </c>
      <c r="D36" s="115">
        <v>904</v>
      </c>
      <c r="E36" s="115">
        <v>1863</v>
      </c>
      <c r="F36" s="115">
        <v>16706</v>
      </c>
      <c r="G36" s="115">
        <v>12209</v>
      </c>
      <c r="H36" s="115">
        <v>4497</v>
      </c>
      <c r="I36" s="115">
        <v>6360</v>
      </c>
    </row>
    <row r="37" spans="1:9" s="163" customFormat="1" ht="12.2" customHeight="1">
      <c r="A37" s="116">
        <v>61</v>
      </c>
      <c r="B37" s="115">
        <v>261497</v>
      </c>
      <c r="C37" s="115">
        <v>2753</v>
      </c>
      <c r="D37" s="115">
        <v>936</v>
      </c>
      <c r="E37" s="115">
        <v>1817</v>
      </c>
      <c r="F37" s="115">
        <v>17662</v>
      </c>
      <c r="G37" s="115">
        <v>12150</v>
      </c>
      <c r="H37" s="115">
        <v>5512</v>
      </c>
      <c r="I37" s="115">
        <v>7329</v>
      </c>
    </row>
    <row r="38" spans="1:9" s="163" customFormat="1" ht="12.2" customHeight="1">
      <c r="A38" s="116">
        <v>62</v>
      </c>
      <c r="B38" s="115">
        <v>270970</v>
      </c>
      <c r="C38" s="115">
        <v>2859</v>
      </c>
      <c r="D38" s="115">
        <v>1005</v>
      </c>
      <c r="E38" s="115">
        <v>1854</v>
      </c>
      <c r="F38" s="115">
        <v>19829</v>
      </c>
      <c r="G38" s="115">
        <v>13183</v>
      </c>
      <c r="H38" s="115">
        <v>6646</v>
      </c>
      <c r="I38" s="115">
        <v>8500</v>
      </c>
    </row>
    <row r="39" spans="1:9" s="163" customFormat="1" ht="12.2" customHeight="1">
      <c r="A39" s="116">
        <v>63</v>
      </c>
      <c r="B39" s="115">
        <v>276734</v>
      </c>
      <c r="C39" s="115">
        <v>2865</v>
      </c>
      <c r="D39" s="115">
        <v>1086</v>
      </c>
      <c r="E39" s="115">
        <v>1779</v>
      </c>
      <c r="F39" s="115">
        <v>18071</v>
      </c>
      <c r="G39" s="115">
        <v>14086</v>
      </c>
      <c r="H39" s="115">
        <v>3985</v>
      </c>
      <c r="I39" s="115">
        <v>5764</v>
      </c>
    </row>
    <row r="40" spans="1:9" s="163" customFormat="1" ht="12.2" customHeight="1">
      <c r="A40" s="116" t="s">
        <v>29</v>
      </c>
      <c r="B40" s="115">
        <v>281523</v>
      </c>
      <c r="C40" s="115">
        <v>2893</v>
      </c>
      <c r="D40" s="115">
        <v>1094</v>
      </c>
      <c r="E40" s="115">
        <v>1799</v>
      </c>
      <c r="F40" s="115">
        <v>18438</v>
      </c>
      <c r="G40" s="115">
        <v>15448</v>
      </c>
      <c r="H40" s="115">
        <v>2990</v>
      </c>
      <c r="I40" s="115">
        <v>4789</v>
      </c>
    </row>
    <row r="41" spans="1:9" s="163" customFormat="1" ht="12.2" customHeight="1">
      <c r="A41" s="116">
        <v>2</v>
      </c>
      <c r="B41" s="115">
        <v>284824</v>
      </c>
      <c r="C41" s="115">
        <v>2817</v>
      </c>
      <c r="D41" s="115">
        <v>1169</v>
      </c>
      <c r="E41" s="115">
        <v>1648</v>
      </c>
      <c r="F41" s="115">
        <v>17990</v>
      </c>
      <c r="G41" s="115">
        <v>16337</v>
      </c>
      <c r="H41" s="115">
        <v>1653</v>
      </c>
      <c r="I41" s="115">
        <v>3301</v>
      </c>
    </row>
    <row r="42" spans="1:9" s="163" customFormat="1" ht="12.2" customHeight="1">
      <c r="A42" s="116">
        <v>3</v>
      </c>
      <c r="B42" s="115">
        <v>287922</v>
      </c>
      <c r="C42" s="115">
        <v>2888</v>
      </c>
      <c r="D42" s="115">
        <v>1206</v>
      </c>
      <c r="E42" s="115">
        <v>1682</v>
      </c>
      <c r="F42" s="115">
        <v>17242</v>
      </c>
      <c r="G42" s="115">
        <v>15826</v>
      </c>
      <c r="H42" s="115">
        <v>1416</v>
      </c>
      <c r="I42" s="115">
        <v>3098</v>
      </c>
    </row>
    <row r="43" spans="1:9" s="163" customFormat="1" ht="12.2" customHeight="1">
      <c r="A43" s="116">
        <v>4</v>
      </c>
      <c r="B43" s="115">
        <v>291194</v>
      </c>
      <c r="C43" s="115">
        <v>2883</v>
      </c>
      <c r="D43" s="115">
        <v>1314</v>
      </c>
      <c r="E43" s="115">
        <v>1569</v>
      </c>
      <c r="F43" s="115">
        <v>18049</v>
      </c>
      <c r="G43" s="115">
        <v>16346</v>
      </c>
      <c r="H43" s="115">
        <v>1703</v>
      </c>
      <c r="I43" s="115">
        <v>3272</v>
      </c>
    </row>
    <row r="44" spans="1:9" s="163" customFormat="1" ht="12.2" customHeight="1">
      <c r="A44" s="116">
        <v>5</v>
      </c>
      <c r="B44" s="115">
        <v>294346</v>
      </c>
      <c r="C44" s="115">
        <v>2942</v>
      </c>
      <c r="D44" s="115">
        <v>1377</v>
      </c>
      <c r="E44" s="115">
        <v>1565</v>
      </c>
      <c r="F44" s="115">
        <v>18832</v>
      </c>
      <c r="G44" s="115">
        <v>17245</v>
      </c>
      <c r="H44" s="115">
        <v>1587</v>
      </c>
      <c r="I44" s="115">
        <v>3152</v>
      </c>
    </row>
    <row r="45" spans="1:9" s="163" customFormat="1" ht="12.2" customHeight="1">
      <c r="A45" s="116">
        <v>6</v>
      </c>
      <c r="B45" s="115">
        <v>296601</v>
      </c>
      <c r="C45" s="115">
        <v>3178</v>
      </c>
      <c r="D45" s="115">
        <v>1344</v>
      </c>
      <c r="E45" s="115">
        <v>1834</v>
      </c>
      <c r="F45" s="115">
        <v>17799</v>
      </c>
      <c r="G45" s="115">
        <v>17378</v>
      </c>
      <c r="H45" s="115">
        <v>421</v>
      </c>
      <c r="I45" s="115">
        <v>2255</v>
      </c>
    </row>
    <row r="46" spans="1:9" s="163" customFormat="1" ht="12.2" customHeight="1">
      <c r="A46" s="116">
        <v>7</v>
      </c>
      <c r="B46" s="115">
        <v>298495</v>
      </c>
      <c r="C46" s="115">
        <v>3043</v>
      </c>
      <c r="D46" s="115">
        <v>1408</v>
      </c>
      <c r="E46" s="115">
        <v>1635</v>
      </c>
      <c r="F46" s="115">
        <v>17834</v>
      </c>
      <c r="G46" s="115">
        <v>17575</v>
      </c>
      <c r="H46" s="115">
        <v>259</v>
      </c>
      <c r="I46" s="115">
        <v>1894</v>
      </c>
    </row>
    <row r="47" spans="1:9" s="163" customFormat="1" ht="12.2" customHeight="1">
      <c r="A47" s="116">
        <v>8</v>
      </c>
      <c r="B47" s="115">
        <v>300025</v>
      </c>
      <c r="C47" s="115">
        <v>3212</v>
      </c>
      <c r="D47" s="115">
        <v>1387</v>
      </c>
      <c r="E47" s="115">
        <v>1825</v>
      </c>
      <c r="F47" s="115">
        <v>17189</v>
      </c>
      <c r="G47" s="115">
        <v>17484</v>
      </c>
      <c r="H47" s="115">
        <v>-295</v>
      </c>
      <c r="I47" s="115">
        <v>1530</v>
      </c>
    </row>
    <row r="48" spans="1:9" s="163" customFormat="1" ht="12.2" customHeight="1">
      <c r="A48" s="117">
        <v>9</v>
      </c>
      <c r="B48" s="118">
        <v>302125</v>
      </c>
      <c r="C48" s="119">
        <v>3057</v>
      </c>
      <c r="D48" s="119">
        <v>1387</v>
      </c>
      <c r="E48" s="119">
        <v>1670</v>
      </c>
      <c r="F48" s="119">
        <v>16720</v>
      </c>
      <c r="G48" s="119">
        <v>16290</v>
      </c>
      <c r="H48" s="119">
        <v>430</v>
      </c>
      <c r="I48" s="119">
        <v>2100</v>
      </c>
    </row>
    <row r="49" spans="1:9" s="163" customFormat="1" ht="12.2" customHeight="1">
      <c r="A49" s="117">
        <v>10</v>
      </c>
      <c r="B49" s="118">
        <v>305102</v>
      </c>
      <c r="C49" s="119">
        <v>3174</v>
      </c>
      <c r="D49" s="119">
        <v>1456</v>
      </c>
      <c r="E49" s="119">
        <v>1718</v>
      </c>
      <c r="F49" s="119">
        <v>16848</v>
      </c>
      <c r="G49" s="119">
        <v>15589</v>
      </c>
      <c r="H49" s="119">
        <v>1259</v>
      </c>
      <c r="I49" s="119">
        <v>2977</v>
      </c>
    </row>
    <row r="50" spans="1:9" s="163" customFormat="1" ht="12.2" customHeight="1">
      <c r="A50" s="117">
        <v>11</v>
      </c>
      <c r="B50" s="118">
        <v>308077</v>
      </c>
      <c r="C50" s="119">
        <v>3138</v>
      </c>
      <c r="D50" s="119">
        <v>1628</v>
      </c>
      <c r="E50" s="119">
        <v>1510</v>
      </c>
      <c r="F50" s="119">
        <v>17217</v>
      </c>
      <c r="G50" s="119">
        <v>15752</v>
      </c>
      <c r="H50" s="119">
        <v>1465</v>
      </c>
      <c r="I50" s="119">
        <v>2975</v>
      </c>
    </row>
    <row r="51" spans="1:9" s="163" customFormat="1" ht="12.2" customHeight="1">
      <c r="A51" s="117">
        <v>12</v>
      </c>
      <c r="B51" s="118">
        <v>310048</v>
      </c>
      <c r="C51" s="119">
        <v>3050</v>
      </c>
      <c r="D51" s="119">
        <v>1612</v>
      </c>
      <c r="E51" s="119">
        <v>1438</v>
      </c>
      <c r="F51" s="119">
        <v>16453</v>
      </c>
      <c r="G51" s="119">
        <v>15920</v>
      </c>
      <c r="H51" s="119">
        <v>533</v>
      </c>
      <c r="I51" s="119">
        <v>1971</v>
      </c>
    </row>
    <row r="52" spans="1:9" s="163" customFormat="1" ht="12.2" customHeight="1">
      <c r="A52" s="116">
        <v>13</v>
      </c>
      <c r="B52" s="119">
        <v>311888</v>
      </c>
      <c r="C52" s="119">
        <v>3098</v>
      </c>
      <c r="D52" s="119">
        <v>1617</v>
      </c>
      <c r="E52" s="119">
        <v>1481</v>
      </c>
      <c r="F52" s="119">
        <v>16025</v>
      </c>
      <c r="G52" s="119">
        <v>15666</v>
      </c>
      <c r="H52" s="119">
        <v>359</v>
      </c>
      <c r="I52" s="119">
        <v>1840</v>
      </c>
    </row>
    <row r="53" spans="1:9" s="163" customFormat="1" ht="12.2" customHeight="1">
      <c r="A53" s="120" t="s">
        <v>415</v>
      </c>
      <c r="B53" s="119">
        <v>314439</v>
      </c>
      <c r="C53" s="119">
        <v>3037</v>
      </c>
      <c r="D53" s="119">
        <v>1680</v>
      </c>
      <c r="E53" s="119">
        <v>1357</v>
      </c>
      <c r="F53" s="119">
        <v>16144</v>
      </c>
      <c r="G53" s="119">
        <v>14950</v>
      </c>
      <c r="H53" s="119">
        <v>1194</v>
      </c>
      <c r="I53" s="119">
        <v>2551</v>
      </c>
    </row>
    <row r="54" spans="1:9" s="163" customFormat="1" ht="12.2" customHeight="1">
      <c r="A54" s="120" t="s">
        <v>42</v>
      </c>
      <c r="B54" s="119">
        <v>316200</v>
      </c>
      <c r="C54" s="119">
        <v>3077</v>
      </c>
      <c r="D54" s="119">
        <v>1727</v>
      </c>
      <c r="E54" s="119">
        <v>1350</v>
      </c>
      <c r="F54" s="119">
        <v>15670</v>
      </c>
      <c r="G54" s="119">
        <v>15259</v>
      </c>
      <c r="H54" s="119">
        <v>411</v>
      </c>
      <c r="I54" s="119">
        <v>1761</v>
      </c>
    </row>
    <row r="55" spans="1:9" s="163" customFormat="1" ht="12.2" customHeight="1">
      <c r="A55" s="120" t="s">
        <v>43</v>
      </c>
      <c r="B55" s="119">
        <v>317731</v>
      </c>
      <c r="C55" s="119">
        <v>3039</v>
      </c>
      <c r="D55" s="119">
        <v>1860</v>
      </c>
      <c r="E55" s="119">
        <v>1179</v>
      </c>
      <c r="F55" s="119">
        <v>14991</v>
      </c>
      <c r="G55" s="119">
        <v>14639</v>
      </c>
      <c r="H55" s="119">
        <v>352</v>
      </c>
      <c r="I55" s="119">
        <v>1531</v>
      </c>
    </row>
    <row r="56" spans="1:9" s="163" customFormat="1" ht="12.2" customHeight="1">
      <c r="A56" s="120" t="s">
        <v>44</v>
      </c>
      <c r="B56" s="119">
        <v>317358</v>
      </c>
      <c r="C56" s="119">
        <v>2751</v>
      </c>
      <c r="D56" s="119">
        <v>1932</v>
      </c>
      <c r="E56" s="119">
        <v>819</v>
      </c>
      <c r="F56" s="119">
        <v>13882</v>
      </c>
      <c r="G56" s="119">
        <v>15074</v>
      </c>
      <c r="H56" s="119">
        <v>-1192</v>
      </c>
      <c r="I56" s="119">
        <v>-373</v>
      </c>
    </row>
    <row r="57" spans="1:9" s="163" customFormat="1" ht="12.2" customHeight="1">
      <c r="A57" s="120" t="s">
        <v>45</v>
      </c>
      <c r="B57" s="119">
        <v>318929</v>
      </c>
      <c r="C57" s="119">
        <v>2830</v>
      </c>
      <c r="D57" s="119">
        <v>1922</v>
      </c>
      <c r="E57" s="119">
        <v>908</v>
      </c>
      <c r="F57" s="119">
        <v>15377</v>
      </c>
      <c r="G57" s="119">
        <v>14714</v>
      </c>
      <c r="H57" s="119">
        <v>663</v>
      </c>
      <c r="I57" s="119">
        <v>1571</v>
      </c>
    </row>
    <row r="58" spans="1:9" s="163" customFormat="1" ht="12.2" customHeight="1">
      <c r="A58" s="120" t="s">
        <v>46</v>
      </c>
      <c r="B58" s="121">
        <v>320332</v>
      </c>
      <c r="C58" s="121">
        <v>2914</v>
      </c>
      <c r="D58" s="121">
        <v>2087</v>
      </c>
      <c r="E58" s="121">
        <v>827</v>
      </c>
      <c r="F58" s="121">
        <v>14444</v>
      </c>
      <c r="G58" s="121">
        <v>13868</v>
      </c>
      <c r="H58" s="121">
        <v>576</v>
      </c>
      <c r="I58" s="121">
        <v>1403</v>
      </c>
    </row>
    <row r="59" spans="1:9" s="163" customFormat="1" ht="12.2" customHeight="1">
      <c r="A59" s="120" t="s">
        <v>47</v>
      </c>
      <c r="B59" s="121">
        <v>322720</v>
      </c>
      <c r="C59" s="121">
        <v>2780</v>
      </c>
      <c r="D59" s="121">
        <v>2008</v>
      </c>
      <c r="E59" s="121">
        <v>772</v>
      </c>
      <c r="F59" s="121">
        <v>14575</v>
      </c>
      <c r="G59" s="121">
        <v>12959</v>
      </c>
      <c r="H59" s="121">
        <v>1616</v>
      </c>
      <c r="I59" s="121">
        <v>2388</v>
      </c>
    </row>
    <row r="60" spans="1:9" s="163" customFormat="1" ht="12.2" customHeight="1">
      <c r="A60" s="120" t="s">
        <v>144</v>
      </c>
      <c r="B60" s="121">
        <v>325862</v>
      </c>
      <c r="C60" s="121">
        <v>2825</v>
      </c>
      <c r="D60" s="121">
        <v>2114</v>
      </c>
      <c r="E60" s="121">
        <v>711</v>
      </c>
      <c r="F60" s="121">
        <v>14948</v>
      </c>
      <c r="G60" s="121">
        <v>12517</v>
      </c>
      <c r="H60" s="121">
        <v>2431</v>
      </c>
      <c r="I60" s="121">
        <v>3142</v>
      </c>
    </row>
    <row r="61" spans="1:9" s="163" customFormat="1" ht="12.2" customHeight="1">
      <c r="A61" s="120" t="s">
        <v>416</v>
      </c>
      <c r="B61" s="121">
        <v>328182</v>
      </c>
      <c r="C61" s="121">
        <v>2813</v>
      </c>
      <c r="D61" s="121">
        <v>2273</v>
      </c>
      <c r="E61" s="121">
        <v>540</v>
      </c>
      <c r="F61" s="121">
        <v>14550</v>
      </c>
      <c r="G61" s="121">
        <v>12770</v>
      </c>
      <c r="H61" s="121">
        <v>1780</v>
      </c>
      <c r="I61" s="121">
        <v>2320</v>
      </c>
    </row>
    <row r="62" spans="1:9" s="27" customFormat="1" ht="12.2" customHeight="1">
      <c r="A62" s="122">
        <v>23</v>
      </c>
      <c r="B62" s="121">
        <v>329229</v>
      </c>
      <c r="C62" s="121">
        <v>2746</v>
      </c>
      <c r="D62" s="121">
        <v>2386</v>
      </c>
      <c r="E62" s="121">
        <v>360</v>
      </c>
      <c r="F62" s="121">
        <v>13391</v>
      </c>
      <c r="G62" s="121">
        <v>12704</v>
      </c>
      <c r="H62" s="121">
        <v>687</v>
      </c>
      <c r="I62" s="121">
        <v>1047</v>
      </c>
    </row>
    <row r="63" spans="1:9" s="27" customFormat="1" ht="12.2" customHeight="1">
      <c r="A63" s="122">
        <v>24</v>
      </c>
      <c r="B63" s="121">
        <v>330194</v>
      </c>
      <c r="C63" s="121">
        <v>2834</v>
      </c>
      <c r="D63" s="121">
        <v>2441</v>
      </c>
      <c r="E63" s="121">
        <v>393</v>
      </c>
      <c r="F63" s="121">
        <v>13487</v>
      </c>
      <c r="G63" s="121">
        <v>12915</v>
      </c>
      <c r="H63" s="121">
        <v>572</v>
      </c>
      <c r="I63" s="121">
        <v>965</v>
      </c>
    </row>
    <row r="64" spans="1:9" s="27" customFormat="1" ht="12.2" customHeight="1">
      <c r="A64" s="122">
        <v>25</v>
      </c>
      <c r="B64" s="121">
        <v>331565</v>
      </c>
      <c r="C64" s="121">
        <v>2758</v>
      </c>
      <c r="D64" s="121">
        <v>2446</v>
      </c>
      <c r="E64" s="121">
        <v>312</v>
      </c>
      <c r="F64" s="121">
        <v>13508</v>
      </c>
      <c r="G64" s="121">
        <v>12449</v>
      </c>
      <c r="H64" s="121">
        <v>1059</v>
      </c>
      <c r="I64" s="121">
        <v>1371</v>
      </c>
    </row>
    <row r="65" spans="1:10" s="163" customFormat="1" ht="12.2" customHeight="1">
      <c r="A65" s="123">
        <v>26</v>
      </c>
      <c r="B65" s="121">
        <v>333736</v>
      </c>
      <c r="C65" s="121">
        <v>2795</v>
      </c>
      <c r="D65" s="121">
        <v>2559</v>
      </c>
      <c r="E65" s="121">
        <v>236</v>
      </c>
      <c r="F65" s="121">
        <v>14082</v>
      </c>
      <c r="G65" s="121">
        <v>12147</v>
      </c>
      <c r="H65" s="121">
        <v>1935</v>
      </c>
      <c r="I65" s="121">
        <v>2171</v>
      </c>
    </row>
    <row r="66" spans="1:10" s="15" customFormat="1" ht="12" customHeight="1">
      <c r="A66" s="589" t="s">
        <v>179</v>
      </c>
      <c r="B66" s="590"/>
      <c r="C66" s="590"/>
      <c r="D66" s="590"/>
      <c r="E66" s="590"/>
      <c r="F66" s="590"/>
      <c r="G66" s="590"/>
      <c r="H66" s="590"/>
      <c r="I66" s="590"/>
    </row>
    <row r="67" spans="1:10" s="155" customFormat="1" ht="12.75" customHeight="1">
      <c r="A67" s="211" t="s">
        <v>178</v>
      </c>
      <c r="B67" s="212"/>
      <c r="C67" s="212"/>
      <c r="D67" s="212"/>
      <c r="E67" s="212"/>
      <c r="F67" s="212"/>
      <c r="G67" s="212"/>
      <c r="H67" s="211"/>
      <c r="I67" s="214"/>
      <c r="J67" s="16"/>
    </row>
    <row r="68" spans="1:10" s="163" customFormat="1" ht="12.2" customHeight="1">
      <c r="A68" s="211" t="s">
        <v>177</v>
      </c>
      <c r="B68" s="214"/>
      <c r="C68" s="214"/>
      <c r="D68" s="214"/>
      <c r="E68" s="214"/>
      <c r="F68" s="214"/>
      <c r="G68" s="214"/>
      <c r="H68" s="214"/>
      <c r="I68" s="138" t="s">
        <v>97</v>
      </c>
    </row>
    <row r="69" spans="1:10" ht="12.75" customHeight="1"/>
    <row r="70" spans="1:10" s="15" customFormat="1" ht="12" customHeight="1">
      <c r="A70" s="13"/>
      <c r="B70" s="14"/>
      <c r="C70" s="14"/>
      <c r="D70" s="14"/>
      <c r="E70" s="14"/>
      <c r="F70" s="14"/>
      <c r="G70" s="14"/>
      <c r="H70" s="13"/>
      <c r="I70" s="155"/>
    </row>
    <row r="71" spans="1:10" s="15" customFormat="1" ht="12" customHeight="1">
      <c r="A71" s="13"/>
      <c r="B71" s="14"/>
      <c r="C71" s="14"/>
      <c r="D71" s="14"/>
      <c r="E71" s="14"/>
      <c r="F71" s="14"/>
      <c r="G71" s="14"/>
      <c r="H71" s="13"/>
      <c r="I71" s="155"/>
    </row>
    <row r="72" spans="1:10" s="155" customFormat="1" ht="12.6" customHeight="1">
      <c r="A72" s="174"/>
      <c r="J72" s="16"/>
    </row>
  </sheetData>
  <mergeCells count="2">
    <mergeCell ref="I5:I6"/>
    <mergeCell ref="A66:I66"/>
  </mergeCells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scale="98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110" workbookViewId="0"/>
  </sheetViews>
  <sheetFormatPr defaultColWidth="14.5" defaultRowHeight="12"/>
  <cols>
    <col min="1" max="1" width="13.875" style="163" customWidth="1"/>
    <col min="2" max="16384" width="14.5" style="163"/>
  </cols>
  <sheetData>
    <row r="1" spans="1:6" ht="13.5">
      <c r="A1" s="152" t="s">
        <v>166</v>
      </c>
    </row>
    <row r="3" spans="1:6" ht="13.15" customHeight="1">
      <c r="A3" s="124" t="s">
        <v>417</v>
      </c>
    </row>
    <row r="4" spans="1:6" ht="13.5" customHeight="1">
      <c r="A4" s="105"/>
      <c r="C4" s="125"/>
      <c r="D4" s="125"/>
      <c r="E4" s="125"/>
      <c r="F4" s="125" t="s">
        <v>146</v>
      </c>
    </row>
    <row r="5" spans="1:6" ht="13.5" customHeight="1">
      <c r="A5" s="111" t="s">
        <v>147</v>
      </c>
      <c r="B5" s="126" t="s">
        <v>70</v>
      </c>
      <c r="C5" s="126" t="s">
        <v>71</v>
      </c>
      <c r="D5" s="126" t="s">
        <v>167</v>
      </c>
      <c r="E5" s="127" t="s">
        <v>172</v>
      </c>
      <c r="F5" s="127" t="s">
        <v>217</v>
      </c>
    </row>
    <row r="6" spans="1:6" ht="13.5" customHeight="1">
      <c r="A6" s="128" t="s">
        <v>218</v>
      </c>
      <c r="B6" s="129">
        <v>13014</v>
      </c>
      <c r="C6" s="129">
        <v>12157</v>
      </c>
      <c r="D6" s="129">
        <v>12091</v>
      </c>
      <c r="E6" s="130">
        <v>12121</v>
      </c>
      <c r="F6" s="130">
        <v>12478</v>
      </c>
    </row>
    <row r="7" spans="1:6" ht="13.5" customHeight="1">
      <c r="A7" s="131"/>
      <c r="B7" s="132"/>
      <c r="C7" s="132"/>
      <c r="D7" s="132"/>
      <c r="E7" s="133"/>
      <c r="F7" s="133"/>
    </row>
    <row r="8" spans="1:6" ht="13.5" customHeight="1">
      <c r="A8" s="134" t="s">
        <v>148</v>
      </c>
      <c r="B8" s="132">
        <v>203</v>
      </c>
      <c r="C8" s="281">
        <v>153</v>
      </c>
      <c r="D8" s="281">
        <v>174</v>
      </c>
      <c r="E8" s="282">
        <v>177</v>
      </c>
      <c r="F8" s="282">
        <v>154</v>
      </c>
    </row>
    <row r="9" spans="1:6" ht="13.5" customHeight="1">
      <c r="A9" s="134" t="s">
        <v>418</v>
      </c>
      <c r="B9" s="132">
        <v>70</v>
      </c>
      <c r="C9" s="281">
        <v>77</v>
      </c>
      <c r="D9" s="281">
        <v>62</v>
      </c>
      <c r="E9" s="282">
        <v>79</v>
      </c>
      <c r="F9" s="282">
        <v>92</v>
      </c>
    </row>
    <row r="10" spans="1:6" ht="13.5" customHeight="1">
      <c r="A10" s="134" t="s">
        <v>419</v>
      </c>
      <c r="B10" s="132">
        <v>68</v>
      </c>
      <c r="C10" s="281">
        <v>94</v>
      </c>
      <c r="D10" s="281">
        <v>72</v>
      </c>
      <c r="E10" s="282">
        <v>58</v>
      </c>
      <c r="F10" s="282">
        <v>57</v>
      </c>
    </row>
    <row r="11" spans="1:6" ht="13.5" customHeight="1">
      <c r="A11" s="134" t="s">
        <v>420</v>
      </c>
      <c r="B11" s="132">
        <v>134</v>
      </c>
      <c r="C11" s="281">
        <v>195</v>
      </c>
      <c r="D11" s="281">
        <v>158</v>
      </c>
      <c r="E11" s="282">
        <v>135</v>
      </c>
      <c r="F11" s="282">
        <v>157</v>
      </c>
    </row>
    <row r="12" spans="1:6" ht="13.5" customHeight="1">
      <c r="A12" s="134" t="s">
        <v>421</v>
      </c>
      <c r="B12" s="132">
        <v>38</v>
      </c>
      <c r="C12" s="281">
        <v>61</v>
      </c>
      <c r="D12" s="281">
        <v>54</v>
      </c>
      <c r="E12" s="282">
        <v>47</v>
      </c>
      <c r="F12" s="282">
        <v>45</v>
      </c>
    </row>
    <row r="13" spans="1:6" ht="13.5" customHeight="1">
      <c r="A13" s="134" t="s">
        <v>422</v>
      </c>
      <c r="B13" s="132">
        <v>48</v>
      </c>
      <c r="C13" s="281">
        <v>41</v>
      </c>
      <c r="D13" s="281">
        <v>42</v>
      </c>
      <c r="E13" s="282">
        <v>41</v>
      </c>
      <c r="F13" s="282">
        <v>45</v>
      </c>
    </row>
    <row r="14" spans="1:6" ht="13.5" customHeight="1">
      <c r="A14" s="134" t="s">
        <v>423</v>
      </c>
      <c r="B14" s="132">
        <v>93</v>
      </c>
      <c r="C14" s="281">
        <v>236</v>
      </c>
      <c r="D14" s="281">
        <v>151</v>
      </c>
      <c r="E14" s="282">
        <v>152</v>
      </c>
      <c r="F14" s="282">
        <v>98</v>
      </c>
    </row>
    <row r="15" spans="1:6" ht="13.5" customHeight="1">
      <c r="A15" s="134" t="s">
        <v>424</v>
      </c>
      <c r="B15" s="132">
        <v>235</v>
      </c>
      <c r="C15" s="281">
        <v>249</v>
      </c>
      <c r="D15" s="281">
        <v>268</v>
      </c>
      <c r="E15" s="282">
        <v>300</v>
      </c>
      <c r="F15" s="282">
        <v>298</v>
      </c>
    </row>
    <row r="16" spans="1:6" ht="13.5" customHeight="1">
      <c r="A16" s="134" t="s">
        <v>425</v>
      </c>
      <c r="B16" s="132">
        <v>243</v>
      </c>
      <c r="C16" s="281">
        <v>264</v>
      </c>
      <c r="D16" s="281">
        <v>242</v>
      </c>
      <c r="E16" s="282">
        <v>278</v>
      </c>
      <c r="F16" s="282">
        <v>291</v>
      </c>
    </row>
    <row r="17" spans="1:6" ht="13.5" customHeight="1">
      <c r="A17" s="134" t="s">
        <v>426</v>
      </c>
      <c r="B17" s="132">
        <v>159</v>
      </c>
      <c r="C17" s="281">
        <v>168</v>
      </c>
      <c r="D17" s="281">
        <v>192</v>
      </c>
      <c r="E17" s="282">
        <v>171</v>
      </c>
      <c r="F17" s="282">
        <v>187</v>
      </c>
    </row>
    <row r="18" spans="1:6" ht="13.5" customHeight="1">
      <c r="A18" s="135" t="s">
        <v>427</v>
      </c>
      <c r="B18" s="129">
        <v>5877</v>
      </c>
      <c r="C18" s="283">
        <v>5284</v>
      </c>
      <c r="D18" s="283">
        <v>5198</v>
      </c>
      <c r="E18" s="284">
        <v>5292</v>
      </c>
      <c r="F18" s="284">
        <v>5381</v>
      </c>
    </row>
    <row r="19" spans="1:6" ht="13.5" customHeight="1">
      <c r="A19" s="134" t="s">
        <v>428</v>
      </c>
      <c r="B19" s="132">
        <v>1065</v>
      </c>
      <c r="C19" s="281">
        <v>1021</v>
      </c>
      <c r="D19" s="281">
        <v>983</v>
      </c>
      <c r="E19" s="282">
        <v>909</v>
      </c>
      <c r="F19" s="282">
        <v>955</v>
      </c>
    </row>
    <row r="20" spans="1:6" ht="13.5" customHeight="1">
      <c r="A20" s="134" t="s">
        <v>429</v>
      </c>
      <c r="B20" s="132">
        <v>2651</v>
      </c>
      <c r="C20" s="281">
        <v>2386</v>
      </c>
      <c r="D20" s="281">
        <v>2364</v>
      </c>
      <c r="E20" s="282">
        <v>2390</v>
      </c>
      <c r="F20" s="282">
        <v>2529</v>
      </c>
    </row>
    <row r="21" spans="1:6" ht="13.5" customHeight="1">
      <c r="A21" s="134" t="s">
        <v>149</v>
      </c>
      <c r="B21" s="132">
        <v>591</v>
      </c>
      <c r="C21" s="281">
        <v>531</v>
      </c>
      <c r="D21" s="281">
        <v>600</v>
      </c>
      <c r="E21" s="282">
        <v>536</v>
      </c>
      <c r="F21" s="282">
        <v>593</v>
      </c>
    </row>
    <row r="22" spans="1:6" ht="13.5" customHeight="1">
      <c r="A22" s="134" t="s">
        <v>430</v>
      </c>
      <c r="B22" s="132">
        <v>120</v>
      </c>
      <c r="C22" s="281">
        <v>114</v>
      </c>
      <c r="D22" s="281">
        <v>113</v>
      </c>
      <c r="E22" s="282">
        <v>118</v>
      </c>
      <c r="F22" s="282">
        <v>112</v>
      </c>
    </row>
    <row r="23" spans="1:6" ht="13.5" customHeight="1">
      <c r="A23" s="134" t="s">
        <v>431</v>
      </c>
      <c r="B23" s="132">
        <v>24</v>
      </c>
      <c r="C23" s="281">
        <v>13</v>
      </c>
      <c r="D23" s="281">
        <v>25</v>
      </c>
      <c r="E23" s="282">
        <v>13</v>
      </c>
      <c r="F23" s="282">
        <v>28</v>
      </c>
    </row>
    <row r="24" spans="1:6" ht="13.5" customHeight="1">
      <c r="A24" s="134" t="s">
        <v>432</v>
      </c>
      <c r="B24" s="132">
        <v>18</v>
      </c>
      <c r="C24" s="281">
        <v>12</v>
      </c>
      <c r="D24" s="281">
        <v>29</v>
      </c>
      <c r="E24" s="282">
        <v>29</v>
      </c>
      <c r="F24" s="282">
        <v>17</v>
      </c>
    </row>
    <row r="25" spans="1:6" ht="13.5" customHeight="1">
      <c r="A25" s="134" t="s">
        <v>433</v>
      </c>
      <c r="B25" s="132">
        <v>7</v>
      </c>
      <c r="C25" s="281">
        <v>12</v>
      </c>
      <c r="D25" s="281">
        <v>10</v>
      </c>
      <c r="E25" s="282">
        <v>11</v>
      </c>
      <c r="F25" s="282">
        <v>12</v>
      </c>
    </row>
    <row r="26" spans="1:6" ht="13.5" customHeight="1">
      <c r="A26" s="134" t="s">
        <v>434</v>
      </c>
      <c r="B26" s="132">
        <v>49</v>
      </c>
      <c r="C26" s="281">
        <v>35</v>
      </c>
      <c r="D26" s="281">
        <v>37</v>
      </c>
      <c r="E26" s="282">
        <v>21</v>
      </c>
      <c r="F26" s="282">
        <v>38</v>
      </c>
    </row>
    <row r="27" spans="1:6" ht="13.5" customHeight="1">
      <c r="A27" s="134" t="s">
        <v>435</v>
      </c>
      <c r="B27" s="132">
        <v>95</v>
      </c>
      <c r="C27" s="281">
        <v>95</v>
      </c>
      <c r="D27" s="281">
        <v>89</v>
      </c>
      <c r="E27" s="282">
        <v>118</v>
      </c>
      <c r="F27" s="282">
        <v>96</v>
      </c>
    </row>
    <row r="28" spans="1:6" ht="13.5" customHeight="1">
      <c r="A28" s="134" t="s">
        <v>436</v>
      </c>
      <c r="B28" s="132">
        <v>20</v>
      </c>
      <c r="C28" s="281">
        <v>18</v>
      </c>
      <c r="D28" s="281">
        <v>29</v>
      </c>
      <c r="E28" s="282">
        <v>11</v>
      </c>
      <c r="F28" s="282">
        <v>21</v>
      </c>
    </row>
    <row r="29" spans="1:6" ht="13.5" customHeight="1">
      <c r="A29" s="134" t="s">
        <v>437</v>
      </c>
      <c r="B29" s="132">
        <v>134</v>
      </c>
      <c r="C29" s="281">
        <v>79</v>
      </c>
      <c r="D29" s="281">
        <v>108</v>
      </c>
      <c r="E29" s="282">
        <v>95</v>
      </c>
      <c r="F29" s="282">
        <v>109</v>
      </c>
    </row>
    <row r="30" spans="1:6" ht="13.5" customHeight="1">
      <c r="A30" s="134" t="s">
        <v>438</v>
      </c>
      <c r="B30" s="132">
        <v>139</v>
      </c>
      <c r="C30" s="281">
        <v>178</v>
      </c>
      <c r="D30" s="281">
        <v>176</v>
      </c>
      <c r="E30" s="282">
        <v>175</v>
      </c>
      <c r="F30" s="282">
        <v>170</v>
      </c>
    </row>
    <row r="31" spans="1:6" ht="13.5" customHeight="1">
      <c r="A31" s="134" t="s">
        <v>439</v>
      </c>
      <c r="B31" s="132">
        <v>31</v>
      </c>
      <c r="C31" s="281">
        <v>33</v>
      </c>
      <c r="D31" s="281">
        <v>20</v>
      </c>
      <c r="E31" s="282">
        <v>28</v>
      </c>
      <c r="F31" s="282">
        <v>35</v>
      </c>
    </row>
    <row r="32" spans="1:6" ht="13.5" customHeight="1">
      <c r="A32" s="134" t="s">
        <v>440</v>
      </c>
      <c r="B32" s="132">
        <v>23</v>
      </c>
      <c r="C32" s="281">
        <v>16</v>
      </c>
      <c r="D32" s="281">
        <v>23</v>
      </c>
      <c r="E32" s="282">
        <v>16</v>
      </c>
      <c r="F32" s="282">
        <v>23</v>
      </c>
    </row>
    <row r="33" spans="1:6" ht="13.5" customHeight="1">
      <c r="A33" s="134" t="s">
        <v>441</v>
      </c>
      <c r="B33" s="132">
        <v>47</v>
      </c>
      <c r="C33" s="281">
        <v>49</v>
      </c>
      <c r="D33" s="281">
        <v>44</v>
      </c>
      <c r="E33" s="282">
        <v>60</v>
      </c>
      <c r="F33" s="282">
        <v>53</v>
      </c>
    </row>
    <row r="34" spans="1:6" ht="13.5" customHeight="1">
      <c r="A34" s="134" t="s">
        <v>442</v>
      </c>
      <c r="B34" s="132">
        <v>186</v>
      </c>
      <c r="C34" s="281">
        <v>196</v>
      </c>
      <c r="D34" s="281">
        <v>222</v>
      </c>
      <c r="E34" s="282">
        <v>227</v>
      </c>
      <c r="F34" s="282">
        <v>221</v>
      </c>
    </row>
    <row r="35" spans="1:6" ht="13.5" customHeight="1">
      <c r="A35" s="134" t="s">
        <v>443</v>
      </c>
      <c r="B35" s="132">
        <v>119</v>
      </c>
      <c r="C35" s="281">
        <v>100</v>
      </c>
      <c r="D35" s="281">
        <v>132</v>
      </c>
      <c r="E35" s="282">
        <v>103</v>
      </c>
      <c r="F35" s="282">
        <v>96</v>
      </c>
    </row>
    <row r="36" spans="1:6" ht="13.5" customHeight="1">
      <c r="A36" s="134" t="s">
        <v>444</v>
      </c>
      <c r="B36" s="132">
        <v>26</v>
      </c>
      <c r="C36" s="281">
        <v>29</v>
      </c>
      <c r="D36" s="281">
        <v>17</v>
      </c>
      <c r="E36" s="282">
        <v>12</v>
      </c>
      <c r="F36" s="282">
        <v>26</v>
      </c>
    </row>
    <row r="37" spans="1:6" ht="13.5" customHeight="1">
      <c r="A37" s="134" t="s">
        <v>150</v>
      </c>
      <c r="B37" s="132">
        <v>17</v>
      </c>
      <c r="C37" s="281">
        <v>7</v>
      </c>
      <c r="D37" s="281">
        <v>8</v>
      </c>
      <c r="E37" s="282">
        <v>6</v>
      </c>
      <c r="F37" s="282">
        <v>17</v>
      </c>
    </row>
    <row r="38" spans="1:6" ht="13.5" customHeight="1">
      <c r="A38" s="134" t="s">
        <v>445</v>
      </c>
      <c r="B38" s="132">
        <v>3</v>
      </c>
      <c r="C38" s="281">
        <v>7</v>
      </c>
      <c r="D38" s="281">
        <v>1</v>
      </c>
      <c r="E38" s="282">
        <v>3</v>
      </c>
      <c r="F38" s="282">
        <v>4</v>
      </c>
    </row>
    <row r="39" spans="1:6" ht="13.5" customHeight="1">
      <c r="A39" s="134" t="s">
        <v>446</v>
      </c>
      <c r="B39" s="132">
        <v>15</v>
      </c>
      <c r="C39" s="281">
        <v>14</v>
      </c>
      <c r="D39" s="281">
        <v>1</v>
      </c>
      <c r="E39" s="282">
        <v>4</v>
      </c>
      <c r="F39" s="282">
        <v>5</v>
      </c>
    </row>
    <row r="40" spans="1:6" ht="13.5" customHeight="1">
      <c r="A40" s="134" t="s">
        <v>447</v>
      </c>
      <c r="B40" s="132">
        <v>24</v>
      </c>
      <c r="C40" s="281">
        <v>16</v>
      </c>
      <c r="D40" s="281">
        <v>20</v>
      </c>
      <c r="E40" s="282">
        <v>34</v>
      </c>
      <c r="F40" s="282">
        <v>32</v>
      </c>
    </row>
    <row r="41" spans="1:6" ht="13.5" customHeight="1">
      <c r="A41" s="134" t="s">
        <v>448</v>
      </c>
      <c r="B41" s="132">
        <v>37</v>
      </c>
      <c r="C41" s="281">
        <v>44</v>
      </c>
      <c r="D41" s="281">
        <v>74</v>
      </c>
      <c r="E41" s="282">
        <v>62</v>
      </c>
      <c r="F41" s="282">
        <v>58</v>
      </c>
    </row>
    <row r="42" spans="1:6" ht="13.5" customHeight="1">
      <c r="A42" s="134" t="s">
        <v>449</v>
      </c>
      <c r="B42" s="132">
        <v>27</v>
      </c>
      <c r="C42" s="281">
        <v>12</v>
      </c>
      <c r="D42" s="281">
        <v>14</v>
      </c>
      <c r="E42" s="282">
        <v>16</v>
      </c>
      <c r="F42" s="282">
        <v>29</v>
      </c>
    </row>
    <row r="43" spans="1:6" ht="13.5" customHeight="1">
      <c r="A43" s="134" t="s">
        <v>450</v>
      </c>
      <c r="B43" s="132">
        <v>7</v>
      </c>
      <c r="C43" s="281">
        <v>7</v>
      </c>
      <c r="D43" s="281">
        <v>4</v>
      </c>
      <c r="E43" s="282">
        <v>10</v>
      </c>
      <c r="F43" s="282">
        <v>10</v>
      </c>
    </row>
    <row r="44" spans="1:6" ht="13.5" customHeight="1">
      <c r="A44" s="134" t="s">
        <v>451</v>
      </c>
      <c r="B44" s="132">
        <v>29</v>
      </c>
      <c r="C44" s="281">
        <v>11</v>
      </c>
      <c r="D44" s="281">
        <v>24</v>
      </c>
      <c r="E44" s="282">
        <v>21</v>
      </c>
      <c r="F44" s="282">
        <v>24</v>
      </c>
    </row>
    <row r="45" spans="1:6" ht="13.5" customHeight="1">
      <c r="A45" s="134" t="s">
        <v>452</v>
      </c>
      <c r="B45" s="132">
        <v>32</v>
      </c>
      <c r="C45" s="281">
        <v>20</v>
      </c>
      <c r="D45" s="281">
        <v>21</v>
      </c>
      <c r="E45" s="282">
        <v>23</v>
      </c>
      <c r="F45" s="282">
        <v>28</v>
      </c>
    </row>
    <row r="46" spans="1:6" ht="13.5" customHeight="1">
      <c r="A46" s="134" t="s">
        <v>453</v>
      </c>
      <c r="B46" s="132">
        <v>17</v>
      </c>
      <c r="C46" s="281">
        <v>8</v>
      </c>
      <c r="D46" s="281">
        <v>1</v>
      </c>
      <c r="E46" s="282">
        <v>10</v>
      </c>
      <c r="F46" s="282">
        <v>5</v>
      </c>
    </row>
    <row r="47" spans="1:6" ht="13.5" customHeight="1">
      <c r="A47" s="134" t="s">
        <v>454</v>
      </c>
      <c r="B47" s="132">
        <v>137</v>
      </c>
      <c r="C47" s="281">
        <v>129</v>
      </c>
      <c r="D47" s="281">
        <v>124</v>
      </c>
      <c r="E47" s="282">
        <v>130</v>
      </c>
      <c r="F47" s="282">
        <v>142</v>
      </c>
    </row>
    <row r="48" spans="1:6" ht="13.5" customHeight="1">
      <c r="A48" s="134" t="s">
        <v>455</v>
      </c>
      <c r="B48" s="132">
        <v>15</v>
      </c>
      <c r="C48" s="281">
        <v>11</v>
      </c>
      <c r="D48" s="281">
        <v>12</v>
      </c>
      <c r="E48" s="282">
        <v>25</v>
      </c>
      <c r="F48" s="282">
        <v>9</v>
      </c>
    </row>
    <row r="49" spans="1:6" ht="13.5" customHeight="1">
      <c r="A49" s="134" t="s">
        <v>456</v>
      </c>
      <c r="B49" s="132">
        <v>15</v>
      </c>
      <c r="C49" s="281">
        <v>16</v>
      </c>
      <c r="D49" s="281">
        <v>27</v>
      </c>
      <c r="E49" s="282">
        <v>27</v>
      </c>
      <c r="F49" s="282">
        <v>35</v>
      </c>
    </row>
    <row r="50" spans="1:6" ht="13.5" customHeight="1">
      <c r="A50" s="134" t="s">
        <v>457</v>
      </c>
      <c r="B50" s="132">
        <v>18</v>
      </c>
      <c r="C50" s="281">
        <v>19</v>
      </c>
      <c r="D50" s="281">
        <v>18</v>
      </c>
      <c r="E50" s="282">
        <v>21</v>
      </c>
      <c r="F50" s="282">
        <v>27</v>
      </c>
    </row>
    <row r="51" spans="1:6" ht="13.5" customHeight="1">
      <c r="A51" s="134" t="s">
        <v>458</v>
      </c>
      <c r="B51" s="132">
        <v>18</v>
      </c>
      <c r="C51" s="281">
        <v>13</v>
      </c>
      <c r="D51" s="281">
        <v>19</v>
      </c>
      <c r="E51" s="282">
        <v>17</v>
      </c>
      <c r="F51" s="282">
        <v>19</v>
      </c>
    </row>
    <row r="52" spans="1:6" ht="13.5" customHeight="1">
      <c r="A52" s="134" t="s">
        <v>459</v>
      </c>
      <c r="B52" s="132">
        <v>22</v>
      </c>
      <c r="C52" s="281">
        <v>9</v>
      </c>
      <c r="D52" s="281">
        <v>17</v>
      </c>
      <c r="E52" s="282">
        <v>32</v>
      </c>
      <c r="F52" s="282">
        <v>15</v>
      </c>
    </row>
    <row r="53" spans="1:6" ht="13.5" customHeight="1">
      <c r="A53" s="134" t="s">
        <v>151</v>
      </c>
      <c r="B53" s="132">
        <v>25</v>
      </c>
      <c r="C53" s="281">
        <v>27</v>
      </c>
      <c r="D53" s="281">
        <v>46</v>
      </c>
      <c r="E53" s="282">
        <v>30</v>
      </c>
      <c r="F53" s="282">
        <v>40</v>
      </c>
    </row>
    <row r="54" spans="1:6" ht="13.5" customHeight="1">
      <c r="A54" s="136" t="s">
        <v>460</v>
      </c>
      <c r="B54" s="137">
        <v>43</v>
      </c>
      <c r="C54" s="285">
        <v>48</v>
      </c>
      <c r="D54" s="285">
        <v>26</v>
      </c>
      <c r="E54" s="286">
        <v>48</v>
      </c>
      <c r="F54" s="286">
        <v>40</v>
      </c>
    </row>
    <row r="55" spans="1:6" ht="13.5" customHeight="1">
      <c r="A55" s="163" t="s">
        <v>153</v>
      </c>
      <c r="C55" s="138"/>
      <c r="D55" s="138"/>
      <c r="E55" s="138"/>
      <c r="F55" s="138" t="s">
        <v>152</v>
      </c>
    </row>
    <row r="56" spans="1:6" ht="15" customHeight="1"/>
  </sheetData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3</vt:i4>
      </vt:variant>
    </vt:vector>
  </HeadingPairs>
  <TitlesOfParts>
    <vt:vector size="28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'2-1'!Print_Area</vt:lpstr>
      <vt:lpstr>'2-4'!Print_Area</vt:lpstr>
      <vt:lpstr>'2-9'!Print_Area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2012-05-02T04:18:32Z</dcterms:created>
  <dcterms:modified xsi:type="dcterms:W3CDTF">2016-11-17T07:02:33Z</dcterms:modified>
</cp:coreProperties>
</file>