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15" windowWidth="20520" windowHeight="3945"/>
  </bookViews>
  <sheets>
    <sheet name="目次" sheetId="49" r:id="rId1"/>
    <sheet name="7-1" sheetId="88" r:id="rId2"/>
    <sheet name="7-2" sheetId="89" r:id="rId3"/>
    <sheet name="7-3" sheetId="90" r:id="rId4"/>
    <sheet name="7-4" sheetId="91" r:id="rId5"/>
    <sheet name="7-5(1)" sheetId="92" r:id="rId6"/>
    <sheet name="7-5(2)" sheetId="93" r:id="rId7"/>
    <sheet name="7-5(3)" sheetId="94" r:id="rId8"/>
    <sheet name="7-5(4)" sheetId="95" r:id="rId9"/>
    <sheet name="7-5(5)" sheetId="96" r:id="rId10"/>
    <sheet name="7-6(1)" sheetId="97" r:id="rId11"/>
    <sheet name="7-6(2)" sheetId="98" r:id="rId12"/>
    <sheet name="7-6(3)" sheetId="99" r:id="rId13"/>
    <sheet name="7-6(4)" sheetId="100" r:id="rId14"/>
    <sheet name="7-6(5)" sheetId="101" r:id="rId15"/>
    <sheet name="7-6(6)" sheetId="102" r:id="rId16"/>
    <sheet name="7-7(1)" sheetId="103" r:id="rId17"/>
    <sheet name="7-7(2)" sheetId="104" r:id="rId18"/>
    <sheet name="7-8" sheetId="105" r:id="rId19"/>
    <sheet name="7-9" sheetId="106" r:id="rId20"/>
    <sheet name="7-10" sheetId="107" r:id="rId21"/>
    <sheet name="7-11" sheetId="108" r:id="rId22"/>
    <sheet name="7-12" sheetId="109" r:id="rId23"/>
    <sheet name="7-13" sheetId="110" r:id="rId24"/>
    <sheet name="7-14" sheetId="111" r:id="rId25"/>
    <sheet name="7-15" sheetId="112" r:id="rId26"/>
    <sheet name="7-16" sheetId="113" r:id="rId27"/>
    <sheet name="7-17" sheetId="114" r:id="rId28"/>
    <sheet name="7-18" sheetId="115" r:id="rId29"/>
    <sheet name="7-19" sheetId="116" r:id="rId30"/>
    <sheet name="7-20" sheetId="117" r:id="rId31"/>
    <sheet name="7-21" sheetId="118" r:id="rId32"/>
    <sheet name="7-22" sheetId="119" r:id="rId33"/>
    <sheet name="7-23" sheetId="120" r:id="rId34"/>
    <sheet name="7-24(1)" sheetId="121" r:id="rId35"/>
    <sheet name="7-24(2)" sheetId="122" r:id="rId36"/>
  </sheets>
  <calcPr calcId="145621" calcMode="manual"/>
</workbook>
</file>

<file path=xl/calcChain.xml><?xml version="1.0" encoding="utf-8"?>
<calcChain xmlns="http://schemas.openxmlformats.org/spreadsheetml/2006/main">
  <c r="G10" i="122" l="1"/>
  <c r="F10" i="122"/>
  <c r="D35" i="118" l="1"/>
  <c r="D29" i="118"/>
  <c r="D24" i="118"/>
  <c r="D38" i="118" s="1"/>
  <c r="D17" i="118"/>
  <c r="C17" i="118"/>
  <c r="D13" i="118"/>
  <c r="D20" i="118" s="1"/>
  <c r="C13" i="118"/>
  <c r="D6" i="118"/>
  <c r="C6" i="118"/>
  <c r="C20" i="118" s="1"/>
  <c r="E11" i="117"/>
  <c r="B11" i="117"/>
  <c r="E7" i="117"/>
  <c r="B7" i="117"/>
  <c r="D20" i="116"/>
  <c r="D22" i="115"/>
  <c r="D20" i="114"/>
  <c r="F39" i="113"/>
  <c r="G39" i="113" s="1"/>
  <c r="E39" i="113"/>
  <c r="H39" i="113" s="1"/>
  <c r="F38" i="113"/>
  <c r="E38" i="113"/>
  <c r="H38" i="113" s="1"/>
  <c r="D38" i="113"/>
  <c r="C38" i="113"/>
  <c r="H37" i="113"/>
  <c r="G37" i="113"/>
  <c r="F37" i="113"/>
  <c r="E37" i="113"/>
  <c r="H36" i="113"/>
  <c r="G36" i="113"/>
  <c r="F36" i="113"/>
  <c r="E36" i="113"/>
  <c r="H35" i="113"/>
  <c r="G35" i="113"/>
  <c r="G38" i="113" s="1"/>
  <c r="F35" i="113"/>
  <c r="E35" i="113"/>
  <c r="D34" i="113"/>
  <c r="C34" i="113"/>
  <c r="F33" i="113"/>
  <c r="G33" i="113" s="1"/>
  <c r="E33" i="113"/>
  <c r="H33" i="113" s="1"/>
  <c r="F32" i="113"/>
  <c r="G32" i="113" s="1"/>
  <c r="E32" i="113"/>
  <c r="H32" i="113" s="1"/>
  <c r="F31" i="113"/>
  <c r="G31" i="113" s="1"/>
  <c r="E31" i="113"/>
  <c r="H31" i="113" s="1"/>
  <c r="F30" i="113"/>
  <c r="G30" i="113" s="1"/>
  <c r="E30" i="113"/>
  <c r="H30" i="113" s="1"/>
  <c r="F29" i="113"/>
  <c r="F34" i="113" s="1"/>
  <c r="E29" i="113"/>
  <c r="H29" i="113" s="1"/>
  <c r="F28" i="113"/>
  <c r="G28" i="113" s="1"/>
  <c r="E28" i="113"/>
  <c r="H28" i="113" s="1"/>
  <c r="F27" i="113"/>
  <c r="G27" i="113" s="1"/>
  <c r="E27" i="113"/>
  <c r="H27" i="113" s="1"/>
  <c r="F26" i="113"/>
  <c r="E26" i="113"/>
  <c r="H26" i="113" s="1"/>
  <c r="D26" i="113"/>
  <c r="C26" i="113"/>
  <c r="H25" i="113"/>
  <c r="G25" i="113"/>
  <c r="F25" i="113"/>
  <c r="E25" i="113"/>
  <c r="H24" i="113"/>
  <c r="G24" i="113"/>
  <c r="F24" i="113"/>
  <c r="E24" i="113"/>
  <c r="H23" i="113"/>
  <c r="G23" i="113"/>
  <c r="G26" i="113" s="1"/>
  <c r="F23" i="113"/>
  <c r="E23" i="113"/>
  <c r="D22" i="113"/>
  <c r="C22" i="113"/>
  <c r="F21" i="113"/>
  <c r="G21" i="113" s="1"/>
  <c r="E21" i="113"/>
  <c r="H21" i="113" s="1"/>
  <c r="F20" i="113"/>
  <c r="F22" i="113" s="1"/>
  <c r="E20" i="113"/>
  <c r="H20" i="113" s="1"/>
  <c r="F19" i="113"/>
  <c r="G19" i="113" s="1"/>
  <c r="E19" i="113"/>
  <c r="H19" i="113" s="1"/>
  <c r="F18" i="113"/>
  <c r="E18" i="113"/>
  <c r="H18" i="113" s="1"/>
  <c r="D18" i="113"/>
  <c r="C18" i="113"/>
  <c r="H17" i="113"/>
  <c r="G17" i="113"/>
  <c r="F17" i="113"/>
  <c r="E17" i="113"/>
  <c r="H16" i="113"/>
  <c r="G16" i="113"/>
  <c r="G18" i="113" s="1"/>
  <c r="F16" i="113"/>
  <c r="E16" i="113"/>
  <c r="D15" i="113"/>
  <c r="D40" i="113" s="1"/>
  <c r="C15" i="113"/>
  <c r="C40" i="113" s="1"/>
  <c r="F14" i="113"/>
  <c r="G14" i="113" s="1"/>
  <c r="E14" i="113"/>
  <c r="H14" i="113" s="1"/>
  <c r="F13" i="113"/>
  <c r="F15" i="113" s="1"/>
  <c r="E13" i="113"/>
  <c r="H13" i="113" s="1"/>
  <c r="F12" i="113"/>
  <c r="E12" i="113"/>
  <c r="H12" i="113" s="1"/>
  <c r="D12" i="113"/>
  <c r="C12" i="113"/>
  <c r="H11" i="113"/>
  <c r="G11" i="113"/>
  <c r="F11" i="113"/>
  <c r="E11" i="113"/>
  <c r="H10" i="113"/>
  <c r="G10" i="113"/>
  <c r="F10" i="113"/>
  <c r="E10" i="113"/>
  <c r="H9" i="113"/>
  <c r="G9" i="113"/>
  <c r="F9" i="113"/>
  <c r="E9" i="113"/>
  <c r="H8" i="113"/>
  <c r="G8" i="113"/>
  <c r="G12" i="113" s="1"/>
  <c r="F8" i="113"/>
  <c r="E8" i="113"/>
  <c r="G7" i="113"/>
  <c r="E7" i="113"/>
  <c r="F40" i="113" l="1"/>
  <c r="G13" i="113"/>
  <c r="G15" i="113" s="1"/>
  <c r="E15" i="113"/>
  <c r="H15" i="113" s="1"/>
  <c r="H40" i="113" s="1"/>
  <c r="G20" i="113"/>
  <c r="G22" i="113" s="1"/>
  <c r="G40" i="113" s="1"/>
  <c r="E22" i="113"/>
  <c r="H22" i="113" s="1"/>
  <c r="G29" i="113"/>
  <c r="G34" i="113" s="1"/>
  <c r="E34" i="113"/>
  <c r="H34" i="113" s="1"/>
  <c r="E27" i="110"/>
  <c r="E26" i="110"/>
  <c r="E25" i="110"/>
  <c r="E24" i="110"/>
  <c r="E23" i="110"/>
  <c r="E22" i="110"/>
  <c r="E21" i="110"/>
  <c r="E20" i="110"/>
  <c r="E19" i="110"/>
  <c r="E18" i="110"/>
  <c r="E17" i="110"/>
  <c r="E16" i="110"/>
  <c r="E13" i="110"/>
  <c r="E12" i="110"/>
  <c r="E11" i="110"/>
  <c r="E10" i="110"/>
  <c r="E9" i="110"/>
  <c r="E6" i="110"/>
  <c r="C10" i="108"/>
  <c r="B10" i="108" s="1"/>
  <c r="C10" i="107"/>
  <c r="B10" i="107"/>
  <c r="F9" i="106"/>
  <c r="M7" i="102"/>
  <c r="L7" i="102"/>
  <c r="C11" i="90"/>
  <c r="C10" i="90"/>
  <c r="F6" i="89"/>
  <c r="E40" i="113" l="1"/>
</calcChain>
</file>

<file path=xl/sharedStrings.xml><?xml version="1.0" encoding="utf-8"?>
<sst xmlns="http://schemas.openxmlformats.org/spreadsheetml/2006/main" count="881" uniqueCount="549">
  <si>
    <t>各年中</t>
    <rPh sb="0" eb="1">
      <t>カク</t>
    </rPh>
    <rPh sb="1" eb="2">
      <t>ネン</t>
    </rPh>
    <rPh sb="2" eb="3">
      <t>ナカ</t>
    </rPh>
    <phoneticPr fontId="25"/>
  </si>
  <si>
    <t>（単位：人）</t>
    <rPh sb="1" eb="3">
      <t>タンイ</t>
    </rPh>
    <rPh sb="4" eb="5">
      <t>ヒト</t>
    </rPh>
    <phoneticPr fontId="25"/>
  </si>
  <si>
    <t>区　分</t>
    <rPh sb="0" eb="1">
      <t>ク</t>
    </rPh>
    <rPh sb="2" eb="3">
      <t>ブン</t>
    </rPh>
    <phoneticPr fontId="25"/>
  </si>
  <si>
    <t>出  生</t>
    <rPh sb="0" eb="4">
      <t>シュッセイ</t>
    </rPh>
    <phoneticPr fontId="25"/>
  </si>
  <si>
    <t>計</t>
    <rPh sb="0" eb="1">
      <t>ケイ</t>
    </rPh>
    <phoneticPr fontId="25"/>
  </si>
  <si>
    <t>男</t>
    <rPh sb="0" eb="1">
      <t>オトコ</t>
    </rPh>
    <phoneticPr fontId="25"/>
  </si>
  <si>
    <t>女</t>
    <rPh sb="0" eb="1">
      <t>オンナ</t>
    </rPh>
    <phoneticPr fontId="25"/>
  </si>
  <si>
    <t>合計特殊出生率</t>
    <rPh sb="0" eb="2">
      <t>ゴウケイ</t>
    </rPh>
    <rPh sb="2" eb="4">
      <t>トクシュ</t>
    </rPh>
    <rPh sb="4" eb="6">
      <t>シュッショウ</t>
    </rPh>
    <rPh sb="6" eb="7">
      <t>リツ</t>
    </rPh>
    <phoneticPr fontId="25"/>
  </si>
  <si>
    <t>死  亡</t>
    <rPh sb="0" eb="4">
      <t>シボウ</t>
    </rPh>
    <phoneticPr fontId="25"/>
  </si>
  <si>
    <t>乳児死亡</t>
    <rPh sb="0" eb="2">
      <t>ニュウジ</t>
    </rPh>
    <rPh sb="2" eb="4">
      <t>シボウ</t>
    </rPh>
    <phoneticPr fontId="25"/>
  </si>
  <si>
    <t>新生児死亡</t>
    <rPh sb="0" eb="3">
      <t>シンセイジ</t>
    </rPh>
    <rPh sb="3" eb="5">
      <t>シボウ</t>
    </rPh>
    <phoneticPr fontId="25"/>
  </si>
  <si>
    <t>周産期死亡</t>
    <rPh sb="0" eb="1">
      <t>シュウ</t>
    </rPh>
    <rPh sb="1" eb="2">
      <t>サン</t>
    </rPh>
    <rPh sb="2" eb="3">
      <t>キ</t>
    </rPh>
    <rPh sb="3" eb="5">
      <t>シボウ</t>
    </rPh>
    <phoneticPr fontId="25"/>
  </si>
  <si>
    <t>死  産</t>
    <rPh sb="0" eb="1">
      <t>シ</t>
    </rPh>
    <rPh sb="3" eb="4">
      <t>サン</t>
    </rPh>
    <phoneticPr fontId="25"/>
  </si>
  <si>
    <t>自  然</t>
    <rPh sb="0" eb="4">
      <t>シゼン</t>
    </rPh>
    <phoneticPr fontId="25"/>
  </si>
  <si>
    <t>人  工</t>
    <rPh sb="0" eb="4">
      <t>ジンコウ</t>
    </rPh>
    <phoneticPr fontId="25"/>
  </si>
  <si>
    <t>自然増加</t>
    <rPh sb="0" eb="2">
      <t>シゼン</t>
    </rPh>
    <rPh sb="2" eb="4">
      <t>ゾウカ</t>
    </rPh>
    <phoneticPr fontId="25"/>
  </si>
  <si>
    <t>（注）乳児死亡、新生児死亡、周産期死亡については再掲。</t>
    <rPh sb="24" eb="26">
      <t>サイケイ</t>
    </rPh>
    <phoneticPr fontId="26"/>
  </si>
  <si>
    <t>（単位：人）</t>
  </si>
  <si>
    <t>区    分</t>
    <rPh sb="0" eb="6">
      <t>クブン</t>
    </rPh>
    <phoneticPr fontId="25"/>
  </si>
  <si>
    <t>総  数</t>
    <rPh sb="0" eb="4">
      <t>ソウスウ</t>
    </rPh>
    <phoneticPr fontId="25"/>
  </si>
  <si>
    <t>結  核</t>
    <rPh sb="0" eb="4">
      <t>ケッカク</t>
    </rPh>
    <phoneticPr fontId="25"/>
  </si>
  <si>
    <t>悪性新生物</t>
    <rPh sb="0" eb="2">
      <t>アクセイ</t>
    </rPh>
    <rPh sb="2" eb="5">
      <t>シンセイブツ</t>
    </rPh>
    <phoneticPr fontId="25"/>
  </si>
  <si>
    <t>糖尿病</t>
    <rPh sb="0" eb="3">
      <t>トウニョウビョウ</t>
    </rPh>
    <phoneticPr fontId="25"/>
  </si>
  <si>
    <t>高血圧性疾患</t>
    <rPh sb="0" eb="4">
      <t>コウケツアツセイ</t>
    </rPh>
    <rPh sb="4" eb="6">
      <t>シッカン</t>
    </rPh>
    <phoneticPr fontId="25"/>
  </si>
  <si>
    <t>脳血管疾患</t>
    <rPh sb="0" eb="1">
      <t>ノウ</t>
    </rPh>
    <rPh sb="1" eb="3">
      <t>ケッカン</t>
    </rPh>
    <rPh sb="3" eb="5">
      <t>シッカン</t>
    </rPh>
    <phoneticPr fontId="25"/>
  </si>
  <si>
    <t>大動脈瘤及び解離</t>
    <rPh sb="0" eb="1">
      <t>ダイ</t>
    </rPh>
    <rPh sb="1" eb="4">
      <t>ドウミャクリュウ</t>
    </rPh>
    <rPh sb="4" eb="5">
      <t>オヨ</t>
    </rPh>
    <rPh sb="6" eb="8">
      <t>カイリ</t>
    </rPh>
    <phoneticPr fontId="25"/>
  </si>
  <si>
    <t>肺  炎</t>
    <rPh sb="0" eb="4">
      <t>ハイエン</t>
    </rPh>
    <phoneticPr fontId="25"/>
  </si>
  <si>
    <t>慢性閉塞性肺疾患</t>
    <rPh sb="0" eb="2">
      <t>マンセイ</t>
    </rPh>
    <rPh sb="2" eb="5">
      <t>ヘイソクセイ</t>
    </rPh>
    <rPh sb="5" eb="6">
      <t>ハイ</t>
    </rPh>
    <rPh sb="6" eb="8">
      <t>シッカン</t>
    </rPh>
    <phoneticPr fontId="25"/>
  </si>
  <si>
    <t>喘  息</t>
    <rPh sb="3" eb="4">
      <t>イキ</t>
    </rPh>
    <phoneticPr fontId="25"/>
  </si>
  <si>
    <t>肝疾患</t>
    <rPh sb="0" eb="1">
      <t>カン</t>
    </rPh>
    <rPh sb="1" eb="3">
      <t>シッカン</t>
    </rPh>
    <phoneticPr fontId="25"/>
  </si>
  <si>
    <t>腎不全</t>
    <rPh sb="0" eb="3">
      <t>ジンフゼン</t>
    </rPh>
    <phoneticPr fontId="25"/>
  </si>
  <si>
    <t>老  衰</t>
    <rPh sb="0" eb="4">
      <t>ロウスイ</t>
    </rPh>
    <phoneticPr fontId="25"/>
  </si>
  <si>
    <t>不慮の事故</t>
    <rPh sb="0" eb="2">
      <t>フリョ</t>
    </rPh>
    <rPh sb="3" eb="5">
      <t>ジコ</t>
    </rPh>
    <phoneticPr fontId="25"/>
  </si>
  <si>
    <t>自  殺</t>
    <rPh sb="0" eb="4">
      <t>ジサツ</t>
    </rPh>
    <phoneticPr fontId="25"/>
  </si>
  <si>
    <t>その他</t>
    <rPh sb="0" eb="3">
      <t>ソノタ</t>
    </rPh>
    <phoneticPr fontId="25"/>
  </si>
  <si>
    <t>総　数</t>
    <rPh sb="0" eb="1">
      <t>フサ</t>
    </rPh>
    <rPh sb="2" eb="3">
      <t>スウ</t>
    </rPh>
    <phoneticPr fontId="25"/>
  </si>
  <si>
    <t>病　院</t>
    <rPh sb="0" eb="1">
      <t>ヤマイ</t>
    </rPh>
    <rPh sb="2" eb="3">
      <t>イン</t>
    </rPh>
    <phoneticPr fontId="25"/>
  </si>
  <si>
    <t>診療所</t>
    <rPh sb="0" eb="3">
      <t>シンリョウジョ</t>
    </rPh>
    <phoneticPr fontId="25"/>
  </si>
  <si>
    <t>歯科
診療所</t>
    <rPh sb="0" eb="2">
      <t>シカ</t>
    </rPh>
    <rPh sb="3" eb="6">
      <t>シンリョウジョ</t>
    </rPh>
    <phoneticPr fontId="25"/>
  </si>
  <si>
    <t>助産所</t>
    <rPh sb="0" eb="1">
      <t>ジョ</t>
    </rPh>
    <rPh sb="1" eb="2">
      <t>サン</t>
    </rPh>
    <rPh sb="2" eb="3">
      <t>トコロ</t>
    </rPh>
    <phoneticPr fontId="25"/>
  </si>
  <si>
    <t>歯科
技工所</t>
    <rPh sb="0" eb="2">
      <t>シカ</t>
    </rPh>
    <rPh sb="3" eb="5">
      <t>ギコウ</t>
    </rPh>
    <rPh sb="5" eb="6">
      <t>トコロ</t>
    </rPh>
    <phoneticPr fontId="25"/>
  </si>
  <si>
    <t>施術所</t>
    <rPh sb="0" eb="1">
      <t>セコウ</t>
    </rPh>
    <rPh sb="1" eb="2">
      <t>ジュツ</t>
    </rPh>
    <rPh sb="2" eb="3">
      <t>トコロ</t>
    </rPh>
    <phoneticPr fontId="25"/>
  </si>
  <si>
    <t>平成26</t>
    <rPh sb="0" eb="2">
      <t>ヘイセイ</t>
    </rPh>
    <phoneticPr fontId="25"/>
  </si>
  <si>
    <t>施設数</t>
  </si>
  <si>
    <t>病床数</t>
    <rPh sb="0" eb="2">
      <t>ビョウショウ</t>
    </rPh>
    <rPh sb="2" eb="3">
      <t>スウ</t>
    </rPh>
    <phoneticPr fontId="25"/>
  </si>
  <si>
    <t>（注）病院は病床数20以上の施設。</t>
    <rPh sb="1" eb="2">
      <t>チュウイ</t>
    </rPh>
    <rPh sb="3" eb="5">
      <t>ビョウイン</t>
    </rPh>
    <rPh sb="6" eb="8">
      <t>ビョウショウ</t>
    </rPh>
    <rPh sb="8" eb="9">
      <t>カズ</t>
    </rPh>
    <rPh sb="11" eb="13">
      <t>イジョウ</t>
    </rPh>
    <rPh sb="14" eb="16">
      <t>シセツ</t>
    </rPh>
    <phoneticPr fontId="25"/>
  </si>
  <si>
    <t>各年12月31日</t>
    <rPh sb="0" eb="2">
      <t>カクネンド</t>
    </rPh>
    <rPh sb="2" eb="5">
      <t>１２ガツ</t>
    </rPh>
    <rPh sb="5" eb="8">
      <t>３１ニチ</t>
    </rPh>
    <phoneticPr fontId="25"/>
  </si>
  <si>
    <t>年</t>
    <rPh sb="0" eb="1">
      <t>ネン</t>
    </rPh>
    <phoneticPr fontId="25"/>
  </si>
  <si>
    <t>医　師</t>
    <rPh sb="0" eb="1">
      <t>イ</t>
    </rPh>
    <rPh sb="2" eb="3">
      <t>シ</t>
    </rPh>
    <phoneticPr fontId="25"/>
  </si>
  <si>
    <t>歯科
医師</t>
    <rPh sb="0" eb="2">
      <t>シカ</t>
    </rPh>
    <rPh sb="3" eb="5">
      <t>イシ</t>
    </rPh>
    <phoneticPr fontId="25"/>
  </si>
  <si>
    <t>薬剤師</t>
    <rPh sb="0" eb="3">
      <t>ヤクザイシ</t>
    </rPh>
    <phoneticPr fontId="25"/>
  </si>
  <si>
    <t>助産師</t>
    <rPh sb="0" eb="1">
      <t>ジョ</t>
    </rPh>
    <rPh sb="1" eb="2">
      <t>サン</t>
    </rPh>
    <rPh sb="2" eb="3">
      <t>シ</t>
    </rPh>
    <phoneticPr fontId="25"/>
  </si>
  <si>
    <t>看護師
(准看含)</t>
    <rPh sb="0" eb="2">
      <t>カンゴ</t>
    </rPh>
    <rPh sb="2" eb="3">
      <t>シ</t>
    </rPh>
    <rPh sb="5" eb="6">
      <t>ジュン</t>
    </rPh>
    <rPh sb="6" eb="7">
      <t>カンゴ</t>
    </rPh>
    <rPh sb="7" eb="8">
      <t>フク</t>
    </rPh>
    <phoneticPr fontId="25"/>
  </si>
  <si>
    <t>保健師</t>
    <rPh sb="0" eb="2">
      <t>ホケン</t>
    </rPh>
    <rPh sb="2" eb="3">
      <t>シ</t>
    </rPh>
    <phoneticPr fontId="25"/>
  </si>
  <si>
    <t>歯科
技工士</t>
    <rPh sb="0" eb="2">
      <t>シカ</t>
    </rPh>
    <rPh sb="3" eb="6">
      <t>ギコウシ</t>
    </rPh>
    <phoneticPr fontId="25"/>
  </si>
  <si>
    <t>歯科
衛生士</t>
    <rPh sb="0" eb="2">
      <t>シカ</t>
    </rPh>
    <rPh sb="3" eb="6">
      <t>エイセイシ</t>
    </rPh>
    <phoneticPr fontId="25"/>
  </si>
  <si>
    <t>（注）従業地の届出数である。隔年調査。</t>
    <rPh sb="1" eb="2">
      <t>チュウイ</t>
    </rPh>
    <rPh sb="3" eb="5">
      <t>ジュウギョウ</t>
    </rPh>
    <rPh sb="5" eb="6">
      <t>チ</t>
    </rPh>
    <rPh sb="7" eb="9">
      <t>トドケデ</t>
    </rPh>
    <rPh sb="9" eb="10">
      <t>カズ</t>
    </rPh>
    <rPh sb="14" eb="16">
      <t>カクネン</t>
    </rPh>
    <rPh sb="16" eb="18">
      <t>チョウサ</t>
    </rPh>
    <phoneticPr fontId="25"/>
  </si>
  <si>
    <t>歯科医師・薬剤師調査」及び埼玉県医療整備課提供資料）</t>
    <rPh sb="0" eb="2">
      <t>シカ</t>
    </rPh>
    <phoneticPr fontId="25"/>
  </si>
  <si>
    <t>（1）健康診査状況</t>
    <rPh sb="3" eb="5">
      <t>ケンコウ</t>
    </rPh>
    <rPh sb="5" eb="7">
      <t>シンサ</t>
    </rPh>
    <rPh sb="7" eb="9">
      <t>ジョウキョウ</t>
    </rPh>
    <phoneticPr fontId="25"/>
  </si>
  <si>
    <t>区  分</t>
    <rPh sb="0" eb="4">
      <t>クブン</t>
    </rPh>
    <phoneticPr fontId="25"/>
  </si>
  <si>
    <t>基本検査</t>
  </si>
  <si>
    <t>詳細な健診</t>
  </si>
  <si>
    <t>受診者</t>
  </si>
  <si>
    <t>B型肝炎陽性者</t>
  </si>
  <si>
    <t>C型肝炎</t>
  </si>
  <si>
    <t>精密検査</t>
  </si>
  <si>
    <t>発見がん</t>
  </si>
  <si>
    <t>乳がん検診</t>
  </si>
  <si>
    <t>肺がん検診</t>
  </si>
  <si>
    <t>大腸がん検診</t>
  </si>
  <si>
    <t>口腔がん検診</t>
  </si>
  <si>
    <t>要治療</t>
  </si>
  <si>
    <t>（注2）肝炎ウイルス検診の「C型肝炎」は「現在、C型肝炎に感染している可能性が極めて高い」と</t>
    <rPh sb="1" eb="2">
      <t>チュウ</t>
    </rPh>
    <phoneticPr fontId="25"/>
  </si>
  <si>
    <t>資料：市民健康課</t>
  </si>
  <si>
    <t>年　度</t>
    <rPh sb="0" eb="1">
      <t>トシ</t>
    </rPh>
    <rPh sb="2" eb="3">
      <t>ド</t>
    </rPh>
    <phoneticPr fontId="25"/>
  </si>
  <si>
    <t>75歳以上</t>
    <rPh sb="2" eb="5">
      <t>サイイジョウ</t>
    </rPh>
    <phoneticPr fontId="25"/>
  </si>
  <si>
    <t>40歳～74歳</t>
    <rPh sb="2" eb="3">
      <t>サイ</t>
    </rPh>
    <rPh sb="6" eb="7">
      <t>サイ</t>
    </rPh>
    <phoneticPr fontId="25"/>
  </si>
  <si>
    <t>被指導延数</t>
    <rPh sb="0" eb="1">
      <t>ヒ</t>
    </rPh>
    <rPh sb="1" eb="3">
      <t>シドウ</t>
    </rPh>
    <rPh sb="3" eb="4">
      <t>ノ</t>
    </rPh>
    <rPh sb="4" eb="5">
      <t>カズ</t>
    </rPh>
    <phoneticPr fontId="25"/>
  </si>
  <si>
    <t>（注）平成27年度より精神保健については、</t>
    <rPh sb="3" eb="5">
      <t>ヘイセイ</t>
    </rPh>
    <rPh sb="7" eb="9">
      <t>ネンド</t>
    </rPh>
    <rPh sb="11" eb="13">
      <t>セイシン</t>
    </rPh>
    <rPh sb="13" eb="15">
      <t>ホケン</t>
    </rPh>
    <phoneticPr fontId="25"/>
  </si>
  <si>
    <t>身体的疾患</t>
    <rPh sb="0" eb="3">
      <t>シンタイテキ</t>
    </rPh>
    <rPh sb="3" eb="5">
      <t>シッカン</t>
    </rPh>
    <phoneticPr fontId="25"/>
  </si>
  <si>
    <t>精神的疾患</t>
    <rPh sb="0" eb="3">
      <t>セイシンテキ</t>
    </rPh>
    <rPh sb="3" eb="5">
      <t>シッカン</t>
    </rPh>
    <phoneticPr fontId="25"/>
  </si>
  <si>
    <t>その他</t>
    <rPh sb="2" eb="3">
      <t>タ</t>
    </rPh>
    <phoneticPr fontId="25"/>
  </si>
  <si>
    <t>合　計</t>
    <rPh sb="0" eb="1">
      <t>ゴウ</t>
    </rPh>
    <rPh sb="2" eb="3">
      <t>ケイ</t>
    </rPh>
    <phoneticPr fontId="25"/>
  </si>
  <si>
    <t>実人員</t>
    <rPh sb="0" eb="1">
      <t>ジツ</t>
    </rPh>
    <rPh sb="1" eb="3">
      <t>ジンイン</t>
    </rPh>
    <phoneticPr fontId="25"/>
  </si>
  <si>
    <t>延人員</t>
    <rPh sb="0" eb="3">
      <t>ノベジンイン</t>
    </rPh>
    <phoneticPr fontId="25"/>
  </si>
  <si>
    <t>（注）平成27年度より精神保健については、保健所精神保健支援室での相談が開始。</t>
    <rPh sb="3" eb="5">
      <t>ヘイセイ</t>
    </rPh>
    <rPh sb="7" eb="9">
      <t>ネンド</t>
    </rPh>
    <rPh sb="11" eb="13">
      <t>セイシン</t>
    </rPh>
    <rPh sb="13" eb="15">
      <t>ホケン</t>
    </rPh>
    <rPh sb="21" eb="24">
      <t>ホケンジョ</t>
    </rPh>
    <rPh sb="24" eb="26">
      <t>セイシン</t>
    </rPh>
    <rPh sb="26" eb="28">
      <t>ホケン</t>
    </rPh>
    <rPh sb="28" eb="30">
      <t>シエン</t>
    </rPh>
    <rPh sb="30" eb="31">
      <t>シツ</t>
    </rPh>
    <rPh sb="33" eb="35">
      <t>ソウダン</t>
    </rPh>
    <rPh sb="36" eb="38">
      <t>カイシ</t>
    </rPh>
    <phoneticPr fontId="25"/>
  </si>
  <si>
    <t>訪問延数</t>
    <rPh sb="0" eb="2">
      <t>ホウモン</t>
    </rPh>
    <rPh sb="2" eb="3">
      <t>ノ</t>
    </rPh>
    <rPh sb="3" eb="4">
      <t>カズ</t>
    </rPh>
    <phoneticPr fontId="25"/>
  </si>
  <si>
    <t>（1）相談等の状況</t>
    <rPh sb="3" eb="5">
      <t>ソウダン</t>
    </rPh>
    <rPh sb="5" eb="6">
      <t>ナド</t>
    </rPh>
    <rPh sb="7" eb="9">
      <t>ジョウキョウ</t>
    </rPh>
    <phoneticPr fontId="25"/>
  </si>
  <si>
    <t>母子健康
手帳交付</t>
    <rPh sb="0" eb="2">
      <t>ボシ</t>
    </rPh>
    <rPh sb="2" eb="4">
      <t>ケンコウ</t>
    </rPh>
    <rPh sb="5" eb="7">
      <t>テチョウ</t>
    </rPh>
    <rPh sb="7" eb="9">
      <t>コウフ</t>
    </rPh>
    <phoneticPr fontId="25"/>
  </si>
  <si>
    <t>乳幼児育児相談</t>
    <rPh sb="0" eb="3">
      <t>ニュウヨウジ</t>
    </rPh>
    <rPh sb="3" eb="5">
      <t>イクジ</t>
    </rPh>
    <rPh sb="5" eb="7">
      <t>ソウダン</t>
    </rPh>
    <phoneticPr fontId="25"/>
  </si>
  <si>
    <t>1歳6か月児・3歳児継続相談</t>
    <rPh sb="1" eb="2">
      <t>サイ</t>
    </rPh>
    <rPh sb="4" eb="5">
      <t>ゲツ</t>
    </rPh>
    <rPh sb="5" eb="6">
      <t>ジドウ</t>
    </rPh>
    <rPh sb="8" eb="10">
      <t>サイジ</t>
    </rPh>
    <rPh sb="10" eb="12">
      <t>ケイゾク</t>
    </rPh>
    <rPh sb="12" eb="14">
      <t>ソウダン</t>
    </rPh>
    <phoneticPr fontId="25"/>
  </si>
  <si>
    <t>特別発達相談</t>
    <rPh sb="0" eb="2">
      <t>トクベツ</t>
    </rPh>
    <rPh sb="2" eb="4">
      <t>ハッタツ</t>
    </rPh>
    <rPh sb="4" eb="6">
      <t>ソウダン</t>
    </rPh>
    <phoneticPr fontId="25"/>
  </si>
  <si>
    <t>総数</t>
    <rPh sb="0" eb="2">
      <t>ソウスウ</t>
    </rPh>
    <phoneticPr fontId="25"/>
  </si>
  <si>
    <t>乳児</t>
    <rPh sb="0" eb="2">
      <t>ニュウジ</t>
    </rPh>
    <phoneticPr fontId="25"/>
  </si>
  <si>
    <t>幼児</t>
    <rPh sb="0" eb="2">
      <t>ヨウジ</t>
    </rPh>
    <phoneticPr fontId="25"/>
  </si>
  <si>
    <t>実数</t>
    <rPh sb="0" eb="2">
      <t>ジッスウ</t>
    </rPh>
    <phoneticPr fontId="25"/>
  </si>
  <si>
    <t>延数</t>
    <rPh sb="0" eb="1">
      <t>ノ</t>
    </rPh>
    <rPh sb="1" eb="2">
      <t>カズ</t>
    </rPh>
    <phoneticPr fontId="25"/>
  </si>
  <si>
    <t>初回</t>
    <rPh sb="0" eb="2">
      <t>ショカイ</t>
    </rPh>
    <phoneticPr fontId="25"/>
  </si>
  <si>
    <t>回数</t>
    <rPh sb="0" eb="2">
      <t>カイスウ</t>
    </rPh>
    <phoneticPr fontId="25"/>
  </si>
  <si>
    <t>延数</t>
    <rPh sb="0" eb="1">
      <t>ノベ</t>
    </rPh>
    <rPh sb="1" eb="2">
      <t>スウ</t>
    </rPh>
    <phoneticPr fontId="25"/>
  </si>
  <si>
    <t>（注1）乳幼児育児相談の総数にはその他（小中学生等）を含む。</t>
    <rPh sb="1" eb="2">
      <t>チュウイ</t>
    </rPh>
    <rPh sb="4" eb="7">
      <t>ニュウヨウジ</t>
    </rPh>
    <rPh sb="7" eb="9">
      <t>イクジ</t>
    </rPh>
    <rPh sb="9" eb="11">
      <t>ソウダン</t>
    </rPh>
    <rPh sb="12" eb="14">
      <t>ソウスウ</t>
    </rPh>
    <rPh sb="16" eb="19">
      <t>ソノタ</t>
    </rPh>
    <rPh sb="20" eb="24">
      <t>ショウチュウガクセイ</t>
    </rPh>
    <rPh sb="24" eb="25">
      <t>トウ</t>
    </rPh>
    <rPh sb="27" eb="28">
      <t>フク</t>
    </rPh>
    <phoneticPr fontId="25"/>
  </si>
  <si>
    <t>資料：市民健康課</t>
    <rPh sb="0" eb="2">
      <t>シリョウ</t>
    </rPh>
    <rPh sb="3" eb="5">
      <t>シミン</t>
    </rPh>
    <rPh sb="5" eb="7">
      <t>ケンコウ</t>
    </rPh>
    <rPh sb="7" eb="8">
      <t>カ</t>
    </rPh>
    <phoneticPr fontId="25"/>
  </si>
  <si>
    <t>（注2）平成18年度から心理判定員による相談日を設け、作業療法士による訓練日は回数を増やした。</t>
    <rPh sb="1" eb="2">
      <t>チュウ</t>
    </rPh>
    <rPh sb="4" eb="6">
      <t>ヘイセイ</t>
    </rPh>
    <rPh sb="8" eb="10">
      <t>ネンド</t>
    </rPh>
    <rPh sb="12" eb="14">
      <t>シンリ</t>
    </rPh>
    <rPh sb="14" eb="16">
      <t>ハンテイ</t>
    </rPh>
    <rPh sb="16" eb="17">
      <t>イン</t>
    </rPh>
    <rPh sb="20" eb="22">
      <t>ソウダン</t>
    </rPh>
    <rPh sb="22" eb="23">
      <t>ビ</t>
    </rPh>
    <rPh sb="24" eb="25">
      <t>モウ</t>
    </rPh>
    <rPh sb="27" eb="29">
      <t>サギョウ</t>
    </rPh>
    <rPh sb="29" eb="32">
      <t>リョウホウシ</t>
    </rPh>
    <rPh sb="35" eb="37">
      <t>クンレン</t>
    </rPh>
    <rPh sb="37" eb="38">
      <t>ビ</t>
    </rPh>
    <rPh sb="39" eb="41">
      <t>カイスウ</t>
    </rPh>
    <rPh sb="42" eb="43">
      <t>フ</t>
    </rPh>
    <phoneticPr fontId="25"/>
  </si>
  <si>
    <t>該当者</t>
    <rPh sb="0" eb="3">
      <t>ガイトウシャ</t>
    </rPh>
    <phoneticPr fontId="25"/>
  </si>
  <si>
    <t>受診数</t>
    <rPh sb="0" eb="2">
      <t>ジュシン</t>
    </rPh>
    <rPh sb="2" eb="3">
      <t>カズ</t>
    </rPh>
    <phoneticPr fontId="25"/>
  </si>
  <si>
    <t>受診率</t>
    <rPh sb="0" eb="2">
      <t>ジュシン</t>
    </rPh>
    <rPh sb="2" eb="3">
      <t>リツ</t>
    </rPh>
    <phoneticPr fontId="25"/>
  </si>
  <si>
    <t>経過観
察者数</t>
    <rPh sb="0" eb="2">
      <t>ケイカ</t>
    </rPh>
    <rPh sb="2" eb="3">
      <t>カン</t>
    </rPh>
    <rPh sb="4" eb="5">
      <t>サツ</t>
    </rPh>
    <rPh sb="5" eb="6">
      <t>シャ</t>
    </rPh>
    <rPh sb="6" eb="7">
      <t>スウ</t>
    </rPh>
    <phoneticPr fontId="25"/>
  </si>
  <si>
    <t>経過観
察者率</t>
    <rPh sb="0" eb="2">
      <t>ケイカ</t>
    </rPh>
    <rPh sb="2" eb="6">
      <t>カンサツシャ</t>
    </rPh>
    <rPh sb="6" eb="7">
      <t>リツ</t>
    </rPh>
    <phoneticPr fontId="25"/>
  </si>
  <si>
    <t>経過観察内訳</t>
    <rPh sb="0" eb="2">
      <t>ケイカ</t>
    </rPh>
    <rPh sb="2" eb="4">
      <t>カンサツ</t>
    </rPh>
    <rPh sb="4" eb="6">
      <t>ウチワケ</t>
    </rPh>
    <phoneticPr fontId="25"/>
  </si>
  <si>
    <t>発達</t>
    <rPh sb="0" eb="2">
      <t>ハッタツ</t>
    </rPh>
    <phoneticPr fontId="25"/>
  </si>
  <si>
    <t>発育</t>
    <rPh sb="0" eb="2">
      <t>ハツイク</t>
    </rPh>
    <phoneticPr fontId="25"/>
  </si>
  <si>
    <t>疾病</t>
    <rPh sb="0" eb="2">
      <t>シッペイ</t>
    </rPh>
    <phoneticPr fontId="25"/>
  </si>
  <si>
    <t>聴力</t>
    <rPh sb="0" eb="2">
      <t>チョウリョク</t>
    </rPh>
    <phoneticPr fontId="25"/>
  </si>
  <si>
    <t>（注）経過観察内訳は重複している場合があるため、経過観察者数≦経過観察内訳となる。</t>
    <rPh sb="1" eb="2">
      <t>チュウ</t>
    </rPh>
    <rPh sb="3" eb="5">
      <t>ケイカ</t>
    </rPh>
    <rPh sb="5" eb="7">
      <t>カンサツ</t>
    </rPh>
    <rPh sb="7" eb="9">
      <t>ウチワケ</t>
    </rPh>
    <rPh sb="10" eb="12">
      <t>チョウフク</t>
    </rPh>
    <rPh sb="16" eb="18">
      <t>バアイ</t>
    </rPh>
    <rPh sb="24" eb="26">
      <t>ケイカ</t>
    </rPh>
    <rPh sb="26" eb="28">
      <t>カンサツ</t>
    </rPh>
    <rPh sb="28" eb="29">
      <t>シャ</t>
    </rPh>
    <rPh sb="29" eb="30">
      <t>スウ</t>
    </rPh>
    <rPh sb="31" eb="33">
      <t>ケイカ</t>
    </rPh>
    <rPh sb="33" eb="35">
      <t>カンサツ</t>
    </rPh>
    <rPh sb="35" eb="37">
      <t>ウチワケ</t>
    </rPh>
    <phoneticPr fontId="25"/>
  </si>
  <si>
    <t>経過観
察者数</t>
    <rPh sb="0" eb="2">
      <t>ケイカ</t>
    </rPh>
    <rPh sb="2" eb="6">
      <t>カンサツシャ</t>
    </rPh>
    <rPh sb="6" eb="7">
      <t>スウ</t>
    </rPh>
    <phoneticPr fontId="25"/>
  </si>
  <si>
    <t>歯科</t>
    <rPh sb="0" eb="2">
      <t>シカ</t>
    </rPh>
    <phoneticPr fontId="25"/>
  </si>
  <si>
    <t>身体面</t>
  </si>
  <si>
    <t>精神面</t>
  </si>
  <si>
    <t>両面</t>
  </si>
  <si>
    <t>むし歯</t>
    <rPh sb="2" eb="3">
      <t>バ</t>
    </rPh>
    <phoneticPr fontId="25"/>
  </si>
  <si>
    <t>（単位：人、％）</t>
  </si>
  <si>
    <t>該当者</t>
  </si>
  <si>
    <t>受診数</t>
  </si>
  <si>
    <t>受診率</t>
  </si>
  <si>
    <t>経過観察内訳</t>
  </si>
  <si>
    <t>歯科</t>
  </si>
  <si>
    <t>検尿</t>
  </si>
  <si>
    <t>むし歯</t>
  </si>
  <si>
    <t>２次</t>
  </si>
  <si>
    <t>妊産婦</t>
    <rPh sb="0" eb="3">
      <t>ニンサンプ</t>
    </rPh>
    <phoneticPr fontId="25"/>
  </si>
  <si>
    <t>新生児</t>
    <rPh sb="0" eb="3">
      <t>シンセイジ</t>
    </rPh>
    <phoneticPr fontId="25"/>
  </si>
  <si>
    <t>未熟児</t>
    <rPh sb="0" eb="3">
      <t>ミジュクジ</t>
    </rPh>
    <phoneticPr fontId="25"/>
  </si>
  <si>
    <t>乳　児</t>
    <rPh sb="0" eb="1">
      <t>チチ</t>
    </rPh>
    <rPh sb="2" eb="3">
      <t>コ</t>
    </rPh>
    <phoneticPr fontId="25"/>
  </si>
  <si>
    <t>（注）（　）は助産師会委託による妊産婦・新生児訪問。</t>
    <rPh sb="1" eb="2">
      <t>チュウ</t>
    </rPh>
    <rPh sb="7" eb="10">
      <t>ジョサンシ</t>
    </rPh>
    <rPh sb="10" eb="11">
      <t>カイ</t>
    </rPh>
    <rPh sb="11" eb="13">
      <t>イタク</t>
    </rPh>
    <rPh sb="16" eb="19">
      <t>ニンサンプ</t>
    </rPh>
    <rPh sb="20" eb="23">
      <t>シンセイジ</t>
    </rPh>
    <rPh sb="23" eb="25">
      <t>ホウモン</t>
    </rPh>
    <phoneticPr fontId="25"/>
  </si>
  <si>
    <t>資料：市民健康課</t>
    <rPh sb="0" eb="1">
      <t>シ</t>
    </rPh>
    <rPh sb="1" eb="2">
      <t>リョウ</t>
    </rPh>
    <rPh sb="3" eb="4">
      <t>シ</t>
    </rPh>
    <rPh sb="4" eb="5">
      <t>ミン</t>
    </rPh>
    <rPh sb="5" eb="7">
      <t>ケンコウ</t>
    </rPh>
    <rPh sb="7" eb="8">
      <t>カ</t>
    </rPh>
    <phoneticPr fontId="25"/>
  </si>
  <si>
    <t>（1）成人保健</t>
    <rPh sb="3" eb="5">
      <t>セイジン</t>
    </rPh>
    <rPh sb="5" eb="7">
      <t>ホケン</t>
    </rPh>
    <phoneticPr fontId="25"/>
  </si>
  <si>
    <t>成人健康教育</t>
    <rPh sb="0" eb="2">
      <t>セイジン</t>
    </rPh>
    <rPh sb="2" eb="4">
      <t>ケンコウ</t>
    </rPh>
    <rPh sb="4" eb="6">
      <t>キョウイク</t>
    </rPh>
    <phoneticPr fontId="25"/>
  </si>
  <si>
    <t>ハッポちゃん体操普及</t>
    <rPh sb="6" eb="8">
      <t>タイソウ</t>
    </rPh>
    <rPh sb="8" eb="10">
      <t>フキュウ</t>
    </rPh>
    <phoneticPr fontId="25"/>
  </si>
  <si>
    <t>健康体操教室</t>
    <rPh sb="0" eb="2">
      <t>ケンコウ</t>
    </rPh>
    <rPh sb="2" eb="4">
      <t>タイソウ</t>
    </rPh>
    <rPh sb="4" eb="6">
      <t>キョウシツ</t>
    </rPh>
    <phoneticPr fontId="25"/>
  </si>
  <si>
    <t>（注）成人健康教育は、地区健康教育等を含んでいる。</t>
    <rPh sb="1" eb="2">
      <t>チュウ</t>
    </rPh>
    <rPh sb="3" eb="5">
      <t>セイジン</t>
    </rPh>
    <rPh sb="5" eb="7">
      <t>ケンコウ</t>
    </rPh>
    <rPh sb="7" eb="8">
      <t>キョウ</t>
    </rPh>
    <rPh sb="8" eb="9">
      <t>イク</t>
    </rPh>
    <rPh sb="11" eb="13">
      <t>チク</t>
    </rPh>
    <rPh sb="13" eb="15">
      <t>ケンコウ</t>
    </rPh>
    <rPh sb="15" eb="18">
      <t>キョウイクトウ</t>
    </rPh>
    <rPh sb="19" eb="20">
      <t>フク</t>
    </rPh>
    <phoneticPr fontId="25"/>
  </si>
  <si>
    <t>母子愛育班育成</t>
    <rPh sb="0" eb="2">
      <t>ボシ</t>
    </rPh>
    <rPh sb="2" eb="4">
      <t>アイイク</t>
    </rPh>
    <rPh sb="4" eb="5">
      <t>ハン</t>
    </rPh>
    <rPh sb="5" eb="7">
      <t>イクセイ</t>
    </rPh>
    <phoneticPr fontId="25"/>
  </si>
  <si>
    <t>（注1）（ ）内は夫である。（再掲）</t>
    <rPh sb="1" eb="2">
      <t>チュウイ</t>
    </rPh>
    <rPh sb="7" eb="8">
      <t>ナイ</t>
    </rPh>
    <rPh sb="9" eb="10">
      <t>フウフ</t>
    </rPh>
    <rPh sb="15" eb="16">
      <t>サイ</t>
    </rPh>
    <rPh sb="16" eb="17">
      <t>ケイ</t>
    </rPh>
    <phoneticPr fontId="25"/>
  </si>
  <si>
    <t>（注2）母子愛育班は平成28年4月の総会をもって解散</t>
    <rPh sb="4" eb="6">
      <t>ボシ</t>
    </rPh>
    <rPh sb="6" eb="8">
      <t>アイイク</t>
    </rPh>
    <rPh sb="8" eb="9">
      <t>ハン</t>
    </rPh>
    <rPh sb="10" eb="12">
      <t>ヘイセイ</t>
    </rPh>
    <rPh sb="14" eb="15">
      <t>ネン</t>
    </rPh>
    <rPh sb="16" eb="17">
      <t>ガツ</t>
    </rPh>
    <rPh sb="18" eb="20">
      <t>ソウカイ</t>
    </rPh>
    <rPh sb="24" eb="26">
      <t>カイサン</t>
    </rPh>
    <phoneticPr fontId="25"/>
  </si>
  <si>
    <t>母親学級</t>
  </si>
  <si>
    <t>離乳食指導</t>
  </si>
  <si>
    <t>1歳6か月児</t>
  </si>
  <si>
    <t>3歳児</t>
  </si>
  <si>
    <t>成人健康教室</t>
  </si>
  <si>
    <t>その他</t>
  </si>
  <si>
    <t>受付者数</t>
    <rPh sb="0" eb="1">
      <t>ウケ</t>
    </rPh>
    <rPh sb="1" eb="2">
      <t>ヅケ</t>
    </rPh>
    <phoneticPr fontId="25"/>
  </si>
  <si>
    <t>献　血　者　数</t>
    <rPh sb="0" eb="1">
      <t>ケン</t>
    </rPh>
    <rPh sb="2" eb="3">
      <t>チ</t>
    </rPh>
    <rPh sb="4" eb="5">
      <t>シャ</t>
    </rPh>
    <rPh sb="6" eb="7">
      <t>カズ</t>
    </rPh>
    <phoneticPr fontId="25"/>
  </si>
  <si>
    <t>成　分</t>
    <rPh sb="0" eb="1">
      <t>シゲル</t>
    </rPh>
    <rPh sb="2" eb="3">
      <t>ブン</t>
    </rPh>
    <phoneticPr fontId="25"/>
  </si>
  <si>
    <t>総　数</t>
    <rPh sb="0" eb="1">
      <t>フサ</t>
    </rPh>
    <rPh sb="2" eb="3">
      <t>カズ</t>
    </rPh>
    <phoneticPr fontId="25"/>
  </si>
  <si>
    <t>肺 結 核 活 動 性</t>
    <rPh sb="0" eb="1">
      <t>ハイ</t>
    </rPh>
    <rPh sb="2" eb="3">
      <t>ムスブ</t>
    </rPh>
    <rPh sb="4" eb="5">
      <t>カク</t>
    </rPh>
    <rPh sb="6" eb="7">
      <t>カツ</t>
    </rPh>
    <rPh sb="8" eb="9">
      <t>ドウ</t>
    </rPh>
    <rPh sb="10" eb="11">
      <t>セイ</t>
    </rPh>
    <phoneticPr fontId="25"/>
  </si>
  <si>
    <t>肺外結核
活動性</t>
    <rPh sb="0" eb="1">
      <t>ハイ</t>
    </rPh>
    <rPh sb="1" eb="2">
      <t>ソト</t>
    </rPh>
    <rPh sb="2" eb="4">
      <t>ケッカク</t>
    </rPh>
    <rPh sb="5" eb="8">
      <t>カツドウセイ</t>
    </rPh>
    <phoneticPr fontId="25"/>
  </si>
  <si>
    <t>不活動性
結核</t>
    <rPh sb="0" eb="1">
      <t>フ</t>
    </rPh>
    <rPh sb="1" eb="4">
      <t>カツドウセイ</t>
    </rPh>
    <rPh sb="5" eb="7">
      <t>ケッカク</t>
    </rPh>
    <phoneticPr fontId="25"/>
  </si>
  <si>
    <t>活動性
不明</t>
    <rPh sb="0" eb="3">
      <t>カツドウセイ</t>
    </rPh>
    <rPh sb="4" eb="6">
      <t>フメイ</t>
    </rPh>
    <phoneticPr fontId="25"/>
  </si>
  <si>
    <t>潜在性結核感染症（別掲）</t>
    <rPh sb="0" eb="3">
      <t>センザイセイ</t>
    </rPh>
    <rPh sb="3" eb="5">
      <t>ケッカク</t>
    </rPh>
    <rPh sb="5" eb="8">
      <t>カンセンショウ</t>
    </rPh>
    <rPh sb="9" eb="11">
      <t>ベッケイ</t>
    </rPh>
    <phoneticPr fontId="25"/>
  </si>
  <si>
    <t>小計</t>
    <rPh sb="0" eb="1">
      <t>ショウ</t>
    </rPh>
    <rPh sb="1" eb="2">
      <t>ケイ</t>
    </rPh>
    <phoneticPr fontId="25"/>
  </si>
  <si>
    <t>喀痰塗抹
陽性</t>
    <rPh sb="0" eb="2">
      <t>カクタン</t>
    </rPh>
    <rPh sb="2" eb="3">
      <t>ト</t>
    </rPh>
    <rPh sb="3" eb="4">
      <t>マツ</t>
    </rPh>
    <rPh sb="5" eb="7">
      <t>ヨウセイ</t>
    </rPh>
    <phoneticPr fontId="25"/>
  </si>
  <si>
    <t>その他の結核
菌陽性</t>
    <rPh sb="2" eb="3">
      <t>タ</t>
    </rPh>
    <rPh sb="4" eb="6">
      <t>ケッカク</t>
    </rPh>
    <rPh sb="7" eb="8">
      <t>キン</t>
    </rPh>
    <rPh sb="8" eb="10">
      <t>ヨウセイ</t>
    </rPh>
    <phoneticPr fontId="25"/>
  </si>
  <si>
    <t>菌陰性
その他</t>
    <rPh sb="0" eb="1">
      <t>キン</t>
    </rPh>
    <rPh sb="1" eb="3">
      <t>インセイ</t>
    </rPh>
    <rPh sb="6" eb="7">
      <t>タ</t>
    </rPh>
    <phoneticPr fontId="25"/>
  </si>
  <si>
    <t>年　</t>
  </si>
  <si>
    <t>精密検査受診者</t>
  </si>
  <si>
    <t>肺結核</t>
    <rPh sb="0" eb="3">
      <t>ハイケッカク</t>
    </rPh>
    <phoneticPr fontId="25"/>
  </si>
  <si>
    <t>資料：市民健康課</t>
    <rPh sb="0" eb="2">
      <t>シリョウ</t>
    </rPh>
    <rPh sb="3" eb="8">
      <t>シミンケンコウカ</t>
    </rPh>
    <phoneticPr fontId="25"/>
  </si>
  <si>
    <t>種　　　　　　別</t>
  </si>
  <si>
    <t>該当者数</t>
  </si>
  <si>
    <t>接種者数</t>
    <rPh sb="0" eb="2">
      <t>セッシュ</t>
    </rPh>
    <phoneticPr fontId="25"/>
  </si>
  <si>
    <t>接種率</t>
    <rPh sb="0" eb="2">
      <t>セッシュ</t>
    </rPh>
    <phoneticPr fontId="25"/>
  </si>
  <si>
    <t>乳幼児</t>
  </si>
  <si>
    <t>ヒブ（初回）</t>
    <rPh sb="3" eb="5">
      <t>ショカイ</t>
    </rPh>
    <phoneticPr fontId="25"/>
  </si>
  <si>
    <t>ヒブ（追加）</t>
    <rPh sb="3" eb="5">
      <t>ツイカ</t>
    </rPh>
    <phoneticPr fontId="25"/>
  </si>
  <si>
    <t>小児用肺炎球菌（初回）</t>
    <rPh sb="0" eb="3">
      <t>ショウニヨウ</t>
    </rPh>
    <rPh sb="3" eb="5">
      <t>ハイエン</t>
    </rPh>
    <rPh sb="5" eb="7">
      <t>キュウキン</t>
    </rPh>
    <rPh sb="8" eb="10">
      <t>ショカイ</t>
    </rPh>
    <phoneticPr fontId="25"/>
  </si>
  <si>
    <t>小児用肺炎球菌（追加）</t>
    <rPh sb="0" eb="3">
      <t>ショウニヨウ</t>
    </rPh>
    <rPh sb="3" eb="5">
      <t>ハイエン</t>
    </rPh>
    <rPh sb="5" eb="7">
      <t>キュウキン</t>
    </rPh>
    <rPh sb="8" eb="10">
      <t>ツイカ</t>
    </rPh>
    <phoneticPr fontId="25"/>
  </si>
  <si>
    <t>ポリオ　（初回）</t>
    <rPh sb="5" eb="7">
      <t>ショカイ</t>
    </rPh>
    <phoneticPr fontId="25"/>
  </si>
  <si>
    <t>ポリオ　（追加）</t>
    <rPh sb="5" eb="7">
      <t>ツイカ</t>
    </rPh>
    <phoneticPr fontId="25"/>
  </si>
  <si>
    <t>４種混合（1期追加）</t>
    <rPh sb="1" eb="2">
      <t>シュ</t>
    </rPh>
    <rPh sb="2" eb="4">
      <t>コンゴウ</t>
    </rPh>
    <rPh sb="6" eb="7">
      <t>キ</t>
    </rPh>
    <rPh sb="7" eb="9">
      <t>ツイカ</t>
    </rPh>
    <phoneticPr fontId="25"/>
  </si>
  <si>
    <t>水痘</t>
    <rPh sb="0" eb="2">
      <t>スイトウ</t>
    </rPh>
    <phoneticPr fontId="25"/>
  </si>
  <si>
    <t>児童等</t>
    <rPh sb="0" eb="2">
      <t>ジドウ</t>
    </rPh>
    <rPh sb="2" eb="3">
      <t>トウ</t>
    </rPh>
    <phoneticPr fontId="25"/>
  </si>
  <si>
    <t>子宮頸がん予防</t>
    <rPh sb="0" eb="2">
      <t>シキュウ</t>
    </rPh>
    <rPh sb="2" eb="3">
      <t>ケイ</t>
    </rPh>
    <rPh sb="5" eb="7">
      <t>ヨボウ</t>
    </rPh>
    <phoneticPr fontId="25"/>
  </si>
  <si>
    <t>肺炎球菌</t>
    <rPh sb="0" eb="2">
      <t>ハイエン</t>
    </rPh>
    <rPh sb="2" eb="4">
      <t>キュウキン</t>
    </rPh>
    <phoneticPr fontId="25"/>
  </si>
  <si>
    <t>（注2）H25.6.14　子宮頸がん予防ワクチン接種の積極的勧奨差し控えの勧告。</t>
    <rPh sb="1" eb="2">
      <t>チュウ</t>
    </rPh>
    <rPh sb="13" eb="15">
      <t>シキュウ</t>
    </rPh>
    <rPh sb="15" eb="16">
      <t>ケイ</t>
    </rPh>
    <rPh sb="18" eb="20">
      <t>ヨボウ</t>
    </rPh>
    <rPh sb="24" eb="26">
      <t>セッシュ</t>
    </rPh>
    <rPh sb="27" eb="30">
      <t>セッキョクテキ</t>
    </rPh>
    <rPh sb="30" eb="32">
      <t>カンショウ</t>
    </rPh>
    <rPh sb="32" eb="33">
      <t>サ</t>
    </rPh>
    <rPh sb="34" eb="35">
      <t>ヒカ</t>
    </rPh>
    <rPh sb="37" eb="39">
      <t>カンコク</t>
    </rPh>
    <phoneticPr fontId="25"/>
  </si>
  <si>
    <t>訪問診査（再掲）</t>
    <rPh sb="5" eb="7">
      <t>サイケイ</t>
    </rPh>
    <phoneticPr fontId="25"/>
  </si>
  <si>
    <t>幼児</t>
    <rPh sb="0" eb="1">
      <t>ヨウ</t>
    </rPh>
    <rPh sb="1" eb="2">
      <t>コ</t>
    </rPh>
    <phoneticPr fontId="25"/>
  </si>
  <si>
    <t>(108 他0)</t>
  </si>
  <si>
    <t>3日間参加</t>
    <rPh sb="1" eb="3">
      <t>カカン</t>
    </rPh>
    <rPh sb="3" eb="5">
      <t>サンカ</t>
    </rPh>
    <phoneticPr fontId="25"/>
  </si>
  <si>
    <t>3日目のみ参加</t>
    <rPh sb="1" eb="3">
      <t>カメ</t>
    </rPh>
    <rPh sb="5" eb="7">
      <t>サンカ</t>
    </rPh>
    <phoneticPr fontId="25"/>
  </si>
  <si>
    <t>B型肝炎（1回目）</t>
    <rPh sb="1" eb="2">
      <t>ガタ</t>
    </rPh>
    <rPh sb="2" eb="4">
      <t>カンエン</t>
    </rPh>
    <rPh sb="6" eb="8">
      <t>カイメ</t>
    </rPh>
    <phoneticPr fontId="25"/>
  </si>
  <si>
    <t>B型肝炎（2回目）</t>
    <rPh sb="1" eb="2">
      <t>ガタ</t>
    </rPh>
    <rPh sb="2" eb="4">
      <t>カンエン</t>
    </rPh>
    <rPh sb="6" eb="8">
      <t>カイメ</t>
    </rPh>
    <phoneticPr fontId="25"/>
  </si>
  <si>
    <t>B型肝炎（3回目）</t>
    <rPh sb="1" eb="2">
      <t>ガタ</t>
    </rPh>
    <rPh sb="2" eb="4">
      <t>カンエン</t>
    </rPh>
    <rPh sb="6" eb="8">
      <t>カイメ</t>
    </rPh>
    <phoneticPr fontId="25"/>
  </si>
  <si>
    <t>日本脳炎（2期）</t>
    <rPh sb="6" eb="7">
      <t>キ</t>
    </rPh>
    <phoneticPr fontId="25"/>
  </si>
  <si>
    <t>麻しん（はしか）・風しん（1期）</t>
    <rPh sb="9" eb="10">
      <t>フウ</t>
    </rPh>
    <rPh sb="14" eb="15">
      <t>キ</t>
    </rPh>
    <phoneticPr fontId="25"/>
  </si>
  <si>
    <t>麻しん（はしか）・風しん（2期）</t>
    <rPh sb="9" eb="10">
      <t>フウ</t>
    </rPh>
    <rPh sb="14" eb="15">
      <t>キ</t>
    </rPh>
    <phoneticPr fontId="25"/>
  </si>
  <si>
    <t>　　　 医療保険での接種や任意接種も含んだ、該当年度の10月1日現在の0歳児とした。</t>
    <rPh sb="4" eb="6">
      <t>イリョウ</t>
    </rPh>
    <rPh sb="6" eb="8">
      <t>ホケン</t>
    </rPh>
    <rPh sb="10" eb="12">
      <t>セッシュ</t>
    </rPh>
    <rPh sb="13" eb="17">
      <t>ニンイセッシュ</t>
    </rPh>
    <rPh sb="18" eb="19">
      <t>フク</t>
    </rPh>
    <rPh sb="22" eb="24">
      <t>ガイトウ</t>
    </rPh>
    <rPh sb="24" eb="26">
      <t>ネンド</t>
    </rPh>
    <rPh sb="29" eb="30">
      <t>ガツ</t>
    </rPh>
    <rPh sb="31" eb="32">
      <t>ニチ</t>
    </rPh>
    <rPh sb="32" eb="34">
      <t>ゲンザイ</t>
    </rPh>
    <rPh sb="36" eb="38">
      <t>サイジ</t>
    </rPh>
    <phoneticPr fontId="25"/>
  </si>
  <si>
    <t>（注3）注1のとおり、４種混合が開始となったことから、ポリオ単独の該当者数は不詳。</t>
    <rPh sb="1" eb="2">
      <t>チュウ</t>
    </rPh>
    <rPh sb="4" eb="5">
      <t>チュウ</t>
    </rPh>
    <rPh sb="12" eb="13">
      <t>シュ</t>
    </rPh>
    <rPh sb="13" eb="15">
      <t>コンゴウ</t>
    </rPh>
    <rPh sb="16" eb="18">
      <t>カイシ</t>
    </rPh>
    <rPh sb="30" eb="32">
      <t>タンドク</t>
    </rPh>
    <rPh sb="33" eb="36">
      <t>ガイトウシャ</t>
    </rPh>
    <rPh sb="36" eb="37">
      <t>スウ</t>
    </rPh>
    <rPh sb="38" eb="40">
      <t>フショウ</t>
    </rPh>
    <phoneticPr fontId="25"/>
  </si>
  <si>
    <t>（注1）H24.11.1～４種混合（３種混合+不活化ポリオ）ワクチン使用開始。</t>
    <rPh sb="1" eb="2">
      <t>チュウ</t>
    </rPh>
    <rPh sb="14" eb="15">
      <t>シュ</t>
    </rPh>
    <rPh sb="15" eb="17">
      <t>コンゴウ</t>
    </rPh>
    <rPh sb="19" eb="20">
      <t>シュ</t>
    </rPh>
    <rPh sb="20" eb="22">
      <t>コンゴウ</t>
    </rPh>
    <rPh sb="23" eb="24">
      <t>フ</t>
    </rPh>
    <rPh sb="24" eb="26">
      <t>カツカ</t>
    </rPh>
    <rPh sb="34" eb="36">
      <t>シヨウ</t>
    </rPh>
    <rPh sb="36" eb="38">
      <t>カイシ</t>
    </rPh>
    <phoneticPr fontId="25"/>
  </si>
  <si>
    <t>（注4) B型肝炎が平成28年10月1日から開始。対象者は平成29年4月1日以降生まれた1歳未満の児。</t>
    <rPh sb="1" eb="2">
      <t>チュウ</t>
    </rPh>
    <rPh sb="6" eb="7">
      <t>ガタ</t>
    </rPh>
    <rPh sb="7" eb="9">
      <t>カンエン</t>
    </rPh>
    <rPh sb="10" eb="12">
      <t>ヘイセイ</t>
    </rPh>
    <rPh sb="14" eb="15">
      <t>ネン</t>
    </rPh>
    <rPh sb="17" eb="18">
      <t>ガツ</t>
    </rPh>
    <rPh sb="19" eb="20">
      <t>ニチ</t>
    </rPh>
    <rPh sb="22" eb="24">
      <t>カイシ</t>
    </rPh>
    <rPh sb="25" eb="28">
      <t>タイショウシャ</t>
    </rPh>
    <rPh sb="29" eb="31">
      <t>ヘイセイ</t>
    </rPh>
    <rPh sb="33" eb="34">
      <t>ネン</t>
    </rPh>
    <rPh sb="35" eb="36">
      <t>ガツ</t>
    </rPh>
    <rPh sb="37" eb="40">
      <t>ニチイコウ</t>
    </rPh>
    <rPh sb="40" eb="41">
      <t>ウ</t>
    </rPh>
    <rPh sb="45" eb="46">
      <t>サイ</t>
    </rPh>
    <rPh sb="46" eb="48">
      <t>ミマン</t>
    </rPh>
    <rPh sb="49" eb="50">
      <t>ジ</t>
    </rPh>
    <phoneticPr fontId="25"/>
  </si>
  <si>
    <t>心疾患（高血圧性除く）</t>
    <rPh sb="0" eb="3">
      <t>シンシッカン</t>
    </rPh>
    <rPh sb="4" eb="8">
      <t>コウケツアツセイ</t>
    </rPh>
    <rPh sb="8" eb="9">
      <t>ノゾ</t>
    </rPh>
    <phoneticPr fontId="25"/>
  </si>
  <si>
    <t>資料：保健所・保健総務課（厚生労働省「平成28年医師・　　　</t>
    <rPh sb="0" eb="2">
      <t>シリョウ</t>
    </rPh>
    <rPh sb="3" eb="6">
      <t>ホケンジョ</t>
    </rPh>
    <rPh sb="7" eb="9">
      <t>ホケン</t>
    </rPh>
    <rPh sb="9" eb="12">
      <t>ソウムカ</t>
    </rPh>
    <rPh sb="13" eb="15">
      <t>コウセイ</t>
    </rPh>
    <rPh sb="15" eb="18">
      <t>ロウドウショウ</t>
    </rPh>
    <rPh sb="19" eb="21">
      <t>ヘイセイ</t>
    </rPh>
    <rPh sb="23" eb="24">
      <t>ネン</t>
    </rPh>
    <rPh sb="24" eb="26">
      <t>イシ</t>
    </rPh>
    <phoneticPr fontId="25"/>
  </si>
  <si>
    <t>（注）「要支援1・2認定者」に対する数も計上。</t>
    <rPh sb="4" eb="7">
      <t>ヨウシエン</t>
    </rPh>
    <rPh sb="10" eb="12">
      <t>ニンテイ</t>
    </rPh>
    <rPh sb="12" eb="13">
      <t>シャ</t>
    </rPh>
    <rPh sb="15" eb="16">
      <t>タイ</t>
    </rPh>
    <rPh sb="18" eb="19">
      <t>カズ</t>
    </rPh>
    <rPh sb="20" eb="22">
      <t>ケイジョウ</t>
    </rPh>
    <phoneticPr fontId="25"/>
  </si>
  <si>
    <t>敷地面積（㎡）</t>
    <rPh sb="0" eb="2">
      <t>シキチ</t>
    </rPh>
    <rPh sb="2" eb="4">
      <t>メンセキ</t>
    </rPh>
    <phoneticPr fontId="25"/>
  </si>
  <si>
    <t>床面積（㎡）</t>
    <rPh sb="0" eb="1">
      <t>ユカ</t>
    </rPh>
    <rPh sb="1" eb="3">
      <t>メンセキ</t>
    </rPh>
    <phoneticPr fontId="25"/>
  </si>
  <si>
    <t>病院本館</t>
    <rPh sb="0" eb="2">
      <t>ビョウイン</t>
    </rPh>
    <rPh sb="2" eb="4">
      <t>ホンカン</t>
    </rPh>
    <phoneticPr fontId="25"/>
  </si>
  <si>
    <t>研修センター</t>
    <rPh sb="0" eb="2">
      <t>ケンシュウ</t>
    </rPh>
    <phoneticPr fontId="25"/>
  </si>
  <si>
    <t>資料：市立病院</t>
    <rPh sb="0" eb="2">
      <t>シリョウ</t>
    </rPh>
    <rPh sb="3" eb="5">
      <t>シリツ</t>
    </rPh>
    <rPh sb="5" eb="7">
      <t>ビョウイン</t>
    </rPh>
    <phoneticPr fontId="25"/>
  </si>
  <si>
    <t>各年3月31日</t>
  </si>
  <si>
    <t>医  師</t>
  </si>
  <si>
    <t>看護師</t>
  </si>
  <si>
    <t>助産師</t>
  </si>
  <si>
    <t>准看護師</t>
  </si>
  <si>
    <t>医療技術員</t>
  </si>
  <si>
    <t>理学療法士</t>
  </si>
  <si>
    <t>作業療法士</t>
  </si>
  <si>
    <t>言語聴覚士</t>
    <rPh sb="0" eb="2">
      <t>ゲンゴ</t>
    </rPh>
    <rPh sb="2" eb="4">
      <t>チョウカク</t>
    </rPh>
    <rPh sb="4" eb="5">
      <t>シ</t>
    </rPh>
    <phoneticPr fontId="25"/>
  </si>
  <si>
    <t>診療放射線技師</t>
  </si>
  <si>
    <t>臨床検査技師</t>
  </si>
  <si>
    <t>臨床工学技師</t>
    <rPh sb="0" eb="2">
      <t>リンショウ</t>
    </rPh>
    <rPh sb="2" eb="4">
      <t>コウガク</t>
    </rPh>
    <rPh sb="4" eb="6">
      <t>ギシ</t>
    </rPh>
    <phoneticPr fontId="25"/>
  </si>
  <si>
    <t>薬剤師</t>
  </si>
  <si>
    <t>栄養士</t>
  </si>
  <si>
    <t>視能訓練士</t>
  </si>
  <si>
    <t>事務
職員</t>
  </si>
  <si>
    <t>事務職員</t>
  </si>
  <si>
    <t>技術職員</t>
  </si>
  <si>
    <t>その他
の職員</t>
  </si>
  <si>
    <t>調理師</t>
  </si>
  <si>
    <t>業務員</t>
  </si>
  <si>
    <t>（注1）（　）内の数は育休者数。</t>
    <rPh sb="1" eb="2">
      <t>チュウ</t>
    </rPh>
    <phoneticPr fontId="2"/>
  </si>
  <si>
    <t>資料：市立病院</t>
    <rPh sb="0" eb="2">
      <t>シリョウ</t>
    </rPh>
    <rPh sb="3" eb="7">
      <t>シリツビョウイン</t>
    </rPh>
    <rPh sb="5" eb="7">
      <t>ビョウイン</t>
    </rPh>
    <phoneticPr fontId="25"/>
  </si>
  <si>
    <t>（注2）平成29年より再任用・任期付職員数を掲載。</t>
    <rPh sb="1" eb="2">
      <t>チュウ</t>
    </rPh>
    <rPh sb="4" eb="6">
      <t>ヘイセイ</t>
    </rPh>
    <rPh sb="8" eb="9">
      <t>ネン</t>
    </rPh>
    <rPh sb="11" eb="14">
      <t>サイニンヨウ</t>
    </rPh>
    <rPh sb="15" eb="17">
      <t>ニンキ</t>
    </rPh>
    <rPh sb="17" eb="18">
      <t>ツキ</t>
    </rPh>
    <rPh sb="18" eb="21">
      <t>ショクインスウ</t>
    </rPh>
    <rPh sb="22" eb="24">
      <t>ケイサイ</t>
    </rPh>
    <phoneticPr fontId="26"/>
  </si>
  <si>
    <t>職　種</t>
  </si>
  <si>
    <t>実　　人　　員　（注2）</t>
    <rPh sb="9" eb="10">
      <t>チュウ</t>
    </rPh>
    <phoneticPr fontId="25"/>
  </si>
  <si>
    <t>換算人員</t>
  </si>
  <si>
    <t>100床当り
換算人員</t>
  </si>
  <si>
    <t>医師１人当
り職員数</t>
  </si>
  <si>
    <t>非常勤</t>
  </si>
  <si>
    <t>計</t>
  </si>
  <si>
    <t>理学療養士</t>
  </si>
  <si>
    <t>放射線科</t>
  </si>
  <si>
    <t>臨床検査科</t>
  </si>
  <si>
    <t>臨床工学科</t>
    <rPh sb="0" eb="2">
      <t>リンショウ</t>
    </rPh>
    <rPh sb="2" eb="5">
      <t>コウガクカ</t>
    </rPh>
    <phoneticPr fontId="25"/>
  </si>
  <si>
    <t>臨床工学技士</t>
    <rPh sb="0" eb="2">
      <t>リンショウ</t>
    </rPh>
    <rPh sb="2" eb="4">
      <t>コウガク</t>
    </rPh>
    <rPh sb="4" eb="6">
      <t>ギシ</t>
    </rPh>
    <phoneticPr fontId="25"/>
  </si>
  <si>
    <t>薬剤科</t>
  </si>
  <si>
    <t>栄養科</t>
  </si>
  <si>
    <t>調理師(員)</t>
  </si>
  <si>
    <t>眼　科</t>
    <rPh sb="0" eb="1">
      <t>メ</t>
    </rPh>
    <rPh sb="2" eb="3">
      <t>カ</t>
    </rPh>
    <phoneticPr fontId="25"/>
  </si>
  <si>
    <t>視能訓練士</t>
    <rPh sb="0" eb="5">
      <t>シノウクンレンシ</t>
    </rPh>
    <phoneticPr fontId="25"/>
  </si>
  <si>
    <t>看護部</t>
  </si>
  <si>
    <t>医療業務員</t>
    <rPh sb="0" eb="2">
      <t>イリョウ</t>
    </rPh>
    <rPh sb="2" eb="5">
      <t>ギョウムイン</t>
    </rPh>
    <phoneticPr fontId="25"/>
  </si>
  <si>
    <t>庶務課</t>
    <rPh sb="0" eb="2">
      <t>ショム</t>
    </rPh>
    <rPh sb="2" eb="3">
      <t>カ</t>
    </rPh>
    <phoneticPr fontId="25"/>
  </si>
  <si>
    <t>技術職員</t>
    <rPh sb="0" eb="2">
      <t>ギジュツ</t>
    </rPh>
    <rPh sb="2" eb="4">
      <t>ショクイン</t>
    </rPh>
    <phoneticPr fontId="25"/>
  </si>
  <si>
    <t>医事課</t>
    <rPh sb="0" eb="2">
      <t>イジ</t>
    </rPh>
    <rPh sb="2" eb="3">
      <t>カ</t>
    </rPh>
    <phoneticPr fontId="25"/>
  </si>
  <si>
    <t>合  計</t>
  </si>
  <si>
    <t>科　目</t>
    <rPh sb="0" eb="1">
      <t>カ</t>
    </rPh>
    <rPh sb="2" eb="3">
      <t>メ</t>
    </rPh>
    <phoneticPr fontId="25"/>
  </si>
  <si>
    <t>内科</t>
    <rPh sb="0" eb="1">
      <t>ウチ</t>
    </rPh>
    <rPh sb="1" eb="2">
      <t>カ</t>
    </rPh>
    <phoneticPr fontId="25"/>
  </si>
  <si>
    <t>呼吸器科</t>
    <rPh sb="0" eb="3">
      <t>コキュウキ</t>
    </rPh>
    <rPh sb="3" eb="4">
      <t>カ</t>
    </rPh>
    <phoneticPr fontId="25"/>
  </si>
  <si>
    <t>循環器科</t>
    <rPh sb="0" eb="4">
      <t>ジュンカンキカ</t>
    </rPh>
    <phoneticPr fontId="25"/>
  </si>
  <si>
    <t>消化器科</t>
    <rPh sb="0" eb="4">
      <t>ショウカキカ</t>
    </rPh>
    <phoneticPr fontId="25"/>
  </si>
  <si>
    <t>外科</t>
    <rPh sb="0" eb="2">
      <t>ゲカ</t>
    </rPh>
    <phoneticPr fontId="25"/>
  </si>
  <si>
    <t>産科・婦人科</t>
    <rPh sb="0" eb="2">
      <t>サンカ</t>
    </rPh>
    <rPh sb="3" eb="5">
      <t>フジン</t>
    </rPh>
    <rPh sb="5" eb="6">
      <t>カ</t>
    </rPh>
    <phoneticPr fontId="25"/>
  </si>
  <si>
    <t>脳神経外科</t>
    <rPh sb="0" eb="1">
      <t>ノウ</t>
    </rPh>
    <rPh sb="1" eb="3">
      <t>シンケイ</t>
    </rPh>
    <rPh sb="3" eb="4">
      <t>ソト</t>
    </rPh>
    <rPh sb="4" eb="5">
      <t>カ</t>
    </rPh>
    <phoneticPr fontId="25"/>
  </si>
  <si>
    <t>神経内科</t>
    <rPh sb="0" eb="2">
      <t>シンケイ</t>
    </rPh>
    <rPh sb="2" eb="4">
      <t>ナイカ</t>
    </rPh>
    <phoneticPr fontId="25"/>
  </si>
  <si>
    <t>小児科</t>
    <rPh sb="0" eb="3">
      <t>ショウニカ</t>
    </rPh>
    <phoneticPr fontId="25"/>
  </si>
  <si>
    <t>皮膚科</t>
    <rPh sb="0" eb="3">
      <t>ヒフカ</t>
    </rPh>
    <phoneticPr fontId="25"/>
  </si>
  <si>
    <t>泌尿器科</t>
    <rPh sb="0" eb="4">
      <t>ヒニョウキカ</t>
    </rPh>
    <phoneticPr fontId="25"/>
  </si>
  <si>
    <t>眼科</t>
    <rPh sb="0" eb="2">
      <t>ガンカ</t>
    </rPh>
    <phoneticPr fontId="25"/>
  </si>
  <si>
    <t>耳鼻咽喉科</t>
    <rPh sb="0" eb="2">
      <t>ジビ</t>
    </rPh>
    <rPh sb="2" eb="5">
      <t>インコウカ</t>
    </rPh>
    <phoneticPr fontId="25"/>
  </si>
  <si>
    <t>整形外科</t>
    <rPh sb="0" eb="2">
      <t>セイケイ</t>
    </rPh>
    <rPh sb="2" eb="4">
      <t>ゲカ</t>
    </rPh>
    <phoneticPr fontId="25"/>
  </si>
  <si>
    <t>※診療日数（日）</t>
    <rPh sb="1" eb="3">
      <t>シンリョウ</t>
    </rPh>
    <rPh sb="3" eb="5">
      <t>ニッスウ</t>
    </rPh>
    <rPh sb="6" eb="7">
      <t>ニチ</t>
    </rPh>
    <phoneticPr fontId="25"/>
  </si>
  <si>
    <t>※一日平均</t>
    <rPh sb="1" eb="3">
      <t>イチニチ</t>
    </rPh>
    <rPh sb="3" eb="5">
      <t>ヘイキン</t>
    </rPh>
    <phoneticPr fontId="25"/>
  </si>
  <si>
    <t>内  科</t>
    <rPh sb="0" eb="4">
      <t>ナイカ</t>
    </rPh>
    <phoneticPr fontId="25"/>
  </si>
  <si>
    <t>外  科</t>
    <rPh sb="0" eb="4">
      <t>ゲカ</t>
    </rPh>
    <phoneticPr fontId="25"/>
  </si>
  <si>
    <t>神経内科</t>
    <rPh sb="0" eb="2">
      <t>シンケイ</t>
    </rPh>
    <rPh sb="2" eb="3">
      <t>ウチ</t>
    </rPh>
    <rPh sb="3" eb="4">
      <t>カ</t>
    </rPh>
    <phoneticPr fontId="25"/>
  </si>
  <si>
    <t>放射線科</t>
    <rPh sb="0" eb="4">
      <t>ホウシャセンカ</t>
    </rPh>
    <phoneticPr fontId="25"/>
  </si>
  <si>
    <t>麻酔科</t>
    <rPh sb="0" eb="2">
      <t>マスイ</t>
    </rPh>
    <rPh sb="2" eb="3">
      <t>カ</t>
    </rPh>
    <phoneticPr fontId="25"/>
  </si>
  <si>
    <t>眼  科</t>
    <rPh sb="0" eb="4">
      <t>ガンカ</t>
    </rPh>
    <phoneticPr fontId="25"/>
  </si>
  <si>
    <t>循環器科・呼吸器科</t>
    <rPh sb="0" eb="4">
      <t>ジュンカンキカ</t>
    </rPh>
    <rPh sb="5" eb="8">
      <t>コキュウキ</t>
    </rPh>
    <rPh sb="8" eb="9">
      <t>カ</t>
    </rPh>
    <phoneticPr fontId="25"/>
  </si>
  <si>
    <t>（収益的収入及び支出）</t>
    <rPh sb="1" eb="4">
      <t>シュウエキテキ</t>
    </rPh>
    <rPh sb="4" eb="6">
      <t>シュウニュウ</t>
    </rPh>
    <rPh sb="6" eb="7">
      <t>オヨ</t>
    </rPh>
    <rPh sb="8" eb="10">
      <t>シシュツ</t>
    </rPh>
    <phoneticPr fontId="25"/>
  </si>
  <si>
    <t>（単位：円）</t>
    <rPh sb="1" eb="3">
      <t>タンイ</t>
    </rPh>
    <rPh sb="4" eb="5">
      <t>エン</t>
    </rPh>
    <phoneticPr fontId="25"/>
  </si>
  <si>
    <t>決算額</t>
    <rPh sb="0" eb="2">
      <t>ケッサン</t>
    </rPh>
    <rPh sb="2" eb="3">
      <t>ガク</t>
    </rPh>
    <phoneticPr fontId="25"/>
  </si>
  <si>
    <t>備　考</t>
    <rPh sb="0" eb="3">
      <t>ビコウ</t>
    </rPh>
    <phoneticPr fontId="25"/>
  </si>
  <si>
    <t>収益合計</t>
    <rPh sb="0" eb="2">
      <t>シュウエキ</t>
    </rPh>
    <rPh sb="2" eb="4">
      <t>ゴウケイ</t>
    </rPh>
    <phoneticPr fontId="5"/>
  </si>
  <si>
    <t>収入合計</t>
    <rPh sb="0" eb="2">
      <t>シュウニュウ</t>
    </rPh>
    <rPh sb="2" eb="4">
      <t>ゴウケイ</t>
    </rPh>
    <phoneticPr fontId="5"/>
  </si>
  <si>
    <t>医業収益</t>
    <rPh sb="0" eb="2">
      <t>イギョウ</t>
    </rPh>
    <rPh sb="2" eb="4">
      <t>シュウエキ</t>
    </rPh>
    <phoneticPr fontId="5"/>
  </si>
  <si>
    <t>固定資産売却代金</t>
    <rPh sb="0" eb="2">
      <t>コテイ</t>
    </rPh>
    <rPh sb="2" eb="4">
      <t>シサン</t>
    </rPh>
    <rPh sb="4" eb="6">
      <t>バイキャク</t>
    </rPh>
    <rPh sb="6" eb="8">
      <t>ダイキン</t>
    </rPh>
    <phoneticPr fontId="5"/>
  </si>
  <si>
    <t>医業外収益</t>
    <rPh sb="0" eb="2">
      <t>イギョウ</t>
    </rPh>
    <rPh sb="2" eb="3">
      <t>ソト</t>
    </rPh>
    <rPh sb="3" eb="5">
      <t>シュウエキ</t>
    </rPh>
    <phoneticPr fontId="5"/>
  </si>
  <si>
    <t>特別利益</t>
    <rPh sb="0" eb="2">
      <t>トクベツ</t>
    </rPh>
    <rPh sb="2" eb="4">
      <t>リエキ</t>
    </rPh>
    <phoneticPr fontId="5"/>
  </si>
  <si>
    <t>費用合計</t>
    <rPh sb="0" eb="2">
      <t>ヒヨウ</t>
    </rPh>
    <rPh sb="2" eb="4">
      <t>ゴウケイ</t>
    </rPh>
    <phoneticPr fontId="5"/>
  </si>
  <si>
    <t>支出合計</t>
    <rPh sb="0" eb="2">
      <t>シシュツ</t>
    </rPh>
    <rPh sb="2" eb="4">
      <t>ゴウケイ</t>
    </rPh>
    <phoneticPr fontId="5"/>
  </si>
  <si>
    <t>医業費用</t>
    <rPh sb="0" eb="2">
      <t>イギョウ</t>
    </rPh>
    <rPh sb="2" eb="4">
      <t>ヒヨウ</t>
    </rPh>
    <phoneticPr fontId="5"/>
  </si>
  <si>
    <t>建設改良費</t>
    <rPh sb="0" eb="2">
      <t>ケンセツ</t>
    </rPh>
    <rPh sb="2" eb="5">
      <t>カイリョウヒ</t>
    </rPh>
    <phoneticPr fontId="5"/>
  </si>
  <si>
    <t>医業外費用</t>
    <rPh sb="0" eb="2">
      <t>イギョウ</t>
    </rPh>
    <rPh sb="2" eb="3">
      <t>ソト</t>
    </rPh>
    <rPh sb="3" eb="5">
      <t>ヒヨウ</t>
    </rPh>
    <phoneticPr fontId="5"/>
  </si>
  <si>
    <t>企業債償還金</t>
    <rPh sb="0" eb="3">
      <t>キギョウサイ</t>
    </rPh>
    <rPh sb="3" eb="6">
      <t>ショウカンキン</t>
    </rPh>
    <phoneticPr fontId="5"/>
  </si>
  <si>
    <t>特別損失</t>
    <rPh sb="0" eb="2">
      <t>トクベツ</t>
    </rPh>
    <rPh sb="2" eb="4">
      <t>ソンシツ</t>
    </rPh>
    <phoneticPr fontId="5"/>
  </si>
  <si>
    <t>予備費</t>
    <rPh sb="0" eb="3">
      <t>ヨビヒ</t>
    </rPh>
    <phoneticPr fontId="5"/>
  </si>
  <si>
    <t>（注）備考欄の数値は、収益については仮受消費税額、費用及び支出については</t>
    <rPh sb="1" eb="2">
      <t>チュウ</t>
    </rPh>
    <rPh sb="3" eb="5">
      <t>ビコウ</t>
    </rPh>
    <rPh sb="5" eb="6">
      <t>ラン</t>
    </rPh>
    <rPh sb="7" eb="9">
      <t>スウチ</t>
    </rPh>
    <rPh sb="11" eb="13">
      <t>シュウエキ</t>
    </rPh>
    <rPh sb="18" eb="20">
      <t>カリウケ</t>
    </rPh>
    <rPh sb="20" eb="23">
      <t>ショウヒゼイ</t>
    </rPh>
    <rPh sb="23" eb="24">
      <t>ガク</t>
    </rPh>
    <rPh sb="25" eb="27">
      <t>ヒヨウ</t>
    </rPh>
    <rPh sb="27" eb="28">
      <t>オヨ</t>
    </rPh>
    <rPh sb="29" eb="31">
      <t>シシュツ</t>
    </rPh>
    <phoneticPr fontId="25"/>
  </si>
  <si>
    <t>　　　仮払消費税額でうち数である。</t>
    <rPh sb="12" eb="13">
      <t>カズ</t>
    </rPh>
    <phoneticPr fontId="25"/>
  </si>
  <si>
    <t>（借  方）</t>
  </si>
  <si>
    <t>（単位：円）</t>
  </si>
  <si>
    <t>科    目</t>
  </si>
  <si>
    <t>医業費用</t>
  </si>
  <si>
    <t>給与費</t>
  </si>
  <si>
    <t>材料費</t>
  </si>
  <si>
    <t>経費</t>
  </si>
  <si>
    <t>減価償却費</t>
  </si>
  <si>
    <t>資産減耗費</t>
  </si>
  <si>
    <t>研究研修費</t>
  </si>
  <si>
    <t>医業外費用</t>
  </si>
  <si>
    <t>支払利息</t>
  </si>
  <si>
    <t>長期前払消費税</t>
    <rPh sb="0" eb="2">
      <t>チョウキ</t>
    </rPh>
    <rPh sb="2" eb="4">
      <t>マエバラ</t>
    </rPh>
    <rPh sb="4" eb="7">
      <t>ショウヒゼイ</t>
    </rPh>
    <phoneticPr fontId="2"/>
  </si>
  <si>
    <t>雑損失</t>
  </si>
  <si>
    <t>特別損失</t>
  </si>
  <si>
    <t>過年度損益修正損</t>
  </si>
  <si>
    <t>当年度純利益</t>
    <rPh sb="0" eb="1">
      <t>トウ</t>
    </rPh>
    <rPh sb="1" eb="3">
      <t>ネンド</t>
    </rPh>
    <rPh sb="3" eb="4">
      <t>ジュン</t>
    </rPh>
    <rPh sb="4" eb="6">
      <t>リエキ</t>
    </rPh>
    <phoneticPr fontId="25"/>
  </si>
  <si>
    <t>合　計</t>
  </si>
  <si>
    <t>（貸  方）</t>
  </si>
  <si>
    <t>医業収益</t>
  </si>
  <si>
    <t>入院収益</t>
  </si>
  <si>
    <t>外来収益</t>
  </si>
  <si>
    <t>他会計負担金</t>
  </si>
  <si>
    <t>その他医業収益</t>
  </si>
  <si>
    <t>医業外収益</t>
  </si>
  <si>
    <t>受取利息配当金</t>
  </si>
  <si>
    <t>補  助  金</t>
  </si>
  <si>
    <t>長期前受金戻入</t>
    <rPh sb="0" eb="2">
      <t>チョウキ</t>
    </rPh>
    <rPh sb="2" eb="3">
      <t>マエ</t>
    </rPh>
    <rPh sb="3" eb="4">
      <t>ウ</t>
    </rPh>
    <rPh sb="4" eb="5">
      <t>キン</t>
    </rPh>
    <rPh sb="5" eb="6">
      <t>モド</t>
    </rPh>
    <rPh sb="6" eb="7">
      <t>イ</t>
    </rPh>
    <phoneticPr fontId="25"/>
  </si>
  <si>
    <t>その他医業外収益</t>
  </si>
  <si>
    <t>特別利益</t>
  </si>
  <si>
    <t>過年度損益修正益</t>
  </si>
  <si>
    <t>当年度純損失</t>
    <rPh sb="4" eb="6">
      <t>ソンシツ</t>
    </rPh>
    <phoneticPr fontId="25"/>
  </si>
  <si>
    <t>資料：市立病院</t>
  </si>
  <si>
    <t>被保険者数</t>
    <rPh sb="0" eb="1">
      <t>ヒ</t>
    </rPh>
    <rPh sb="1" eb="4">
      <t>ホケンシャ</t>
    </rPh>
    <rPh sb="4" eb="5">
      <t>カズ</t>
    </rPh>
    <phoneticPr fontId="25"/>
  </si>
  <si>
    <t>加入率</t>
    <rPh sb="0" eb="3">
      <t>カニュウリツ</t>
    </rPh>
    <phoneticPr fontId="25"/>
  </si>
  <si>
    <t>国保世帯数</t>
    <rPh sb="0" eb="2">
      <t>コクホ</t>
    </rPh>
    <rPh sb="2" eb="4">
      <t>セタイ</t>
    </rPh>
    <rPh sb="4" eb="5">
      <t>カズ</t>
    </rPh>
    <phoneticPr fontId="25"/>
  </si>
  <si>
    <t>被保険者数の内訳（人）</t>
    <rPh sb="0" eb="4">
      <t>ヒホケンシャ</t>
    </rPh>
    <rPh sb="4" eb="5">
      <t>スウ</t>
    </rPh>
    <rPh sb="6" eb="8">
      <t>ウチワケ</t>
    </rPh>
    <rPh sb="9" eb="10">
      <t>ヒト</t>
    </rPh>
    <phoneticPr fontId="25"/>
  </si>
  <si>
    <t>（人）</t>
    <rPh sb="1" eb="2">
      <t>ヒト</t>
    </rPh>
    <phoneticPr fontId="25"/>
  </si>
  <si>
    <t>（世帯）</t>
    <rPh sb="1" eb="3">
      <t>セタイ</t>
    </rPh>
    <phoneticPr fontId="25"/>
  </si>
  <si>
    <t>一　般</t>
    <rPh sb="0" eb="1">
      <t>イッ</t>
    </rPh>
    <rPh sb="2" eb="3">
      <t>ハン</t>
    </rPh>
    <phoneticPr fontId="25"/>
  </si>
  <si>
    <t>退　職</t>
    <rPh sb="0" eb="1">
      <t>タイ</t>
    </rPh>
    <rPh sb="2" eb="3">
      <t>ショク</t>
    </rPh>
    <phoneticPr fontId="25"/>
  </si>
  <si>
    <t>資料：国民健康保険課</t>
    <rPh sb="0" eb="2">
      <t>シリョウ</t>
    </rPh>
    <rPh sb="3" eb="5">
      <t>コクミン</t>
    </rPh>
    <rPh sb="5" eb="7">
      <t>ケンコウ</t>
    </rPh>
    <rPh sb="7" eb="9">
      <t>ホケン</t>
    </rPh>
    <rPh sb="9" eb="10">
      <t>カ</t>
    </rPh>
    <phoneticPr fontId="25"/>
  </si>
  <si>
    <t>（医療分）</t>
  </si>
  <si>
    <t>区　分</t>
  </si>
  <si>
    <t>賦課割合</t>
  </si>
  <si>
    <t>税率（額）</t>
  </si>
  <si>
    <t>所得割</t>
  </si>
  <si>
    <t>均等割</t>
  </si>
  <si>
    <t>（介護分）</t>
  </si>
  <si>
    <t>（支援金分）</t>
  </si>
  <si>
    <t>資料：国民健康保険課</t>
  </si>
  <si>
    <t>区  分</t>
  </si>
  <si>
    <t>平均被保険者</t>
  </si>
  <si>
    <t>世  帯</t>
  </si>
  <si>
    <t>人  員</t>
  </si>
  <si>
    <t>支  出  額</t>
  </si>
  <si>
    <t>保険税
(現年度)</t>
  </si>
  <si>
    <t>調定額</t>
  </si>
  <si>
    <t>収納額</t>
  </si>
  <si>
    <t>収納率(%)</t>
  </si>
  <si>
    <t>28年度</t>
    <rPh sb="2" eb="4">
      <t>ネンド</t>
    </rPh>
    <phoneticPr fontId="25"/>
  </si>
  <si>
    <t>件　数</t>
    <rPh sb="0" eb="1">
      <t>ケン</t>
    </rPh>
    <rPh sb="2" eb="3">
      <t>カズ</t>
    </rPh>
    <phoneticPr fontId="25"/>
  </si>
  <si>
    <t>金　額</t>
    <rPh sb="0" eb="1">
      <t>キン</t>
    </rPh>
    <rPh sb="2" eb="3">
      <t>ガク</t>
    </rPh>
    <phoneticPr fontId="25"/>
  </si>
  <si>
    <t>療養の給付</t>
    <rPh sb="0" eb="2">
      <t>リョウヨウ</t>
    </rPh>
    <rPh sb="3" eb="5">
      <t>キュウフ</t>
    </rPh>
    <phoneticPr fontId="25"/>
  </si>
  <si>
    <t>高額療養費</t>
    <rPh sb="0" eb="2">
      <t>コウガク</t>
    </rPh>
    <rPh sb="2" eb="5">
      <t>リョウヨウヒ</t>
    </rPh>
    <phoneticPr fontId="25"/>
  </si>
  <si>
    <t>その他の給付</t>
    <rPh sb="2" eb="3">
      <t>タ</t>
    </rPh>
    <rPh sb="4" eb="6">
      <t>キュウフ</t>
    </rPh>
    <phoneticPr fontId="25"/>
  </si>
  <si>
    <t>目次</t>
    <rPh sb="0" eb="2">
      <t>モクジ</t>
    </rPh>
    <phoneticPr fontId="25"/>
  </si>
  <si>
    <t>7-1. 出生・死亡等の推移</t>
    <rPh sb="5" eb="7">
      <t>シュッセイ</t>
    </rPh>
    <rPh sb="8" eb="10">
      <t>シボウ</t>
    </rPh>
    <rPh sb="10" eb="11">
      <t>ナド</t>
    </rPh>
    <rPh sb="12" eb="14">
      <t>スイイ</t>
    </rPh>
    <phoneticPr fontId="25"/>
  </si>
  <si>
    <t>7-2. 主要死因別死亡者数</t>
    <rPh sb="5" eb="7">
      <t>シュヨウ</t>
    </rPh>
    <rPh sb="7" eb="9">
      <t>シイン</t>
    </rPh>
    <rPh sb="9" eb="10">
      <t>ベツ</t>
    </rPh>
    <rPh sb="10" eb="13">
      <t>シボウシャ</t>
    </rPh>
    <rPh sb="13" eb="14">
      <t>カズ</t>
    </rPh>
    <phoneticPr fontId="25"/>
  </si>
  <si>
    <t>7-3. 医療施設数・許可病床数</t>
    <rPh sb="5" eb="7">
      <t>イリョウ</t>
    </rPh>
    <rPh sb="7" eb="9">
      <t>シセツ</t>
    </rPh>
    <rPh sb="9" eb="10">
      <t>カズ</t>
    </rPh>
    <rPh sb="11" eb="13">
      <t>キョカ</t>
    </rPh>
    <rPh sb="13" eb="15">
      <t>ビョウショウ</t>
    </rPh>
    <rPh sb="15" eb="16">
      <t>カズ</t>
    </rPh>
    <phoneticPr fontId="25"/>
  </si>
  <si>
    <t>7-4. 医療関係従事者数</t>
    <rPh sb="5" eb="7">
      <t>イリョウ</t>
    </rPh>
    <rPh sb="7" eb="9">
      <t>カンケイ</t>
    </rPh>
    <rPh sb="9" eb="12">
      <t>ジュウジシャ</t>
    </rPh>
    <rPh sb="12" eb="13">
      <t>カズ</t>
    </rPh>
    <phoneticPr fontId="25"/>
  </si>
  <si>
    <t>7-5. 成人保健</t>
    <rPh sb="5" eb="7">
      <t>セイジン</t>
    </rPh>
    <rPh sb="7" eb="9">
      <t>ホケン</t>
    </rPh>
    <phoneticPr fontId="25"/>
  </si>
  <si>
    <t>（2）健康手帳の交付</t>
    <rPh sb="3" eb="5">
      <t>ケンコウ</t>
    </rPh>
    <rPh sb="5" eb="7">
      <t>テチョウ</t>
    </rPh>
    <rPh sb="8" eb="10">
      <t>コウフ</t>
    </rPh>
    <phoneticPr fontId="25"/>
  </si>
  <si>
    <t>（3）成人健康相談状況</t>
    <rPh sb="3" eb="5">
      <t>セイジン</t>
    </rPh>
    <rPh sb="5" eb="7">
      <t>ケンコウ</t>
    </rPh>
    <rPh sb="7" eb="9">
      <t>ソウダン</t>
    </rPh>
    <rPh sb="9" eb="11">
      <t>ジョウキョウ</t>
    </rPh>
    <phoneticPr fontId="25"/>
  </si>
  <si>
    <t>7-6. 母子保健</t>
    <rPh sb="5" eb="7">
      <t>ボシ</t>
    </rPh>
    <rPh sb="7" eb="9">
      <t>ホケン</t>
    </rPh>
    <phoneticPr fontId="25"/>
  </si>
  <si>
    <t>（2）4か月児健康診査状況</t>
    <rPh sb="4" eb="6">
      <t>カゲツ</t>
    </rPh>
    <rPh sb="6" eb="7">
      <t>ジドウ</t>
    </rPh>
    <rPh sb="7" eb="9">
      <t>ケンコウ</t>
    </rPh>
    <rPh sb="9" eb="11">
      <t>シンサ</t>
    </rPh>
    <rPh sb="11" eb="13">
      <t>ジョウキョウ</t>
    </rPh>
    <phoneticPr fontId="25"/>
  </si>
  <si>
    <t>（単位：人、％）</t>
    <rPh sb="1" eb="3">
      <t>タンイ</t>
    </rPh>
    <rPh sb="4" eb="5">
      <t>ヒト</t>
    </rPh>
    <phoneticPr fontId="25"/>
  </si>
  <si>
    <t>（3）10か月児健康診査状況</t>
    <rPh sb="5" eb="7">
      <t>カゲツ</t>
    </rPh>
    <rPh sb="7" eb="8">
      <t>ジドウ</t>
    </rPh>
    <rPh sb="8" eb="10">
      <t>ケンコウ</t>
    </rPh>
    <rPh sb="10" eb="12">
      <t>シンサ</t>
    </rPh>
    <rPh sb="12" eb="14">
      <t>ジョウキョウ</t>
    </rPh>
    <phoneticPr fontId="25"/>
  </si>
  <si>
    <t>（4）1歳6か月児健康診査状況</t>
    <rPh sb="4" eb="5">
      <t>サイ</t>
    </rPh>
    <rPh sb="6" eb="8">
      <t>カゲツ</t>
    </rPh>
    <rPh sb="8" eb="9">
      <t>ジドウ</t>
    </rPh>
    <rPh sb="9" eb="11">
      <t>ケンコウ</t>
    </rPh>
    <rPh sb="11" eb="13">
      <t>シンサ</t>
    </rPh>
    <rPh sb="13" eb="15">
      <t>ジョウキョウ</t>
    </rPh>
    <phoneticPr fontId="25"/>
  </si>
  <si>
    <t>（6）母子訪問活動</t>
    <rPh sb="3" eb="5">
      <t>ボシ</t>
    </rPh>
    <rPh sb="5" eb="7">
      <t>ホウモン</t>
    </rPh>
    <rPh sb="7" eb="9">
      <t>カツドウ</t>
    </rPh>
    <phoneticPr fontId="25"/>
  </si>
  <si>
    <t>7-7. 健康づくり事業</t>
    <rPh sb="5" eb="7">
      <t>ケンコウ</t>
    </rPh>
    <rPh sb="10" eb="12">
      <t>ジギョウ</t>
    </rPh>
    <phoneticPr fontId="25"/>
  </si>
  <si>
    <t>（2）母子保健</t>
    <rPh sb="3" eb="5">
      <t>ボシ</t>
    </rPh>
    <rPh sb="5" eb="7">
      <t>ホケン</t>
    </rPh>
    <phoneticPr fontId="25"/>
  </si>
  <si>
    <t>7-9. 移動献血車による献血実施状況</t>
    <rPh sb="5" eb="7">
      <t>イドウ</t>
    </rPh>
    <rPh sb="7" eb="9">
      <t>ケンケツ</t>
    </rPh>
    <rPh sb="9" eb="10">
      <t>シャ</t>
    </rPh>
    <rPh sb="13" eb="15">
      <t>ケンケツ</t>
    </rPh>
    <rPh sb="15" eb="17">
      <t>ジッシ</t>
    </rPh>
    <rPh sb="17" eb="19">
      <t>ジョウキョウ</t>
    </rPh>
    <phoneticPr fontId="25"/>
  </si>
  <si>
    <t>7-10. 結核新登録者数</t>
    <rPh sb="6" eb="8">
      <t>ケッカク</t>
    </rPh>
    <rPh sb="8" eb="9">
      <t>シン</t>
    </rPh>
    <rPh sb="9" eb="11">
      <t>トウロク</t>
    </rPh>
    <rPh sb="11" eb="12">
      <t>シャ</t>
    </rPh>
    <rPh sb="12" eb="13">
      <t>スウ</t>
    </rPh>
    <phoneticPr fontId="25"/>
  </si>
  <si>
    <t>7-11. 結核患者登録者数（年末時）</t>
    <rPh sb="6" eb="8">
      <t>ケッカク</t>
    </rPh>
    <rPh sb="8" eb="10">
      <t>カンジャ</t>
    </rPh>
    <rPh sb="10" eb="13">
      <t>トウロクシャ</t>
    </rPh>
    <rPh sb="13" eb="14">
      <t>スウ</t>
    </rPh>
    <rPh sb="15" eb="17">
      <t>ネンマツ</t>
    </rPh>
    <rPh sb="17" eb="18">
      <t>ジ</t>
    </rPh>
    <phoneticPr fontId="25"/>
  </si>
  <si>
    <t>7-12. 結核健康診断受診状況</t>
    <phoneticPr fontId="25"/>
  </si>
  <si>
    <t>7-14. 施設の規模</t>
    <rPh sb="6" eb="8">
      <t>シセツ</t>
    </rPh>
    <rPh sb="9" eb="11">
      <t>キボ</t>
    </rPh>
    <phoneticPr fontId="25"/>
  </si>
  <si>
    <t>7-17. 入院患者延人数</t>
    <rPh sb="6" eb="8">
      <t>ニュウイン</t>
    </rPh>
    <rPh sb="8" eb="10">
      <t>カンジャ</t>
    </rPh>
    <rPh sb="10" eb="11">
      <t>ノ</t>
    </rPh>
    <rPh sb="11" eb="12">
      <t>ジン</t>
    </rPh>
    <rPh sb="12" eb="13">
      <t>カズ</t>
    </rPh>
    <phoneticPr fontId="25"/>
  </si>
  <si>
    <t>28年度</t>
    <phoneticPr fontId="25"/>
  </si>
  <si>
    <t>7-18. 外来患者延人数</t>
    <rPh sb="6" eb="8">
      <t>ガイライ</t>
    </rPh>
    <rPh sb="8" eb="10">
      <t>カンジャ</t>
    </rPh>
    <rPh sb="10" eb="11">
      <t>ノ</t>
    </rPh>
    <rPh sb="11" eb="13">
      <t>ニンズウ</t>
    </rPh>
    <phoneticPr fontId="25"/>
  </si>
  <si>
    <t>7-19. 救急車搬入患者数</t>
    <rPh sb="6" eb="9">
      <t>キュウキュウシャ</t>
    </rPh>
    <rPh sb="9" eb="11">
      <t>ハンニュウ</t>
    </rPh>
    <rPh sb="11" eb="13">
      <t>カンジャ</t>
    </rPh>
    <rPh sb="13" eb="14">
      <t>カズ</t>
    </rPh>
    <phoneticPr fontId="25"/>
  </si>
  <si>
    <t>7-20. 事業会計</t>
    <rPh sb="6" eb="8">
      <t>ジギョウ</t>
    </rPh>
    <rPh sb="8" eb="10">
      <t>カイケイ</t>
    </rPh>
    <phoneticPr fontId="25"/>
  </si>
  <si>
    <t>7-22. 国民健康保険加入状況</t>
    <rPh sb="6" eb="8">
      <t>コクミン</t>
    </rPh>
    <rPh sb="8" eb="10">
      <t>ケンコウ</t>
    </rPh>
    <rPh sb="10" eb="12">
      <t>ホケン</t>
    </rPh>
    <rPh sb="12" eb="14">
      <t>カニュウ</t>
    </rPh>
    <rPh sb="14" eb="16">
      <t>ジョウキョウ</t>
    </rPh>
    <phoneticPr fontId="26"/>
  </si>
  <si>
    <t>7-23. 国民健康保険税賦課基準</t>
    <phoneticPr fontId="25"/>
  </si>
  <si>
    <t>（単位：千円）</t>
    <rPh sb="1" eb="3">
      <t>タンイ</t>
    </rPh>
    <rPh sb="4" eb="5">
      <t>セン</t>
    </rPh>
    <rPh sb="5" eb="6">
      <t>エン</t>
    </rPh>
    <phoneticPr fontId="25"/>
  </si>
  <si>
    <t>目次へもどる</t>
  </si>
  <si>
    <t>7-1. 出生・死亡等の推移</t>
  </si>
  <si>
    <t>7-2. 主要死因別死亡者数</t>
  </si>
  <si>
    <t>7-3. 医療施設数・許可病床数</t>
  </si>
  <si>
    <t>7-4. 医療関係従事者数</t>
  </si>
  <si>
    <t>7-8. 栄養指導</t>
  </si>
  <si>
    <t>7-9. 移動献血車による献血実施状況</t>
  </si>
  <si>
    <t>7-10. 結核新登録者数</t>
  </si>
  <si>
    <t>7-11. 結核患者登録者数（年末時）</t>
  </si>
  <si>
    <t>7-12. 結核健康診断受診状況</t>
  </si>
  <si>
    <t>7-13. 予防接種実施状況</t>
  </si>
  <si>
    <t>7-14. 施設の規模</t>
  </si>
  <si>
    <t>7-15. 年次別職員数</t>
  </si>
  <si>
    <t>7-16. 職員数の状況</t>
  </si>
  <si>
    <t>7-17. 入院患者延人数</t>
  </si>
  <si>
    <t>7-18. 外来患者延人数</t>
  </si>
  <si>
    <t>7-19. 救急車搬入患者数</t>
  </si>
  <si>
    <t>7-20. 事業会計</t>
  </si>
  <si>
    <t>7-22. 国民健康保険加入状況</t>
  </si>
  <si>
    <t>7-5. 成人保健　（1）健康診査状況</t>
    <phoneticPr fontId="2"/>
  </si>
  <si>
    <t>7-5. 成人保健　（2）健康手帳の交付</t>
    <phoneticPr fontId="2"/>
  </si>
  <si>
    <t>7-5. 成人保健　（3）成人健康相談状況</t>
    <phoneticPr fontId="2"/>
  </si>
  <si>
    <t>平成27年</t>
    <rPh sb="0" eb="2">
      <t>ヘイセイ</t>
    </rPh>
    <phoneticPr fontId="25"/>
  </si>
  <si>
    <t>28年</t>
    <phoneticPr fontId="25"/>
  </si>
  <si>
    <t>29年</t>
    <rPh sb="2" eb="3">
      <t>ドシ</t>
    </rPh>
    <phoneticPr fontId="25"/>
  </si>
  <si>
    <t>資料：保健所・保健総務課（厚生労働省「平成29年人口動態統計」）</t>
    <rPh sb="0" eb="2">
      <t>シリョウ</t>
    </rPh>
    <rPh sb="3" eb="6">
      <t>ホケンジョ</t>
    </rPh>
    <rPh sb="7" eb="9">
      <t>ホケン</t>
    </rPh>
    <rPh sb="9" eb="12">
      <t>ソウムカ</t>
    </rPh>
    <phoneticPr fontId="25"/>
  </si>
  <si>
    <t>平成27年</t>
    <phoneticPr fontId="25"/>
  </si>
  <si>
    <t>28年</t>
    <phoneticPr fontId="25"/>
  </si>
  <si>
    <t>29年</t>
    <phoneticPr fontId="25"/>
  </si>
  <si>
    <t>(順位)</t>
  </si>
  <si>
    <t>(順位)</t>
    <phoneticPr fontId="2"/>
  </si>
  <si>
    <t>‐</t>
  </si>
  <si>
    <t>各年度末</t>
    <rPh sb="0" eb="1">
      <t>カク</t>
    </rPh>
    <rPh sb="1" eb="4">
      <t>ネンドマツ</t>
    </rPh>
    <phoneticPr fontId="26"/>
  </si>
  <si>
    <t>年　度</t>
    <rPh sb="0" eb="1">
      <t>ネン</t>
    </rPh>
    <rPh sb="2" eb="3">
      <t>ド</t>
    </rPh>
    <phoneticPr fontId="25"/>
  </si>
  <si>
    <t>平成27</t>
    <rPh sb="0" eb="2">
      <t>ヘイセイ</t>
    </rPh>
    <phoneticPr fontId="25"/>
  </si>
  <si>
    <t>‐</t>
    <phoneticPr fontId="26"/>
  </si>
  <si>
    <t>資料：保健所・保健総務課</t>
    <phoneticPr fontId="25"/>
  </si>
  <si>
    <t>平成24</t>
  </si>
  <si>
    <t>平成27年度</t>
    <rPh sb="0" eb="2">
      <t>ヘイセイ</t>
    </rPh>
    <phoneticPr fontId="25"/>
  </si>
  <si>
    <t>28年度</t>
    <phoneticPr fontId="25"/>
  </si>
  <si>
    <t>29年度</t>
    <phoneticPr fontId="25"/>
  </si>
  <si>
    <t>健康診査
（注1）</t>
    <phoneticPr fontId="26"/>
  </si>
  <si>
    <t>185(心電図)</t>
    <rPh sb="4" eb="7">
      <t>シンデンズ</t>
    </rPh>
    <phoneticPr fontId="26"/>
  </si>
  <si>
    <t>肝炎ｳｨﾙｽ検診
（注2）</t>
    <phoneticPr fontId="2"/>
  </si>
  <si>
    <t>胃がん検診
（注3）</t>
    <phoneticPr fontId="26"/>
  </si>
  <si>
    <t>子宮がん検診
（注4）</t>
    <phoneticPr fontId="26"/>
  </si>
  <si>
    <t>前立腺がん検診
（注5）</t>
    <phoneticPr fontId="26"/>
  </si>
  <si>
    <t>骨粗しょう症
検診</t>
    <phoneticPr fontId="2"/>
  </si>
  <si>
    <t>歯周病検診
（注6）</t>
    <rPh sb="0" eb="2">
      <t>シシュウ</t>
    </rPh>
    <rPh sb="2" eb="3">
      <t>ビョウ</t>
    </rPh>
    <rPh sb="3" eb="5">
      <t>ケンシン</t>
    </rPh>
    <rPh sb="7" eb="8">
      <t>チュウ</t>
    </rPh>
    <phoneticPr fontId="2"/>
  </si>
  <si>
    <t>在宅訪問
歯科保健事業</t>
    <phoneticPr fontId="2"/>
  </si>
  <si>
    <t>（注1）健康診査は医療保険未加入者に対して実施、詳細な診査は実人数である。</t>
    <phoneticPr fontId="25"/>
  </si>
  <si>
    <t>　　　 判定された人数。</t>
    <phoneticPr fontId="25"/>
  </si>
  <si>
    <t>（注3）平成27年度より、胃がん検診の対象者が30歳以上から、40歳以上に変更。</t>
    <rPh sb="1" eb="2">
      <t>チュウ</t>
    </rPh>
    <rPh sb="13" eb="14">
      <t>イ</t>
    </rPh>
    <rPh sb="19" eb="22">
      <t>タイショウシャ</t>
    </rPh>
    <rPh sb="25" eb="28">
      <t>サイイジョウ</t>
    </rPh>
    <rPh sb="33" eb="36">
      <t>サイイジョウ</t>
    </rPh>
    <rPh sb="37" eb="39">
      <t>ヘンコウ</t>
    </rPh>
    <phoneticPr fontId="25"/>
  </si>
  <si>
    <t>（注4）子宮がん検診は妊婦健診を含んだ人数で計上、（ ）内は子宮体部がん検診で再掲。</t>
    <rPh sb="1" eb="2">
      <t>チュウ</t>
    </rPh>
    <rPh sb="28" eb="29">
      <t>ナイ</t>
    </rPh>
    <rPh sb="30" eb="32">
      <t>シキュウ</t>
    </rPh>
    <rPh sb="32" eb="33">
      <t>カラダ</t>
    </rPh>
    <rPh sb="33" eb="34">
      <t>ブ</t>
    </rPh>
    <rPh sb="36" eb="38">
      <t>ケンシン</t>
    </rPh>
    <rPh sb="39" eb="41">
      <t>サイケイ</t>
    </rPh>
    <phoneticPr fontId="25"/>
  </si>
  <si>
    <t>（注5）平成29年度より、前立腺がん検診の対象者に「50歳～75歳の男性で、前立腺がん検診を初め</t>
    <rPh sb="1" eb="2">
      <t>チュウ</t>
    </rPh>
    <rPh sb="4" eb="6">
      <t>ヘイセイ</t>
    </rPh>
    <rPh sb="8" eb="10">
      <t>ネンド</t>
    </rPh>
    <rPh sb="13" eb="16">
      <t>ゼンリツセン</t>
    </rPh>
    <rPh sb="18" eb="20">
      <t>ケンシン</t>
    </rPh>
    <rPh sb="21" eb="24">
      <t>タイショウシャ</t>
    </rPh>
    <rPh sb="28" eb="29">
      <t>サイ</t>
    </rPh>
    <rPh sb="32" eb="33">
      <t>サイ</t>
    </rPh>
    <rPh sb="34" eb="36">
      <t>ダンセイ</t>
    </rPh>
    <rPh sb="38" eb="41">
      <t>ゼンリツセン</t>
    </rPh>
    <rPh sb="43" eb="45">
      <t>ケンシン</t>
    </rPh>
    <rPh sb="46" eb="47">
      <t>ハジ</t>
    </rPh>
    <phoneticPr fontId="25"/>
  </si>
  <si>
    <t xml:space="preserve"> 　　　て受ける方」を追加。</t>
    <phoneticPr fontId="26"/>
  </si>
  <si>
    <t>（注6）「成人歯科健康診査」は、平成28年度より「歯周病検診」に名称変更。</t>
    <rPh sb="1" eb="2">
      <t>チュウ</t>
    </rPh>
    <rPh sb="5" eb="7">
      <t>セイジン</t>
    </rPh>
    <rPh sb="7" eb="9">
      <t>シカ</t>
    </rPh>
    <rPh sb="9" eb="11">
      <t>ケンコウ</t>
    </rPh>
    <rPh sb="11" eb="13">
      <t>シンサ</t>
    </rPh>
    <rPh sb="16" eb="18">
      <t>ヘイセイ</t>
    </rPh>
    <rPh sb="20" eb="21">
      <t>ネン</t>
    </rPh>
    <rPh sb="21" eb="22">
      <t>ド</t>
    </rPh>
    <rPh sb="25" eb="27">
      <t>シシュウ</t>
    </rPh>
    <rPh sb="27" eb="28">
      <t>ビョウ</t>
    </rPh>
    <rPh sb="28" eb="30">
      <t>ケンシン</t>
    </rPh>
    <rPh sb="32" eb="34">
      <t>メイショウ</t>
    </rPh>
    <rPh sb="34" eb="36">
      <t>ヘンコウ</t>
    </rPh>
    <phoneticPr fontId="25"/>
  </si>
  <si>
    <t>（注）平成29年度より、直接交付からダウンロード</t>
    <rPh sb="3" eb="5">
      <t>ヘイセイ</t>
    </rPh>
    <rPh sb="7" eb="8">
      <t>ネン</t>
    </rPh>
    <rPh sb="8" eb="9">
      <t>ド</t>
    </rPh>
    <rPh sb="12" eb="14">
      <t>チョクセツ</t>
    </rPh>
    <rPh sb="14" eb="16">
      <t>コウフ</t>
    </rPh>
    <phoneticPr fontId="25"/>
  </si>
  <si>
    <t>　　　交付となった。</t>
    <phoneticPr fontId="25"/>
  </si>
  <si>
    <t>　　　保健所精神保健支援室での相談が開始。</t>
    <phoneticPr fontId="25"/>
  </si>
  <si>
    <t>（4）成人・老人訪問活動</t>
    <rPh sb="3" eb="5">
      <t>セイジン</t>
    </rPh>
    <rPh sb="6" eb="8">
      <t>ロウジン</t>
    </rPh>
    <rPh sb="8" eb="10">
      <t>ホウモン</t>
    </rPh>
    <rPh sb="10" eb="12">
      <t>カツドウ</t>
    </rPh>
    <phoneticPr fontId="25"/>
  </si>
  <si>
    <t>28</t>
    <phoneticPr fontId="26"/>
  </si>
  <si>
    <t>29</t>
    <phoneticPr fontId="26"/>
  </si>
  <si>
    <t>資料：市民健康課</t>
    <phoneticPr fontId="26"/>
  </si>
  <si>
    <t>（5）地域包括支援センター（兼務保健師分を含む）</t>
    <rPh sb="3" eb="9">
      <t>チ</t>
    </rPh>
    <phoneticPr fontId="25"/>
  </si>
  <si>
    <t>資料：地域包括ケア推進課</t>
    <phoneticPr fontId="25"/>
  </si>
  <si>
    <t>（単位：人）</t>
    <phoneticPr fontId="25"/>
  </si>
  <si>
    <t>（5）3歳児健康診査状況</t>
    <phoneticPr fontId="25"/>
  </si>
  <si>
    <t>年　度</t>
    <phoneticPr fontId="25"/>
  </si>
  <si>
    <t>経過観
察者数</t>
    <phoneticPr fontId="2"/>
  </si>
  <si>
    <t>（再掲）</t>
  </si>
  <si>
    <t>（再掲）</t>
    <phoneticPr fontId="2"/>
  </si>
  <si>
    <t>母親学級・両親学級</t>
    <phoneticPr fontId="2"/>
  </si>
  <si>
    <t>（338 他1）</t>
  </si>
  <si>
    <t>(104 他2)</t>
  </si>
  <si>
    <t>（322 他2）</t>
  </si>
  <si>
    <t>‐</t>
    <phoneticPr fontId="25"/>
  </si>
  <si>
    <t xml:space="preserve"> (246 他2）</t>
    <rPh sb="6" eb="7">
      <t>ホカ</t>
    </rPh>
    <phoneticPr fontId="26"/>
  </si>
  <si>
    <t>(128 他0）</t>
    <rPh sb="5" eb="6">
      <t>ホカ</t>
    </rPh>
    <phoneticPr fontId="26"/>
  </si>
  <si>
    <t>7-8. 栄養指導</t>
    <phoneticPr fontId="25"/>
  </si>
  <si>
    <t>427(母子分)</t>
    <rPh sb="4" eb="6">
      <t>ボシ</t>
    </rPh>
    <rPh sb="6" eb="7">
      <t>ブン</t>
    </rPh>
    <phoneticPr fontId="26"/>
  </si>
  <si>
    <t>200ml</t>
    <phoneticPr fontId="25"/>
  </si>
  <si>
    <t>400ml</t>
    <phoneticPr fontId="25"/>
  </si>
  <si>
    <t>平成27</t>
    <phoneticPr fontId="25"/>
  </si>
  <si>
    <t>資料：保健所・保健総務課</t>
    <rPh sb="3" eb="6">
      <t>ホケンジョ</t>
    </rPh>
    <rPh sb="7" eb="9">
      <t>ホケン</t>
    </rPh>
    <rPh sb="9" eb="12">
      <t>ソウムカ</t>
    </rPh>
    <phoneticPr fontId="25"/>
  </si>
  <si>
    <t>各年12月31日</t>
    <rPh sb="0" eb="1">
      <t>カク</t>
    </rPh>
    <rPh sb="1" eb="2">
      <t>ネン</t>
    </rPh>
    <phoneticPr fontId="26"/>
  </si>
  <si>
    <t>(単位：人)</t>
    <phoneticPr fontId="25"/>
  </si>
  <si>
    <t>平成27</t>
    <phoneticPr fontId="25"/>
  </si>
  <si>
    <t>資料：保健所・保健総務課</t>
    <rPh sb="0" eb="2">
      <t>シリョウ</t>
    </rPh>
    <rPh sb="3" eb="6">
      <t>ホケンジョ</t>
    </rPh>
    <rPh sb="7" eb="9">
      <t>ホケン</t>
    </rPh>
    <rPh sb="9" eb="12">
      <t>ソウムカ</t>
    </rPh>
    <phoneticPr fontId="25"/>
  </si>
  <si>
    <t>(単位：人)</t>
    <phoneticPr fontId="25"/>
  </si>
  <si>
    <t>28</t>
    <phoneticPr fontId="26"/>
  </si>
  <si>
    <t>29</t>
    <phoneticPr fontId="26"/>
  </si>
  <si>
    <t>受診者</t>
    <phoneticPr fontId="25"/>
  </si>
  <si>
    <t>7-13. 予防接種実施状況</t>
    <phoneticPr fontId="25"/>
  </si>
  <si>
    <t>平成29年度</t>
    <phoneticPr fontId="25"/>
  </si>
  <si>
    <t>ＢＣＧ</t>
    <phoneticPr fontId="25"/>
  </si>
  <si>
    <t>４種混合（1期初回）</t>
    <phoneticPr fontId="25"/>
  </si>
  <si>
    <t>日本脳炎（1期初回）</t>
    <phoneticPr fontId="2"/>
  </si>
  <si>
    <t>日本脳炎（1期追加）</t>
    <phoneticPr fontId="2"/>
  </si>
  <si>
    <t>２種混合（2期）</t>
    <phoneticPr fontId="25"/>
  </si>
  <si>
    <t>高齢者</t>
    <phoneticPr fontId="25"/>
  </si>
  <si>
    <t>インフルエンザ</t>
    <phoneticPr fontId="25"/>
  </si>
  <si>
    <t>平成30年3月31日</t>
    <phoneticPr fontId="26"/>
  </si>
  <si>
    <t xml:space="preserve">}      </t>
    <phoneticPr fontId="25"/>
  </si>
  <si>
    <t>エネルギーセンター</t>
    <phoneticPr fontId="25"/>
  </si>
  <si>
    <t>7-15. 年次別職員数</t>
    <phoneticPr fontId="25"/>
  </si>
  <si>
    <t>区  分</t>
    <phoneticPr fontId="26"/>
  </si>
  <si>
    <t>平成28年</t>
    <phoneticPr fontId="26"/>
  </si>
  <si>
    <t>29年</t>
    <phoneticPr fontId="26"/>
  </si>
  <si>
    <t>30年</t>
    <rPh sb="2" eb="3">
      <t>ネン</t>
    </rPh>
    <phoneticPr fontId="25"/>
  </si>
  <si>
    <t>総  数</t>
    <phoneticPr fontId="26"/>
  </si>
  <si>
    <t>7-16. 職員数の状況</t>
    <phoneticPr fontId="25"/>
  </si>
  <si>
    <t>正　規</t>
    <phoneticPr fontId="2"/>
  </si>
  <si>
    <t>リハビリテー
ション科</t>
    <phoneticPr fontId="26"/>
  </si>
  <si>
    <t>（注1）臨床研修医11名を含む（他院からの臨床研修医は除く）</t>
    <rPh sb="13" eb="14">
      <t>フク</t>
    </rPh>
    <phoneticPr fontId="5"/>
  </si>
  <si>
    <t>（注2）育休者27名（正規:医師1名、看護師23名、臨床検査技師1名、薬剤師1名、事務職員1名）</t>
    <rPh sb="11" eb="13">
      <t>セイキ</t>
    </rPh>
    <rPh sb="14" eb="16">
      <t>イシ</t>
    </rPh>
    <rPh sb="17" eb="18">
      <t>メイ</t>
    </rPh>
    <rPh sb="19" eb="22">
      <t>カンゴシ</t>
    </rPh>
    <rPh sb="24" eb="25">
      <t>メイ</t>
    </rPh>
    <rPh sb="26" eb="28">
      <t>リンショウ</t>
    </rPh>
    <rPh sb="28" eb="30">
      <t>ケンサ</t>
    </rPh>
    <rPh sb="30" eb="32">
      <t>ギシ</t>
    </rPh>
    <rPh sb="33" eb="34">
      <t>メイ</t>
    </rPh>
    <rPh sb="35" eb="37">
      <t>ヤクザイ</t>
    </rPh>
    <rPh sb="37" eb="38">
      <t>シ</t>
    </rPh>
    <rPh sb="39" eb="40">
      <t>メイ</t>
    </rPh>
    <rPh sb="41" eb="43">
      <t>ジム</t>
    </rPh>
    <rPh sb="43" eb="45">
      <t>ショクイン</t>
    </rPh>
    <rPh sb="46" eb="47">
      <t>メイ</t>
    </rPh>
    <phoneticPr fontId="5"/>
  </si>
  <si>
    <t xml:space="preserve">       を含む</t>
    <phoneticPr fontId="2"/>
  </si>
  <si>
    <t>（注3）実人員には、再任用15名・任期付17名を含む</t>
    <rPh sb="1" eb="2">
      <t>チュウ</t>
    </rPh>
    <rPh sb="4" eb="5">
      <t>ジツ</t>
    </rPh>
    <rPh sb="5" eb="7">
      <t>ジンイン</t>
    </rPh>
    <rPh sb="10" eb="13">
      <t>サイニンヨウ</t>
    </rPh>
    <rPh sb="15" eb="16">
      <t>メイ</t>
    </rPh>
    <rPh sb="17" eb="19">
      <t>ニンキ</t>
    </rPh>
    <rPh sb="19" eb="20">
      <t>ツキ</t>
    </rPh>
    <rPh sb="22" eb="23">
      <t>メイ</t>
    </rPh>
    <rPh sb="24" eb="25">
      <t>フク</t>
    </rPh>
    <phoneticPr fontId="4"/>
  </si>
  <si>
    <t>平成27年度</t>
    <rPh sb="0" eb="2">
      <t>ヘー</t>
    </rPh>
    <phoneticPr fontId="25"/>
  </si>
  <si>
    <t>29年度</t>
    <phoneticPr fontId="25"/>
  </si>
  <si>
    <t>平成29年度</t>
    <rPh sb="0" eb="2">
      <t>ヘイセイ</t>
    </rPh>
    <rPh sb="4" eb="6">
      <t>８ネンド</t>
    </rPh>
    <phoneticPr fontId="25"/>
  </si>
  <si>
    <t>7-21. 損益計算書</t>
    <phoneticPr fontId="25"/>
  </si>
  <si>
    <t>28年度</t>
    <phoneticPr fontId="25"/>
  </si>
  <si>
    <t>29年度</t>
    <phoneticPr fontId="25"/>
  </si>
  <si>
    <t>科　目</t>
    <phoneticPr fontId="26"/>
  </si>
  <si>
    <t>各年3月31日</t>
    <rPh sb="0" eb="1">
      <t>カク</t>
    </rPh>
    <rPh sb="1" eb="2">
      <t>ネン</t>
    </rPh>
    <phoneticPr fontId="26"/>
  </si>
  <si>
    <t>（％）</t>
    <phoneticPr fontId="25"/>
  </si>
  <si>
    <t>27</t>
    <phoneticPr fontId="26"/>
  </si>
  <si>
    <t>30</t>
    <phoneticPr fontId="26"/>
  </si>
  <si>
    <t>平成28年度</t>
    <phoneticPr fontId="25"/>
  </si>
  <si>
    <t>30年度</t>
    <phoneticPr fontId="25"/>
  </si>
  <si>
    <t>26,500円</t>
    <rPh sb="6" eb="7">
      <t>エン</t>
    </rPh>
    <phoneticPr fontId="26"/>
  </si>
  <si>
    <t>8,500円</t>
    <rPh sb="5" eb="6">
      <t>エン</t>
    </rPh>
    <phoneticPr fontId="26"/>
  </si>
  <si>
    <t>7,500円</t>
    <rPh sb="5" eb="6">
      <t>エン</t>
    </rPh>
    <phoneticPr fontId="26"/>
  </si>
  <si>
    <t>7-24. 国民健康保険事業状況</t>
    <phoneticPr fontId="25"/>
  </si>
  <si>
    <t>（1）事業費</t>
    <phoneticPr fontId="25"/>
  </si>
  <si>
    <t>（単位：千円）</t>
    <phoneticPr fontId="2"/>
  </si>
  <si>
    <t>平成27年度</t>
    <phoneticPr fontId="25"/>
  </si>
  <si>
    <t>収  入  額</t>
    <phoneticPr fontId="25"/>
  </si>
  <si>
    <t>（2）給付等（退職者医療分含む）</t>
    <rPh sb="3" eb="5">
      <t>キュウフ</t>
    </rPh>
    <rPh sb="5" eb="6">
      <t>トウ</t>
    </rPh>
    <rPh sb="7" eb="10">
      <t>タイショクシャ</t>
    </rPh>
    <rPh sb="10" eb="12">
      <t>イリョウ</t>
    </rPh>
    <rPh sb="12" eb="13">
      <t>ブン</t>
    </rPh>
    <rPh sb="13" eb="14">
      <t>フク</t>
    </rPh>
    <phoneticPr fontId="25"/>
  </si>
  <si>
    <t>平成27年度</t>
    <rPh sb="0" eb="2">
      <t>ヘイセイ</t>
    </rPh>
    <rPh sb="4" eb="6">
      <t>ネンド</t>
    </rPh>
    <phoneticPr fontId="25"/>
  </si>
  <si>
    <t>29年度</t>
    <rPh sb="2" eb="4">
      <t>ネンド</t>
    </rPh>
    <phoneticPr fontId="25"/>
  </si>
  <si>
    <t>療養費等</t>
    <rPh sb="0" eb="3">
      <t>リョウヨウヒ</t>
    </rPh>
    <rPh sb="3" eb="4">
      <t>トウ</t>
    </rPh>
    <phoneticPr fontId="25"/>
  </si>
  <si>
    <t>7-5. 成人保健　（4）成人・老人訪問活動</t>
  </si>
  <si>
    <t>7-5. 成人保健　（5）地域包括支援センター（兼務保健師分を含む）</t>
  </si>
  <si>
    <t>7-6. 母子保健　（1）相談等の状況</t>
  </si>
  <si>
    <t>7-6. 母子保健　（2）4か月児健康診査状況</t>
  </si>
  <si>
    <t>7-6. 母子保健　（3）10か月児健康診査状況</t>
  </si>
  <si>
    <t>7-6. 母子保健　（4）1歳6か月児健康診査状況</t>
  </si>
  <si>
    <t>7-6. 母子保健　（5）3歳児健康診査状況</t>
  </si>
  <si>
    <t>7-6. 母子保健　（6）母子訪問活動</t>
  </si>
  <si>
    <t>7-7. 健康づくり事業　（1）成人保健</t>
  </si>
  <si>
    <t>7-7. 健康づくり事業　（2）母子保健</t>
  </si>
  <si>
    <t>7-21. 損益計算書　（借  方）</t>
  </si>
  <si>
    <t>7-23. 国民健康保険税賦課基準　（医療分）</t>
  </si>
  <si>
    <t>7-24. 国民健康保険事業状況　（1）事業費</t>
  </si>
  <si>
    <t>7-24. 国民健康保険事業状況　（2）給付等（退職者医療分含む）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</si>
</sst>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76" formatCode="&quot;¥&quot;#,##0_);[Red]\(&quot;¥&quot;#,##0\)"/>
    <numFmt numFmtId="177" formatCode="#,##0;\-#,##0;&quot;-&quot;"/>
    <numFmt numFmtId="178" formatCode="#,##0_ "/>
    <numFmt numFmtId="179" formatCode="#,##0.00_ "/>
    <numFmt numFmtId="184" formatCode="0.0%"/>
    <numFmt numFmtId="185" formatCode="\(#,##0\)"/>
    <numFmt numFmtId="186" formatCode="#,##0.0_ "/>
    <numFmt numFmtId="187" formatCode="\(?0\)"/>
    <numFmt numFmtId="192" formatCode="[$-411]ge\.m\.d;@"/>
    <numFmt numFmtId="193" formatCode="#,##0\(&quot;心&quot;&quot;電&quot;&quot;図&quot;\)"/>
    <numFmt numFmtId="194" formatCode="#,##0\(&quot;眼&quot;&quot;底&quot;\)"/>
    <numFmt numFmtId="195" formatCode="#,##0\(&quot;母&quot;&quot;子&quot;&quot;分&quot;\)"/>
    <numFmt numFmtId="196" formatCode="#,##0.000_ "/>
    <numFmt numFmtId="197" formatCode="\(&quot;内&quot;#,##0\)"/>
    <numFmt numFmtId="198" formatCode="#,##0&quot;円&quot;"/>
  </numFmts>
  <fonts count="63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theme="3"/>
      <name val="ＭＳ Ｐゴシック"/>
      <family val="3"/>
      <charset val="128"/>
      <scheme val="major"/>
    </font>
    <font>
      <u/>
      <sz val="12.65"/>
      <color indexed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ｺﾞｼｯｸ"/>
      <family val="3"/>
      <charset val="128"/>
    </font>
    <font>
      <sz val="10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.5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8"/>
      <name val="ＭＳ 明朝"/>
      <family val="1"/>
      <charset val="128"/>
    </font>
    <font>
      <strike/>
      <sz val="10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ｺﾞｼｯｸ"/>
      <family val="3"/>
      <charset val="128"/>
    </font>
    <font>
      <sz val="26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u/>
      <sz val="11"/>
      <color theme="10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91">
    <xf numFmtId="0" fontId="0" fillId="0" borderId="0">
      <alignment vertical="center"/>
    </xf>
    <xf numFmtId="0" fontId="3" fillId="0" borderId="0"/>
    <xf numFmtId="177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" fillId="2" borderId="3" applyNumberFormat="0" applyFont="0" applyAlignment="0" applyProtection="0">
      <alignment vertical="center"/>
    </xf>
    <xf numFmtId="38" fontId="3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6" fontId="3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>
      <alignment vertical="center"/>
    </xf>
    <xf numFmtId="0" fontId="21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/>
    <xf numFmtId="0" fontId="22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192" fontId="3" fillId="0" borderId="0"/>
    <xf numFmtId="192" fontId="3" fillId="0" borderId="0">
      <alignment vertical="center"/>
    </xf>
    <xf numFmtId="192" fontId="46" fillId="11" borderId="0" applyNumberFormat="0" applyBorder="0" applyAlignment="0" applyProtection="0">
      <alignment vertical="center"/>
    </xf>
    <xf numFmtId="192" fontId="46" fillId="11" borderId="0" applyNumberFormat="0" applyBorder="0" applyAlignment="0" applyProtection="0">
      <alignment vertical="center"/>
    </xf>
    <xf numFmtId="192" fontId="46" fillId="15" borderId="0" applyNumberFormat="0" applyBorder="0" applyAlignment="0" applyProtection="0">
      <alignment vertical="center"/>
    </xf>
    <xf numFmtId="192" fontId="46" fillId="15" borderId="0" applyNumberFormat="0" applyBorder="0" applyAlignment="0" applyProtection="0">
      <alignment vertical="center"/>
    </xf>
    <xf numFmtId="192" fontId="46" fillId="19" borderId="0" applyNumberFormat="0" applyBorder="0" applyAlignment="0" applyProtection="0">
      <alignment vertical="center"/>
    </xf>
    <xf numFmtId="192" fontId="46" fillId="19" borderId="0" applyNumberFormat="0" applyBorder="0" applyAlignment="0" applyProtection="0">
      <alignment vertical="center"/>
    </xf>
    <xf numFmtId="192" fontId="46" fillId="23" borderId="0" applyNumberFormat="0" applyBorder="0" applyAlignment="0" applyProtection="0">
      <alignment vertical="center"/>
    </xf>
    <xf numFmtId="192" fontId="46" fillId="23" borderId="0" applyNumberFormat="0" applyBorder="0" applyAlignment="0" applyProtection="0">
      <alignment vertical="center"/>
    </xf>
    <xf numFmtId="192" fontId="46" fillId="27" borderId="0" applyNumberFormat="0" applyBorder="0" applyAlignment="0" applyProtection="0">
      <alignment vertical="center"/>
    </xf>
    <xf numFmtId="192" fontId="46" fillId="27" borderId="0" applyNumberFormat="0" applyBorder="0" applyAlignment="0" applyProtection="0">
      <alignment vertical="center"/>
    </xf>
    <xf numFmtId="192" fontId="46" fillId="31" borderId="0" applyNumberFormat="0" applyBorder="0" applyAlignment="0" applyProtection="0">
      <alignment vertical="center"/>
    </xf>
    <xf numFmtId="192" fontId="46" fillId="31" borderId="0" applyNumberFormat="0" applyBorder="0" applyAlignment="0" applyProtection="0">
      <alignment vertical="center"/>
    </xf>
    <xf numFmtId="192" fontId="46" fillId="12" borderId="0" applyNumberFormat="0" applyBorder="0" applyAlignment="0" applyProtection="0">
      <alignment vertical="center"/>
    </xf>
    <xf numFmtId="192" fontId="46" fillId="12" borderId="0" applyNumberFormat="0" applyBorder="0" applyAlignment="0" applyProtection="0">
      <alignment vertical="center"/>
    </xf>
    <xf numFmtId="192" fontId="46" fillId="16" borderId="0" applyNumberFormat="0" applyBorder="0" applyAlignment="0" applyProtection="0">
      <alignment vertical="center"/>
    </xf>
    <xf numFmtId="192" fontId="46" fillId="16" borderId="0" applyNumberFormat="0" applyBorder="0" applyAlignment="0" applyProtection="0">
      <alignment vertical="center"/>
    </xf>
    <xf numFmtId="192" fontId="46" fillId="20" borderId="0" applyNumberFormat="0" applyBorder="0" applyAlignment="0" applyProtection="0">
      <alignment vertical="center"/>
    </xf>
    <xf numFmtId="192" fontId="46" fillId="20" borderId="0" applyNumberFormat="0" applyBorder="0" applyAlignment="0" applyProtection="0">
      <alignment vertical="center"/>
    </xf>
    <xf numFmtId="192" fontId="46" fillId="24" borderId="0" applyNumberFormat="0" applyBorder="0" applyAlignment="0" applyProtection="0">
      <alignment vertical="center"/>
    </xf>
    <xf numFmtId="192" fontId="46" fillId="24" borderId="0" applyNumberFormat="0" applyBorder="0" applyAlignment="0" applyProtection="0">
      <alignment vertical="center"/>
    </xf>
    <xf numFmtId="192" fontId="46" fillId="28" borderId="0" applyNumberFormat="0" applyBorder="0" applyAlignment="0" applyProtection="0">
      <alignment vertical="center"/>
    </xf>
    <xf numFmtId="192" fontId="46" fillId="28" borderId="0" applyNumberFormat="0" applyBorder="0" applyAlignment="0" applyProtection="0">
      <alignment vertical="center"/>
    </xf>
    <xf numFmtId="192" fontId="46" fillId="32" borderId="0" applyNumberFormat="0" applyBorder="0" applyAlignment="0" applyProtection="0">
      <alignment vertical="center"/>
    </xf>
    <xf numFmtId="192" fontId="46" fillId="32" borderId="0" applyNumberFormat="0" applyBorder="0" applyAlignment="0" applyProtection="0">
      <alignment vertical="center"/>
    </xf>
    <xf numFmtId="192" fontId="47" fillId="13" borderId="0" applyNumberFormat="0" applyBorder="0" applyAlignment="0" applyProtection="0">
      <alignment vertical="center"/>
    </xf>
    <xf numFmtId="192" fontId="47" fillId="13" borderId="0" applyNumberFormat="0" applyBorder="0" applyAlignment="0" applyProtection="0">
      <alignment vertical="center"/>
    </xf>
    <xf numFmtId="192" fontId="47" fillId="17" borderId="0" applyNumberFormat="0" applyBorder="0" applyAlignment="0" applyProtection="0">
      <alignment vertical="center"/>
    </xf>
    <xf numFmtId="192" fontId="47" fillId="17" borderId="0" applyNumberFormat="0" applyBorder="0" applyAlignment="0" applyProtection="0">
      <alignment vertical="center"/>
    </xf>
    <xf numFmtId="192" fontId="47" fillId="21" borderId="0" applyNumberFormat="0" applyBorder="0" applyAlignment="0" applyProtection="0">
      <alignment vertical="center"/>
    </xf>
    <xf numFmtId="192" fontId="47" fillId="21" borderId="0" applyNumberFormat="0" applyBorder="0" applyAlignment="0" applyProtection="0">
      <alignment vertical="center"/>
    </xf>
    <xf numFmtId="192" fontId="47" fillId="25" borderId="0" applyNumberFormat="0" applyBorder="0" applyAlignment="0" applyProtection="0">
      <alignment vertical="center"/>
    </xf>
    <xf numFmtId="192" fontId="47" fillId="25" borderId="0" applyNumberFormat="0" applyBorder="0" applyAlignment="0" applyProtection="0">
      <alignment vertical="center"/>
    </xf>
    <xf numFmtId="192" fontId="47" fillId="29" borderId="0" applyNumberFormat="0" applyBorder="0" applyAlignment="0" applyProtection="0">
      <alignment vertical="center"/>
    </xf>
    <xf numFmtId="192" fontId="47" fillId="29" borderId="0" applyNumberFormat="0" applyBorder="0" applyAlignment="0" applyProtection="0">
      <alignment vertical="center"/>
    </xf>
    <xf numFmtId="192" fontId="47" fillId="33" borderId="0" applyNumberFormat="0" applyBorder="0" applyAlignment="0" applyProtection="0">
      <alignment vertical="center"/>
    </xf>
    <xf numFmtId="192" fontId="47" fillId="33" borderId="0" applyNumberFormat="0" applyBorder="0" applyAlignment="0" applyProtection="0">
      <alignment vertical="center"/>
    </xf>
    <xf numFmtId="192" fontId="47" fillId="10" borderId="0" applyNumberFormat="0" applyBorder="0" applyAlignment="0" applyProtection="0">
      <alignment vertical="center"/>
    </xf>
    <xf numFmtId="192" fontId="47" fillId="10" borderId="0" applyNumberFormat="0" applyBorder="0" applyAlignment="0" applyProtection="0">
      <alignment vertical="center"/>
    </xf>
    <xf numFmtId="192" fontId="47" fillId="14" borderId="0" applyNumberFormat="0" applyBorder="0" applyAlignment="0" applyProtection="0">
      <alignment vertical="center"/>
    </xf>
    <xf numFmtId="192" fontId="47" fillId="14" borderId="0" applyNumberFormat="0" applyBorder="0" applyAlignment="0" applyProtection="0">
      <alignment vertical="center"/>
    </xf>
    <xf numFmtId="192" fontId="47" fillId="18" borderId="0" applyNumberFormat="0" applyBorder="0" applyAlignment="0" applyProtection="0">
      <alignment vertical="center"/>
    </xf>
    <xf numFmtId="192" fontId="47" fillId="18" borderId="0" applyNumberFormat="0" applyBorder="0" applyAlignment="0" applyProtection="0">
      <alignment vertical="center"/>
    </xf>
    <xf numFmtId="192" fontId="47" fillId="22" borderId="0" applyNumberFormat="0" applyBorder="0" applyAlignment="0" applyProtection="0">
      <alignment vertical="center"/>
    </xf>
    <xf numFmtId="192" fontId="47" fillId="22" borderId="0" applyNumberFormat="0" applyBorder="0" applyAlignment="0" applyProtection="0">
      <alignment vertical="center"/>
    </xf>
    <xf numFmtId="192" fontId="47" fillId="26" borderId="0" applyNumberFormat="0" applyBorder="0" applyAlignment="0" applyProtection="0">
      <alignment vertical="center"/>
    </xf>
    <xf numFmtId="192" fontId="47" fillId="26" borderId="0" applyNumberFormat="0" applyBorder="0" applyAlignment="0" applyProtection="0">
      <alignment vertical="center"/>
    </xf>
    <xf numFmtId="192" fontId="47" fillId="30" borderId="0" applyNumberFormat="0" applyBorder="0" applyAlignment="0" applyProtection="0">
      <alignment vertical="center"/>
    </xf>
    <xf numFmtId="192" fontId="47" fillId="30" borderId="0" applyNumberFormat="0" applyBorder="0" applyAlignment="0" applyProtection="0">
      <alignment vertical="center"/>
    </xf>
    <xf numFmtId="192" fontId="8" fillId="0" borderId="0" applyNumberFormat="0" applyFill="0" applyBorder="0" applyAlignment="0" applyProtection="0">
      <alignment vertical="center"/>
    </xf>
    <xf numFmtId="192" fontId="48" fillId="8" borderId="50" applyNumberFormat="0" applyAlignment="0" applyProtection="0">
      <alignment vertical="center"/>
    </xf>
    <xf numFmtId="192" fontId="48" fillId="8" borderId="50" applyNumberFormat="0" applyAlignment="0" applyProtection="0">
      <alignment vertical="center"/>
    </xf>
    <xf numFmtId="192" fontId="49" fillId="5" borderId="0" applyNumberFormat="0" applyBorder="0" applyAlignment="0" applyProtection="0">
      <alignment vertical="center"/>
    </xf>
    <xf numFmtId="192" fontId="49" fillId="5" borderId="0" applyNumberFormat="0" applyBorder="0" applyAlignment="0" applyProtection="0">
      <alignment vertical="center"/>
    </xf>
    <xf numFmtId="192" fontId="44" fillId="9" borderId="51" applyNumberFormat="0" applyFont="0" applyAlignment="0" applyProtection="0">
      <alignment vertical="center"/>
    </xf>
    <xf numFmtId="192" fontId="44" fillId="9" borderId="51" applyNumberFormat="0" applyFont="0" applyAlignment="0" applyProtection="0">
      <alignment vertical="center"/>
    </xf>
    <xf numFmtId="192" fontId="50" fillId="2" borderId="3" applyNumberFormat="0" applyFont="0" applyAlignment="0" applyProtection="0">
      <alignment vertical="center"/>
    </xf>
    <xf numFmtId="192" fontId="51" fillId="0" borderId="49" applyNumberFormat="0" applyFill="0" applyAlignment="0" applyProtection="0">
      <alignment vertical="center"/>
    </xf>
    <xf numFmtId="192" fontId="51" fillId="0" borderId="49" applyNumberFormat="0" applyFill="0" applyAlignment="0" applyProtection="0">
      <alignment vertical="center"/>
    </xf>
    <xf numFmtId="192" fontId="52" fillId="4" borderId="0" applyNumberFormat="0" applyBorder="0" applyAlignment="0" applyProtection="0">
      <alignment vertical="center"/>
    </xf>
    <xf numFmtId="192" fontId="52" fillId="4" borderId="0" applyNumberFormat="0" applyBorder="0" applyAlignment="0" applyProtection="0">
      <alignment vertical="center"/>
    </xf>
    <xf numFmtId="192" fontId="53" fillId="7" borderId="47" applyNumberFormat="0" applyAlignment="0" applyProtection="0">
      <alignment vertical="center"/>
    </xf>
    <xf numFmtId="192" fontId="53" fillId="7" borderId="47" applyNumberFormat="0" applyAlignment="0" applyProtection="0">
      <alignment vertical="center"/>
    </xf>
    <xf numFmtId="192" fontId="54" fillId="0" borderId="0" applyNumberFormat="0" applyFill="0" applyBorder="0" applyAlignment="0" applyProtection="0">
      <alignment vertical="center"/>
    </xf>
    <xf numFmtId="192" fontId="54" fillId="0" borderId="0" applyNumberFormat="0" applyFill="0" applyBorder="0" applyAlignment="0" applyProtection="0">
      <alignment vertical="center"/>
    </xf>
    <xf numFmtId="192" fontId="55" fillId="0" borderId="44" applyNumberFormat="0" applyFill="0" applyAlignment="0" applyProtection="0">
      <alignment vertical="center"/>
    </xf>
    <xf numFmtId="192" fontId="55" fillId="0" borderId="44" applyNumberFormat="0" applyFill="0" applyAlignment="0" applyProtection="0">
      <alignment vertical="center"/>
    </xf>
    <xf numFmtId="192" fontId="56" fillId="0" borderId="45" applyNumberFormat="0" applyFill="0" applyAlignment="0" applyProtection="0">
      <alignment vertical="center"/>
    </xf>
    <xf numFmtId="192" fontId="56" fillId="0" borderId="45" applyNumberFormat="0" applyFill="0" applyAlignment="0" applyProtection="0">
      <alignment vertical="center"/>
    </xf>
    <xf numFmtId="192" fontId="57" fillId="0" borderId="46" applyNumberFormat="0" applyFill="0" applyAlignment="0" applyProtection="0">
      <alignment vertical="center"/>
    </xf>
    <xf numFmtId="192" fontId="57" fillId="0" borderId="46" applyNumberFormat="0" applyFill="0" applyAlignment="0" applyProtection="0">
      <alignment vertical="center"/>
    </xf>
    <xf numFmtId="192" fontId="57" fillId="0" borderId="0" applyNumberFormat="0" applyFill="0" applyBorder="0" applyAlignment="0" applyProtection="0">
      <alignment vertical="center"/>
    </xf>
    <xf numFmtId="192" fontId="57" fillId="0" borderId="0" applyNumberFormat="0" applyFill="0" applyBorder="0" applyAlignment="0" applyProtection="0">
      <alignment vertical="center"/>
    </xf>
    <xf numFmtId="192" fontId="58" fillId="0" borderId="52" applyNumberFormat="0" applyFill="0" applyAlignment="0" applyProtection="0">
      <alignment vertical="center"/>
    </xf>
    <xf numFmtId="192" fontId="58" fillId="0" borderId="52" applyNumberFormat="0" applyFill="0" applyAlignment="0" applyProtection="0">
      <alignment vertical="center"/>
    </xf>
    <xf numFmtId="192" fontId="59" fillId="7" borderId="48" applyNumberFormat="0" applyAlignment="0" applyProtection="0">
      <alignment vertical="center"/>
    </xf>
    <xf numFmtId="192" fontId="59" fillId="7" borderId="48" applyNumberFormat="0" applyAlignment="0" applyProtection="0">
      <alignment vertical="center"/>
    </xf>
    <xf numFmtId="192" fontId="60" fillId="0" borderId="0" applyNumberFormat="0" applyFill="0" applyBorder="0" applyAlignment="0" applyProtection="0">
      <alignment vertical="center"/>
    </xf>
    <xf numFmtId="192" fontId="60" fillId="0" borderId="0" applyNumberFormat="0" applyFill="0" applyBorder="0" applyAlignment="0" applyProtection="0">
      <alignment vertical="center"/>
    </xf>
    <xf numFmtId="192" fontId="61" fillId="6" borderId="47" applyNumberFormat="0" applyAlignment="0" applyProtection="0">
      <alignment vertical="center"/>
    </xf>
    <xf numFmtId="192" fontId="61" fillId="6" borderId="47" applyNumberFormat="0" applyAlignment="0" applyProtection="0">
      <alignment vertical="center"/>
    </xf>
    <xf numFmtId="192" fontId="44" fillId="0" borderId="0">
      <alignment vertical="center"/>
    </xf>
    <xf numFmtId="192" fontId="44" fillId="0" borderId="0">
      <alignment vertical="center"/>
    </xf>
    <xf numFmtId="192" fontId="50" fillId="0" borderId="0">
      <alignment vertical="center"/>
    </xf>
    <xf numFmtId="192" fontId="44" fillId="0" borderId="0">
      <alignment vertical="center"/>
    </xf>
    <xf numFmtId="192" fontId="44" fillId="0" borderId="0">
      <alignment vertical="center"/>
    </xf>
    <xf numFmtId="192" fontId="50" fillId="0" borderId="0">
      <alignment vertical="center"/>
    </xf>
    <xf numFmtId="192" fontId="44" fillId="0" borderId="0">
      <alignment vertical="center"/>
    </xf>
    <xf numFmtId="192" fontId="44" fillId="0" borderId="0">
      <alignment vertical="center"/>
    </xf>
    <xf numFmtId="192" fontId="50" fillId="0" borderId="0">
      <alignment vertical="center"/>
    </xf>
    <xf numFmtId="192" fontId="44" fillId="0" borderId="0">
      <alignment vertical="center"/>
    </xf>
    <xf numFmtId="192" fontId="44" fillId="0" borderId="0">
      <alignment vertical="center"/>
    </xf>
    <xf numFmtId="192" fontId="50" fillId="0" borderId="0">
      <alignment vertical="center"/>
    </xf>
    <xf numFmtId="192" fontId="44" fillId="0" borderId="0">
      <alignment vertical="center"/>
    </xf>
    <xf numFmtId="192" fontId="44" fillId="0" borderId="0">
      <alignment vertical="center"/>
    </xf>
    <xf numFmtId="192" fontId="50" fillId="0" borderId="0">
      <alignment vertical="center"/>
    </xf>
    <xf numFmtId="192" fontId="44" fillId="0" borderId="0">
      <alignment vertical="center"/>
    </xf>
    <xf numFmtId="192" fontId="44" fillId="0" borderId="0">
      <alignment vertical="center"/>
    </xf>
    <xf numFmtId="192" fontId="50" fillId="0" borderId="0">
      <alignment vertical="center"/>
    </xf>
    <xf numFmtId="192" fontId="44" fillId="0" borderId="0">
      <alignment vertical="center"/>
    </xf>
    <xf numFmtId="192" fontId="44" fillId="0" borderId="0">
      <alignment vertical="center"/>
    </xf>
    <xf numFmtId="192" fontId="50" fillId="0" borderId="0">
      <alignment vertical="center"/>
    </xf>
    <xf numFmtId="192" fontId="44" fillId="0" borderId="0">
      <alignment vertical="center"/>
    </xf>
    <xf numFmtId="192" fontId="44" fillId="0" borderId="0">
      <alignment vertical="center"/>
    </xf>
    <xf numFmtId="192" fontId="50" fillId="0" borderId="0">
      <alignment vertical="center"/>
    </xf>
    <xf numFmtId="192" fontId="44" fillId="0" borderId="0">
      <alignment vertical="center"/>
    </xf>
    <xf numFmtId="192" fontId="44" fillId="0" borderId="0">
      <alignment vertical="center"/>
    </xf>
    <xf numFmtId="192" fontId="50" fillId="0" borderId="0">
      <alignment vertical="center"/>
    </xf>
    <xf numFmtId="192" fontId="44" fillId="0" borderId="0">
      <alignment vertical="center"/>
    </xf>
    <xf numFmtId="192" fontId="44" fillId="0" borderId="0">
      <alignment vertical="center"/>
    </xf>
    <xf numFmtId="192" fontId="50" fillId="0" borderId="0">
      <alignment vertical="center"/>
    </xf>
    <xf numFmtId="192" fontId="44" fillId="0" borderId="0">
      <alignment vertical="center"/>
    </xf>
    <xf numFmtId="0" fontId="1" fillId="0" borderId="0">
      <alignment vertical="center"/>
    </xf>
    <xf numFmtId="192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192" fontId="3" fillId="0" borderId="0"/>
    <xf numFmtId="192" fontId="1" fillId="0" borderId="0">
      <alignment vertical="center"/>
    </xf>
    <xf numFmtId="192" fontId="3" fillId="0" borderId="0">
      <alignment vertical="center"/>
    </xf>
    <xf numFmtId="192" fontId="18" fillId="0" borderId="0"/>
    <xf numFmtId="192" fontId="3" fillId="0" borderId="0"/>
    <xf numFmtId="192" fontId="62" fillId="3" borderId="0" applyNumberFormat="0" applyBorder="0" applyAlignment="0" applyProtection="0">
      <alignment vertical="center"/>
    </xf>
    <xf numFmtId="192" fontId="62" fillId="3" borderId="0" applyNumberFormat="0" applyBorder="0" applyAlignment="0" applyProtection="0">
      <alignment vertical="center"/>
    </xf>
  </cellStyleXfs>
  <cellXfs count="474">
    <xf numFmtId="0" fontId="0" fillId="0" borderId="0" xfId="0">
      <alignment vertical="center"/>
    </xf>
    <xf numFmtId="178" fontId="24" fillId="0" borderId="0" xfId="21" applyNumberFormat="1" applyFont="1" applyFill="1" applyBorder="1" applyAlignment="1" applyProtection="1">
      <alignment horizontal="right" vertical="center"/>
    </xf>
    <xf numFmtId="179" fontId="18" fillId="0" borderId="14" xfId="21" applyNumberFormat="1" applyFont="1" applyFill="1" applyBorder="1" applyAlignment="1" applyProtection="1">
      <alignment horizontal="right" vertical="center"/>
    </xf>
    <xf numFmtId="178" fontId="18" fillId="0" borderId="16" xfId="21" applyNumberFormat="1" applyFont="1" applyFill="1" applyBorder="1" applyAlignment="1" applyProtection="1">
      <alignment horizontal="right" vertical="center"/>
    </xf>
    <xf numFmtId="178" fontId="18" fillId="0" borderId="14" xfId="21" applyNumberFormat="1" applyFont="1" applyFill="1" applyBorder="1" applyAlignment="1" applyProtection="1">
      <alignment horizontal="right" vertical="center"/>
    </xf>
    <xf numFmtId="178" fontId="18" fillId="0" borderId="0" xfId="21" applyNumberFormat="1" applyFont="1" applyFill="1" applyBorder="1" applyAlignment="1" applyProtection="1">
      <alignment vertical="center"/>
    </xf>
    <xf numFmtId="0" fontId="18" fillId="0" borderId="10" xfId="21" applyNumberFormat="1" applyFont="1" applyFill="1" applyBorder="1" applyAlignment="1" applyProtection="1">
      <alignment horizontal="center" vertical="center" shrinkToFit="1"/>
    </xf>
    <xf numFmtId="178" fontId="18" fillId="0" borderId="22" xfId="21" applyNumberFormat="1" applyFont="1" applyFill="1" applyBorder="1" applyAlignment="1" applyProtection="1">
      <alignment vertical="center"/>
    </xf>
    <xf numFmtId="178" fontId="18" fillId="0" borderId="14" xfId="21" applyNumberFormat="1" applyFont="1" applyFill="1" applyBorder="1" applyAlignment="1" applyProtection="1">
      <alignment vertical="center"/>
    </xf>
    <xf numFmtId="178" fontId="18" fillId="0" borderId="0" xfId="21" applyNumberFormat="1" applyFont="1" applyFill="1" applyAlignment="1" applyProtection="1">
      <alignment vertical="center"/>
    </xf>
    <xf numFmtId="178" fontId="18" fillId="0" borderId="0" xfId="21" applyNumberFormat="1" applyFont="1" applyFill="1" applyAlignment="1" applyProtection="1">
      <alignment horizontal="right" vertical="center"/>
    </xf>
    <xf numFmtId="178" fontId="18" fillId="0" borderId="0" xfId="21" applyNumberFormat="1" applyFont="1" applyFill="1" applyAlignment="1" applyProtection="1">
      <alignment horizontal="center" vertical="center"/>
    </xf>
    <xf numFmtId="178" fontId="18" fillId="0" borderId="14" xfId="21" applyNumberFormat="1" applyFont="1" applyFill="1" applyBorder="1" applyAlignment="1" applyProtection="1">
      <alignment horizontal="center" vertical="center"/>
    </xf>
    <xf numFmtId="0" fontId="18" fillId="0" borderId="8" xfId="21" applyNumberFormat="1" applyFont="1" applyFill="1" applyBorder="1" applyAlignment="1" applyProtection="1">
      <alignment horizontal="right" vertical="center" indent="1"/>
    </xf>
    <xf numFmtId="0" fontId="18" fillId="0" borderId="10" xfId="21" quotePrefix="1" applyNumberFormat="1" applyFont="1" applyFill="1" applyBorder="1" applyAlignment="1" applyProtection="1">
      <alignment horizontal="right" vertical="center" indent="1"/>
    </xf>
    <xf numFmtId="178" fontId="18" fillId="0" borderId="0" xfId="21" quotePrefix="1" applyNumberFormat="1" applyFont="1" applyFill="1" applyBorder="1" applyAlignment="1" applyProtection="1">
      <alignment vertical="center"/>
    </xf>
    <xf numFmtId="178" fontId="18" fillId="0" borderId="25" xfId="21" applyNumberFormat="1" applyFont="1" applyFill="1" applyBorder="1" applyAlignment="1" applyProtection="1">
      <alignment vertical="center"/>
    </xf>
    <xf numFmtId="178" fontId="18" fillId="0" borderId="26" xfId="21" applyNumberFormat="1" applyFont="1" applyFill="1" applyBorder="1" applyAlignment="1" applyProtection="1">
      <alignment vertical="center"/>
    </xf>
    <xf numFmtId="178" fontId="18" fillId="0" borderId="0" xfId="21" quotePrefix="1" applyNumberFormat="1" applyFont="1" applyFill="1" applyBorder="1" applyAlignment="1" applyProtection="1">
      <alignment horizontal="right" vertical="center"/>
    </xf>
    <xf numFmtId="178" fontId="24" fillId="0" borderId="26" xfId="21" applyNumberFormat="1" applyFont="1" applyFill="1" applyBorder="1" applyAlignment="1" applyProtection="1">
      <alignment vertical="center"/>
    </xf>
    <xf numFmtId="178" fontId="18" fillId="0" borderId="0" xfId="21" applyNumberFormat="1" applyFont="1" applyFill="1" applyBorder="1" applyAlignment="1">
      <alignment vertical="center"/>
    </xf>
    <xf numFmtId="178" fontId="18" fillId="0" borderId="19" xfId="21" applyNumberFormat="1" applyFont="1" applyFill="1" applyBorder="1" applyAlignment="1" applyProtection="1">
      <alignment vertical="center"/>
    </xf>
    <xf numFmtId="0" fontId="18" fillId="0" borderId="0" xfId="9" applyNumberFormat="1" applyFont="1" applyFill="1" applyBorder="1" applyAlignment="1" applyProtection="1">
      <alignment horizontal="right"/>
    </xf>
    <xf numFmtId="178" fontId="18" fillId="0" borderId="22" xfId="21" applyNumberFormat="1" applyFont="1" applyFill="1" applyBorder="1" applyAlignment="1" applyProtection="1">
      <alignment horizontal="right" vertical="center"/>
    </xf>
    <xf numFmtId="178" fontId="18" fillId="0" borderId="22" xfId="21" applyNumberFormat="1" applyFont="1" applyFill="1" applyBorder="1" applyAlignment="1" applyProtection="1">
      <alignment horizontal="center" vertical="center"/>
    </xf>
    <xf numFmtId="178" fontId="18" fillId="0" borderId="0" xfId="21" applyNumberFormat="1" applyFont="1" applyFill="1" applyBorder="1" applyAlignment="1" applyProtection="1">
      <alignment horizontal="center" vertical="center"/>
    </xf>
    <xf numFmtId="178" fontId="18" fillId="0" borderId="20" xfId="21" applyNumberFormat="1" applyFont="1" applyFill="1" applyBorder="1" applyAlignment="1" applyProtection="1">
      <alignment horizontal="right" vertical="center"/>
    </xf>
    <xf numFmtId="178" fontId="18" fillId="0" borderId="20" xfId="21" applyNumberFormat="1" applyFont="1" applyFill="1" applyBorder="1" applyAlignment="1" applyProtection="1">
      <alignment vertical="center"/>
    </xf>
    <xf numFmtId="0" fontId="18" fillId="0" borderId="21" xfId="21" quotePrefix="1" applyNumberFormat="1" applyFont="1" applyFill="1" applyBorder="1" applyAlignment="1" applyProtection="1">
      <alignment horizontal="right" vertical="center" indent="1"/>
    </xf>
    <xf numFmtId="178" fontId="18" fillId="0" borderId="23" xfId="21" applyNumberFormat="1" applyFont="1" applyFill="1" applyBorder="1" applyAlignment="1" applyProtection="1">
      <alignment vertical="center"/>
    </xf>
    <xf numFmtId="178" fontId="18" fillId="0" borderId="23" xfId="21" applyNumberFormat="1" applyFont="1" applyFill="1" applyBorder="1" applyAlignment="1" applyProtection="1">
      <alignment horizontal="right" vertical="center"/>
    </xf>
    <xf numFmtId="186" fontId="18" fillId="0" borderId="0" xfId="9" applyNumberFormat="1" applyFont="1" applyFill="1" applyBorder="1" applyAlignment="1" applyProtection="1">
      <alignment horizontal="right" vertical="center"/>
    </xf>
    <xf numFmtId="186" fontId="18" fillId="0" borderId="0" xfId="21" quotePrefix="1" applyNumberFormat="1" applyFont="1" applyFill="1" applyBorder="1" applyAlignment="1" applyProtection="1">
      <alignment horizontal="right" vertical="center"/>
    </xf>
    <xf numFmtId="186" fontId="18" fillId="0" borderId="0" xfId="9" applyNumberFormat="1" applyFont="1" applyFill="1" applyAlignment="1" applyProtection="1">
      <alignment horizontal="right" vertical="center"/>
    </xf>
    <xf numFmtId="0" fontId="29" fillId="0" borderId="0" xfId="21" applyNumberFormat="1" applyFont="1" applyFill="1" applyAlignment="1" applyProtection="1">
      <alignment vertical="center"/>
    </xf>
    <xf numFmtId="0" fontId="29" fillId="0" borderId="0" xfId="21" applyNumberFormat="1" applyFont="1" applyFill="1" applyAlignment="1" applyProtection="1">
      <alignment horizontal="right" vertical="center"/>
    </xf>
    <xf numFmtId="186" fontId="18" fillId="0" borderId="0" xfId="21" applyNumberFormat="1" applyFont="1" applyFill="1" applyBorder="1" applyAlignment="1" applyProtection="1">
      <alignment horizontal="right" vertical="center"/>
    </xf>
    <xf numFmtId="186" fontId="18" fillId="0" borderId="20" xfId="21" applyNumberFormat="1" applyFont="1" applyFill="1" applyBorder="1" applyAlignment="1" applyProtection="1">
      <alignment horizontal="right" vertical="center"/>
    </xf>
    <xf numFmtId="178" fontId="24" fillId="0" borderId="20" xfId="21" applyNumberFormat="1" applyFont="1" applyFill="1" applyBorder="1" applyAlignment="1" applyProtection="1">
      <alignment horizontal="right" vertical="center"/>
    </xf>
    <xf numFmtId="0" fontId="21" fillId="0" borderId="10" xfId="21" applyNumberFormat="1" applyFont="1" applyFill="1" applyBorder="1" applyAlignment="1" applyProtection="1">
      <alignment horizontal="distributed" vertical="center" indent="2"/>
    </xf>
    <xf numFmtId="0" fontId="21" fillId="0" borderId="8" xfId="21" applyNumberFormat="1" applyFont="1" applyFill="1" applyBorder="1" applyAlignment="1" applyProtection="1">
      <alignment horizontal="distributed" vertical="center" indent="2"/>
    </xf>
    <xf numFmtId="178" fontId="21" fillId="0" borderId="0" xfId="21" applyNumberFormat="1" applyFont="1" applyFill="1" applyAlignment="1" applyProtection="1">
      <alignment vertical="center"/>
    </xf>
    <xf numFmtId="178" fontId="21" fillId="0" borderId="0" xfId="21" applyNumberFormat="1" applyFont="1" applyFill="1" applyBorder="1" applyAlignment="1" applyProtection="1">
      <alignment vertical="center"/>
    </xf>
    <xf numFmtId="178" fontId="40" fillId="0" borderId="20" xfId="21" applyNumberFormat="1" applyFont="1" applyFill="1" applyBorder="1" applyAlignment="1" applyProtection="1">
      <alignment vertical="center"/>
    </xf>
    <xf numFmtId="178" fontId="24" fillId="0" borderId="29" xfId="21" applyNumberFormat="1" applyFont="1" applyFill="1" applyBorder="1" applyAlignment="1" applyProtection="1">
      <alignment vertical="center"/>
    </xf>
    <xf numFmtId="178" fontId="18" fillId="0" borderId="29" xfId="21" applyNumberFormat="1" applyFont="1" applyFill="1" applyBorder="1" applyAlignment="1" applyProtection="1">
      <alignment vertical="center"/>
    </xf>
    <xf numFmtId="178" fontId="18" fillId="0" borderId="39" xfId="21" applyNumberFormat="1" applyFont="1" applyFill="1" applyBorder="1" applyAlignment="1" applyProtection="1">
      <alignment vertical="center"/>
    </xf>
    <xf numFmtId="178" fontId="24" fillId="0" borderId="39" xfId="21" applyNumberFormat="1" applyFont="1" applyFill="1" applyBorder="1" applyAlignment="1" applyProtection="1">
      <alignment vertical="center"/>
    </xf>
    <xf numFmtId="178" fontId="18" fillId="0" borderId="28" xfId="21" applyNumberFormat="1" applyFont="1" applyFill="1" applyBorder="1" applyAlignment="1" applyProtection="1">
      <alignment vertical="center"/>
    </xf>
    <xf numFmtId="178" fontId="24" fillId="0" borderId="19" xfId="21" applyNumberFormat="1" applyFont="1" applyFill="1" applyBorder="1" applyAlignment="1" applyProtection="1">
      <alignment horizontal="right" vertical="center"/>
    </xf>
    <xf numFmtId="178" fontId="24" fillId="0" borderId="0" xfId="21" quotePrefix="1" applyNumberFormat="1" applyFont="1" applyFill="1" applyBorder="1" applyAlignment="1" applyProtection="1">
      <alignment horizontal="right" vertical="center"/>
    </xf>
    <xf numFmtId="178" fontId="18" fillId="0" borderId="12" xfId="21" applyNumberFormat="1" applyFont="1" applyFill="1" applyBorder="1" applyAlignment="1" applyProtection="1">
      <alignment horizontal="right" vertical="center"/>
    </xf>
    <xf numFmtId="178" fontId="27" fillId="0" borderId="23" xfId="21" applyNumberFormat="1" applyFont="1" applyFill="1" applyBorder="1" applyAlignment="1" applyProtection="1">
      <alignment vertical="center"/>
    </xf>
    <xf numFmtId="178" fontId="27" fillId="0" borderId="20" xfId="21" applyNumberFormat="1" applyFont="1" applyFill="1" applyBorder="1" applyAlignment="1" applyProtection="1">
      <alignment vertical="center"/>
    </xf>
    <xf numFmtId="0" fontId="3" fillId="0" borderId="0" xfId="74" applyFont="1">
      <alignment vertical="center"/>
    </xf>
    <xf numFmtId="0" fontId="3" fillId="0" borderId="0" xfId="74">
      <alignment vertical="center"/>
    </xf>
    <xf numFmtId="0" fontId="3" fillId="0" borderId="0" xfId="74" applyFont="1" applyFill="1">
      <alignment vertical="center"/>
    </xf>
    <xf numFmtId="178" fontId="18" fillId="0" borderId="19" xfId="21" applyNumberFormat="1" applyFont="1" applyFill="1" applyBorder="1" applyAlignment="1" applyProtection="1">
      <alignment horizontal="right" vertical="center"/>
    </xf>
    <xf numFmtId="178" fontId="18" fillId="0" borderId="26" xfId="21" applyNumberFormat="1" applyFont="1" applyFill="1" applyBorder="1" applyAlignment="1" applyProtection="1">
      <alignment horizontal="right" vertical="center"/>
    </xf>
    <xf numFmtId="178" fontId="18" fillId="0" borderId="0" xfId="21" applyNumberFormat="1" applyFont="1" applyFill="1" applyBorder="1" applyAlignment="1" applyProtection="1">
      <alignment horizontal="right" vertical="center"/>
    </xf>
    <xf numFmtId="0" fontId="43" fillId="0" borderId="0" xfId="165" applyAlignment="1" applyProtection="1">
      <alignment vertical="center"/>
    </xf>
    <xf numFmtId="0" fontId="43" fillId="0" borderId="0" xfId="165" applyFill="1" applyAlignment="1" applyProtection="1">
      <alignment vertical="center"/>
    </xf>
    <xf numFmtId="0" fontId="43" fillId="0" borderId="0" xfId="165">
      <alignment vertical="center"/>
    </xf>
    <xf numFmtId="178" fontId="18" fillId="0" borderId="25" xfId="21" applyNumberFormat="1" applyFont="1" applyFill="1" applyBorder="1" applyAlignment="1" applyProtection="1">
      <alignment horizontal="right" vertical="center"/>
    </xf>
    <xf numFmtId="178" fontId="18" fillId="0" borderId="19" xfId="21" applyNumberFormat="1" applyFont="1" applyFill="1" applyBorder="1" applyAlignment="1" applyProtection="1">
      <alignment horizontal="right" vertical="center"/>
    </xf>
    <xf numFmtId="178" fontId="18" fillId="0" borderId="26" xfId="21" applyNumberFormat="1" applyFont="1" applyFill="1" applyBorder="1" applyAlignment="1" applyProtection="1">
      <alignment horizontal="right" vertical="center"/>
    </xf>
    <xf numFmtId="178" fontId="18" fillId="0" borderId="0" xfId="21" applyNumberFormat="1" applyFont="1" applyFill="1" applyBorder="1" applyAlignment="1" applyProtection="1">
      <alignment horizontal="right" vertical="center"/>
    </xf>
    <xf numFmtId="178" fontId="18" fillId="0" borderId="23" xfId="21" quotePrefix="1" applyNumberFormat="1" applyFont="1" applyFill="1" applyBorder="1" applyAlignment="1" applyProtection="1">
      <alignment horizontal="right" vertical="center"/>
    </xf>
    <xf numFmtId="178" fontId="18" fillId="0" borderId="20" xfId="21" quotePrefix="1" applyNumberFormat="1" applyFont="1" applyFill="1" applyBorder="1" applyAlignment="1" applyProtection="1">
      <alignment horizontal="right" vertical="center"/>
    </xf>
    <xf numFmtId="0" fontId="24" fillId="0" borderId="0" xfId="21" applyNumberFormat="1" applyFont="1" applyFill="1" applyBorder="1" applyAlignment="1" applyProtection="1">
      <alignment vertical="center"/>
    </xf>
    <xf numFmtId="0" fontId="18" fillId="0" borderId="0" xfId="21" applyNumberFormat="1" applyFont="1" applyFill="1" applyBorder="1" applyAlignment="1" applyProtection="1">
      <alignment vertical="center"/>
    </xf>
    <xf numFmtId="0" fontId="18" fillId="0" borderId="0" xfId="21" applyNumberFormat="1" applyFont="1" applyFill="1" applyAlignment="1" applyProtection="1">
      <alignment vertical="center"/>
    </xf>
    <xf numFmtId="0" fontId="18" fillId="0" borderId="0" xfId="21" applyNumberFormat="1" applyFont="1" applyFill="1" applyBorder="1" applyAlignment="1" applyProtection="1">
      <alignment horizontal="left" vertical="center" indent="1"/>
    </xf>
    <xf numFmtId="0" fontId="18" fillId="0" borderId="0" xfId="21" applyNumberFormat="1" applyFont="1" applyFill="1" applyBorder="1" applyAlignment="1" applyProtection="1">
      <alignment horizontal="right"/>
    </xf>
    <xf numFmtId="0" fontId="18" fillId="0" borderId="4" xfId="21" applyNumberFormat="1" applyFont="1" applyFill="1" applyBorder="1" applyAlignment="1" applyProtection="1">
      <alignment horizontal="center" vertical="center"/>
    </xf>
    <xf numFmtId="0" fontId="18" fillId="0" borderId="5" xfId="21" applyNumberFormat="1" applyFont="1" applyFill="1" applyBorder="1" applyAlignment="1" applyProtection="1">
      <alignment horizontal="center" vertical="center"/>
    </xf>
    <xf numFmtId="0" fontId="18" fillId="0" borderId="5" xfId="21" applyNumberFormat="1" applyFont="1" applyFill="1" applyBorder="1" applyAlignment="1" applyProtection="1">
      <alignment horizontal="center" vertical="center"/>
    </xf>
    <xf numFmtId="0" fontId="18" fillId="0" borderId="6" xfId="21" applyNumberFormat="1" applyFont="1" applyFill="1" applyBorder="1" applyAlignment="1" applyProtection="1">
      <alignment horizontal="center" vertical="center"/>
    </xf>
    <xf numFmtId="0" fontId="18" fillId="0" borderId="7" xfId="21" applyNumberFormat="1" applyFont="1" applyFill="1" applyBorder="1" applyAlignment="1" applyProtection="1">
      <alignment horizontal="left" vertical="center" indent="1"/>
    </xf>
    <xf numFmtId="0" fontId="24" fillId="0" borderId="8" xfId="21" applyNumberFormat="1" applyFont="1" applyFill="1" applyBorder="1" applyAlignment="1" applyProtection="1">
      <alignment horizontal="center" vertical="center"/>
    </xf>
    <xf numFmtId="0" fontId="18" fillId="0" borderId="9" xfId="21" applyNumberFormat="1" applyFont="1" applyFill="1" applyBorder="1" applyAlignment="1" applyProtection="1">
      <alignment horizontal="left" vertical="center" indent="1"/>
    </xf>
    <xf numFmtId="0" fontId="18" fillId="0" borderId="10" xfId="21" applyNumberFormat="1" applyFont="1" applyFill="1" applyBorder="1" applyAlignment="1" applyProtection="1">
      <alignment horizontal="center" vertical="center"/>
    </xf>
    <xf numFmtId="0" fontId="18" fillId="0" borderId="11" xfId="21" applyNumberFormat="1" applyFont="1" applyFill="1" applyBorder="1" applyAlignment="1" applyProtection="1">
      <alignment horizontal="left" vertical="center" indent="1"/>
    </xf>
    <xf numFmtId="0" fontId="18" fillId="0" borderId="12" xfId="21" applyNumberFormat="1" applyFont="1" applyFill="1" applyBorder="1" applyAlignment="1" applyProtection="1">
      <alignment horizontal="left" vertical="center" indent="1"/>
    </xf>
    <xf numFmtId="0" fontId="18" fillId="0" borderId="13" xfId="21" applyNumberFormat="1" applyFont="1" applyFill="1" applyBorder="1" applyAlignment="1" applyProtection="1">
      <alignment horizontal="left" vertical="center" indent="1"/>
    </xf>
    <xf numFmtId="0" fontId="24" fillId="0" borderId="10" xfId="21" applyNumberFormat="1" applyFont="1" applyFill="1" applyBorder="1" applyAlignment="1" applyProtection="1">
      <alignment horizontal="center" vertical="center"/>
    </xf>
    <xf numFmtId="0" fontId="18" fillId="0" borderId="15" xfId="21" applyNumberFormat="1" applyFont="1" applyFill="1" applyBorder="1" applyAlignment="1" applyProtection="1">
      <alignment horizontal="center" vertical="center"/>
    </xf>
    <xf numFmtId="0" fontId="18" fillId="0" borderId="14" xfId="21" applyNumberFormat="1" applyFont="1" applyFill="1" applyBorder="1" applyAlignment="1" applyProtection="1">
      <alignment horizontal="left" vertical="center" indent="1"/>
    </xf>
    <xf numFmtId="0" fontId="18" fillId="0" borderId="15" xfId="21" applyNumberFormat="1" applyFont="1" applyFill="1" applyBorder="1" applyAlignment="1" applyProtection="1">
      <alignment horizontal="left" vertical="center" indent="1"/>
    </xf>
    <xf numFmtId="0" fontId="18" fillId="0" borderId="0" xfId="21" applyNumberFormat="1" applyFont="1" applyFill="1" applyBorder="1" applyAlignment="1" applyProtection="1">
      <alignment horizontal="left" vertical="center" indent="1"/>
    </xf>
    <xf numFmtId="0" fontId="18" fillId="0" borderId="10" xfId="21" applyNumberFormat="1" applyFont="1" applyFill="1" applyBorder="1" applyAlignment="1" applyProtection="1">
      <alignment horizontal="left" vertical="center" indent="1"/>
    </xf>
    <xf numFmtId="0" fontId="18" fillId="0" borderId="17" xfId="21" applyNumberFormat="1" applyFont="1" applyFill="1" applyBorder="1" applyAlignment="1" applyProtection="1">
      <alignment horizontal="left" vertical="center" indent="1"/>
    </xf>
    <xf numFmtId="0" fontId="24" fillId="0" borderId="18" xfId="21" applyNumberFormat="1" applyFont="1" applyFill="1" applyBorder="1" applyAlignment="1" applyProtection="1">
      <alignment horizontal="center" vertical="center"/>
    </xf>
    <xf numFmtId="0" fontId="18" fillId="0" borderId="19" xfId="21" applyNumberFormat="1" applyFont="1" applyFill="1" applyBorder="1" applyAlignment="1" applyProtection="1">
      <alignment vertical="center"/>
    </xf>
    <xf numFmtId="0" fontId="3" fillId="0" borderId="19" xfId="166" applyNumberFormat="1" applyFill="1" applyBorder="1" applyAlignment="1">
      <alignment vertical="center"/>
    </xf>
    <xf numFmtId="0" fontId="18" fillId="0" borderId="19" xfId="21" applyNumberFormat="1" applyFont="1" applyFill="1" applyBorder="1" applyAlignment="1" applyProtection="1">
      <alignment horizontal="right" vertical="center"/>
    </xf>
    <xf numFmtId="0" fontId="18" fillId="0" borderId="0" xfId="21" applyNumberFormat="1" applyFont="1" applyFill="1" applyBorder="1" applyAlignment="1" applyProtection="1">
      <alignment horizontal="right" vertical="center"/>
    </xf>
    <xf numFmtId="0" fontId="24" fillId="0" borderId="0" xfId="166" applyNumberFormat="1" applyFont="1" applyFill="1" applyBorder="1" applyAlignment="1" applyProtection="1">
      <alignment vertical="center"/>
    </xf>
    <xf numFmtId="0" fontId="18" fillId="0" borderId="0" xfId="166" applyNumberFormat="1" applyFont="1" applyFill="1" applyAlignment="1" applyProtection="1">
      <alignment vertical="center"/>
    </xf>
    <xf numFmtId="0" fontId="18" fillId="0" borderId="20" xfId="166" applyNumberFormat="1" applyFont="1" applyFill="1" applyBorder="1" applyAlignment="1" applyProtection="1">
      <alignment horizontal="left" vertical="center" indent="1"/>
    </xf>
    <xf numFmtId="0" fontId="18" fillId="0" borderId="20" xfId="166" applyNumberFormat="1" applyFont="1" applyFill="1" applyBorder="1" applyAlignment="1" applyProtection="1"/>
    <xf numFmtId="0" fontId="18" fillId="0" borderId="20" xfId="166" applyNumberFormat="1" applyFont="1" applyFill="1" applyBorder="1" applyAlignment="1" applyProtection="1">
      <alignment vertical="center"/>
    </xf>
    <xf numFmtId="0" fontId="18" fillId="0" borderId="20" xfId="166" applyNumberFormat="1" applyFont="1" applyFill="1" applyBorder="1" applyAlignment="1" applyProtection="1">
      <alignment horizontal="right"/>
    </xf>
    <xf numFmtId="0" fontId="18" fillId="0" borderId="4" xfId="166" applyNumberFormat="1" applyFont="1" applyFill="1" applyBorder="1" applyAlignment="1" applyProtection="1">
      <alignment horizontal="center" vertical="center" wrapText="1"/>
    </xf>
    <xf numFmtId="0" fontId="18" fillId="0" borderId="6" xfId="166" applyNumberFormat="1" applyFont="1" applyFill="1" applyBorder="1" applyAlignment="1" applyProtection="1">
      <alignment horizontal="center" vertical="center"/>
    </xf>
    <xf numFmtId="0" fontId="18" fillId="0" borderId="2" xfId="166" applyNumberFormat="1" applyFont="1" applyFill="1" applyBorder="1" applyAlignment="1" applyProtection="1">
      <alignment horizontal="center" vertical="center"/>
    </xf>
    <xf numFmtId="0" fontId="27" fillId="0" borderId="8" xfId="166" applyNumberFormat="1" applyFont="1" applyFill="1" applyBorder="1" applyAlignment="1" applyProtection="1">
      <alignment horizontal="center" vertical="center"/>
    </xf>
    <xf numFmtId="178" fontId="27" fillId="0" borderId="19" xfId="166" applyNumberFormat="1" applyFont="1" applyFill="1" applyBorder="1" applyAlignment="1" applyProtection="1">
      <alignment vertical="center"/>
    </xf>
    <xf numFmtId="0" fontId="38" fillId="0" borderId="19" xfId="166" applyNumberFormat="1" applyFont="1" applyFill="1" applyBorder="1" applyAlignment="1" applyProtection="1">
      <alignment horizontal="center" vertical="center"/>
    </xf>
    <xf numFmtId="0" fontId="18" fillId="0" borderId="10" xfId="166" applyNumberFormat="1" applyFont="1" applyFill="1" applyBorder="1" applyAlignment="1" applyProtection="1">
      <alignment horizontal="left" vertical="center" indent="1"/>
    </xf>
    <xf numFmtId="178" fontId="18" fillId="0" borderId="0" xfId="166" applyNumberFormat="1" applyFont="1" applyFill="1" applyAlignment="1" applyProtection="1">
      <alignment vertical="center"/>
    </xf>
    <xf numFmtId="187" fontId="18" fillId="0" borderId="0" xfId="166" applyNumberFormat="1" applyFont="1" applyFill="1" applyAlignment="1" applyProtection="1">
      <alignment horizontal="center" vertical="center"/>
    </xf>
    <xf numFmtId="0" fontId="21" fillId="0" borderId="10" xfId="166" applyNumberFormat="1" applyFont="1" applyFill="1" applyBorder="1" applyAlignment="1" applyProtection="1">
      <alignment horizontal="left" vertical="center" wrapText="1" indent="1"/>
    </xf>
    <xf numFmtId="178" fontId="18" fillId="0" borderId="0" xfId="166" applyNumberFormat="1" applyFont="1" applyFill="1" applyBorder="1" applyAlignment="1" applyProtection="1">
      <alignment vertical="center"/>
    </xf>
    <xf numFmtId="187" fontId="18" fillId="0" borderId="0" xfId="166" quotePrefix="1" applyNumberFormat="1" applyFont="1" applyFill="1" applyAlignment="1" applyProtection="1">
      <alignment horizontal="center" vertical="center"/>
    </xf>
    <xf numFmtId="0" fontId="28" fillId="0" borderId="19" xfId="166" applyNumberFormat="1" applyFont="1" applyFill="1" applyBorder="1" applyAlignment="1" applyProtection="1">
      <alignment vertical="center"/>
    </xf>
    <xf numFmtId="0" fontId="18" fillId="0" borderId="19" xfId="166" applyNumberFormat="1" applyFont="1" applyFill="1" applyBorder="1" applyAlignment="1" applyProtection="1">
      <alignment horizontal="right" vertical="center"/>
    </xf>
    <xf numFmtId="0" fontId="18" fillId="0" borderId="0" xfId="21" applyNumberFormat="1" applyFont="1" applyFill="1" applyBorder="1" applyProtection="1"/>
    <xf numFmtId="0" fontId="18" fillId="0" borderId="0" xfId="21" applyNumberFormat="1" applyFont="1" applyFill="1" applyProtection="1"/>
    <xf numFmtId="0" fontId="18" fillId="0" borderId="20" xfId="21" applyNumberFormat="1" applyFont="1" applyFill="1" applyBorder="1" applyAlignment="1" applyProtection="1">
      <alignment horizontal="left" vertical="center" indent="1"/>
    </xf>
    <xf numFmtId="0" fontId="18" fillId="0" borderId="20" xfId="21" applyNumberFormat="1" applyFont="1" applyFill="1" applyBorder="1" applyProtection="1"/>
    <xf numFmtId="0" fontId="18" fillId="0" borderId="4" xfId="21" applyNumberFormat="1" applyFont="1" applyFill="1" applyBorder="1" applyAlignment="1" applyProtection="1">
      <alignment horizontal="center" vertical="center" wrapText="1"/>
    </xf>
    <xf numFmtId="0" fontId="18" fillId="0" borderId="5" xfId="21" applyNumberFormat="1" applyFont="1" applyFill="1" applyBorder="1" applyAlignment="1" applyProtection="1">
      <alignment horizontal="center" vertical="center" wrapText="1"/>
    </xf>
    <xf numFmtId="0" fontId="18" fillId="0" borderId="2" xfId="21" applyNumberFormat="1" applyFont="1" applyFill="1" applyBorder="1" applyAlignment="1" applyProtection="1">
      <alignment horizontal="center" vertical="center" wrapText="1"/>
    </xf>
    <xf numFmtId="0" fontId="18" fillId="0" borderId="8" xfId="21" applyNumberFormat="1" applyFont="1" applyFill="1" applyBorder="1" applyAlignment="1" applyProtection="1">
      <alignment horizontal="right" vertical="center" indent="1"/>
    </xf>
    <xf numFmtId="0" fontId="18" fillId="0" borderId="8" xfId="166" applyNumberFormat="1" applyFont="1" applyFill="1" applyBorder="1" applyAlignment="1">
      <alignment horizontal="center" vertical="center"/>
    </xf>
    <xf numFmtId="0" fontId="18" fillId="0" borderId="10" xfId="21" applyNumberFormat="1" applyFont="1" applyFill="1" applyBorder="1" applyAlignment="1" applyProtection="1">
      <alignment horizontal="right" vertical="center" indent="1"/>
    </xf>
    <xf numFmtId="0" fontId="18" fillId="0" borderId="10" xfId="166" applyNumberFormat="1" applyFont="1" applyFill="1" applyBorder="1" applyAlignment="1">
      <alignment horizontal="center" vertical="center"/>
    </xf>
    <xf numFmtId="178" fontId="29" fillId="0" borderId="0" xfId="21" quotePrefix="1" applyNumberFormat="1" applyFont="1" applyFill="1" applyBorder="1" applyAlignment="1" applyProtection="1">
      <alignment horizontal="right" vertical="center"/>
    </xf>
    <xf numFmtId="0" fontId="18" fillId="0" borderId="18" xfId="21" quotePrefix="1" applyNumberFormat="1" applyFont="1" applyFill="1" applyBorder="1" applyAlignment="1" applyProtection="1">
      <alignment horizontal="right" vertical="center" wrapText="1" indent="1"/>
    </xf>
    <xf numFmtId="0" fontId="18" fillId="0" borderId="18" xfId="166" applyNumberFormat="1" applyFont="1" applyFill="1" applyBorder="1" applyAlignment="1">
      <alignment horizontal="center" vertical="center"/>
    </xf>
    <xf numFmtId="0" fontId="18" fillId="0" borderId="15" xfId="21" quotePrefix="1" applyNumberFormat="1" applyFont="1" applyFill="1" applyBorder="1" applyAlignment="1" applyProtection="1">
      <alignment horizontal="right" vertical="center" wrapText="1" indent="1"/>
    </xf>
    <xf numFmtId="0" fontId="18" fillId="0" borderId="15" xfId="166" applyNumberFormat="1" applyFont="1" applyFill="1" applyBorder="1" applyAlignment="1">
      <alignment horizontal="center" vertical="center"/>
    </xf>
    <xf numFmtId="178" fontId="29" fillId="0" borderId="14" xfId="21" quotePrefix="1" applyNumberFormat="1" applyFont="1" applyFill="1" applyBorder="1" applyAlignment="1" applyProtection="1">
      <alignment horizontal="right" vertical="center"/>
    </xf>
    <xf numFmtId="0" fontId="18" fillId="0" borderId="10" xfId="21" quotePrefix="1" applyNumberFormat="1" applyFont="1" applyFill="1" applyBorder="1" applyAlignment="1" applyProtection="1">
      <alignment horizontal="right" vertical="center" wrapText="1" indent="1"/>
    </xf>
    <xf numFmtId="178" fontId="29" fillId="0" borderId="0" xfId="21" applyNumberFormat="1" applyFont="1" applyFill="1" applyBorder="1" applyAlignment="1" applyProtection="1">
      <alignment horizontal="right" vertical="center"/>
    </xf>
    <xf numFmtId="0" fontId="18" fillId="0" borderId="19" xfId="21" applyNumberFormat="1" applyFont="1" applyFill="1" applyBorder="1" applyProtection="1"/>
    <xf numFmtId="0" fontId="18" fillId="0" borderId="20" xfId="21" applyNumberFormat="1" applyFont="1" applyFill="1" applyBorder="1" applyAlignment="1" applyProtection="1">
      <alignment vertical="center"/>
    </xf>
    <xf numFmtId="0" fontId="18" fillId="0" borderId="20" xfId="21" applyNumberFormat="1" applyFont="1" applyFill="1" applyBorder="1" applyAlignment="1" applyProtection="1">
      <alignment horizontal="right"/>
    </xf>
    <xf numFmtId="0" fontId="18" fillId="0" borderId="6" xfId="21" applyNumberFormat="1" applyFont="1" applyFill="1" applyBorder="1" applyAlignment="1" applyProtection="1">
      <alignment horizontal="center" vertical="center" wrapText="1"/>
    </xf>
    <xf numFmtId="0" fontId="18" fillId="0" borderId="0" xfId="21" applyNumberFormat="1" applyFont="1" applyFill="1" applyAlignment="1" applyProtection="1">
      <alignment horizontal="center" vertical="center" wrapText="1"/>
    </xf>
    <xf numFmtId="0" fontId="18" fillId="0" borderId="0" xfId="21" applyNumberFormat="1" applyFont="1" applyFill="1" applyAlignment="1" applyProtection="1">
      <alignment horizontal="left" vertical="center" indent="3"/>
    </xf>
    <xf numFmtId="0" fontId="3" fillId="0" borderId="0" xfId="166" applyNumberFormat="1" applyFill="1" applyAlignment="1">
      <alignment vertical="center"/>
    </xf>
    <xf numFmtId="0" fontId="28" fillId="0" borderId="0" xfId="21" applyNumberFormat="1" applyFont="1" applyFill="1" applyAlignment="1" applyProtection="1">
      <alignment vertical="center"/>
    </xf>
    <xf numFmtId="0" fontId="18" fillId="0" borderId="0" xfId="21" applyNumberFormat="1" applyFont="1" applyFill="1" applyAlignment="1" applyProtection="1">
      <alignment horizontal="right" vertical="center"/>
    </xf>
    <xf numFmtId="0" fontId="24" fillId="0" borderId="0" xfId="21" applyNumberFormat="1" applyFont="1" applyFill="1" applyAlignment="1" applyProtection="1">
      <alignment vertical="center"/>
    </xf>
    <xf numFmtId="0" fontId="18" fillId="0" borderId="0" xfId="21" applyNumberFormat="1" applyFont="1" applyFill="1" applyAlignment="1" applyProtection="1">
      <alignment horizontal="left" vertical="center"/>
    </xf>
    <xf numFmtId="0" fontId="18" fillId="0" borderId="2" xfId="21" applyNumberFormat="1" applyFont="1" applyFill="1" applyBorder="1" applyAlignment="1" applyProtection="1">
      <alignment horizontal="center" vertical="center"/>
    </xf>
    <xf numFmtId="0" fontId="18" fillId="0" borderId="4" xfId="21" applyNumberFormat="1" applyFont="1" applyFill="1" applyBorder="1" applyAlignment="1" applyProtection="1">
      <alignment vertical="center"/>
    </xf>
    <xf numFmtId="0" fontId="18" fillId="0" borderId="6" xfId="21" applyNumberFormat="1" applyFont="1" applyFill="1" applyBorder="1" applyAlignment="1" applyProtection="1">
      <alignment horizontal="center" vertical="center"/>
    </xf>
    <xf numFmtId="0" fontId="30" fillId="0" borderId="7" xfId="21" applyNumberFormat="1" applyFont="1" applyFill="1" applyBorder="1" applyAlignment="1" applyProtection="1">
      <alignment horizontal="left" vertical="center" wrapText="1" indent="1"/>
    </xf>
    <xf numFmtId="0" fontId="18" fillId="0" borderId="8" xfId="21" applyNumberFormat="1" applyFont="1" applyFill="1" applyBorder="1" applyAlignment="1" applyProtection="1">
      <alignment horizontal="distributed" vertical="center" indent="1"/>
    </xf>
    <xf numFmtId="0" fontId="30" fillId="0" borderId="9" xfId="21" applyNumberFormat="1" applyFont="1" applyFill="1" applyBorder="1" applyAlignment="1" applyProtection="1">
      <alignment horizontal="left" vertical="center" wrapText="1" indent="1"/>
    </xf>
    <xf numFmtId="193" fontId="18" fillId="0" borderId="0" xfId="21" applyNumberFormat="1" applyFont="1" applyFill="1" applyBorder="1" applyAlignment="1" applyProtection="1">
      <alignment horizontal="center" vertical="center" shrinkToFit="1"/>
    </xf>
    <xf numFmtId="194" fontId="18" fillId="0" borderId="0" xfId="21" applyNumberFormat="1" applyFont="1" applyFill="1" applyBorder="1" applyAlignment="1" applyProtection="1">
      <alignment horizontal="center" vertical="center" shrinkToFit="1"/>
    </xf>
    <xf numFmtId="0" fontId="30" fillId="0" borderId="17" xfId="21" applyNumberFormat="1" applyFont="1" applyFill="1" applyBorder="1" applyAlignment="1" applyProtection="1">
      <alignment horizontal="left" vertical="center" wrapText="1" indent="1"/>
    </xf>
    <xf numFmtId="0" fontId="18" fillId="0" borderId="18" xfId="21" applyNumberFormat="1" applyFont="1" applyFill="1" applyBorder="1" applyAlignment="1" applyProtection="1">
      <alignment horizontal="distributed" vertical="center" indent="1"/>
    </xf>
    <xf numFmtId="0" fontId="30" fillId="0" borderId="11" xfId="21" applyNumberFormat="1" applyFont="1" applyFill="1" applyBorder="1" applyAlignment="1" applyProtection="1">
      <alignment horizontal="left" vertical="center" wrapText="1" indent="1"/>
    </xf>
    <xf numFmtId="0" fontId="18" fillId="0" borderId="15" xfId="21" applyNumberFormat="1" applyFont="1" applyFill="1" applyBorder="1" applyAlignment="1" applyProtection="1">
      <alignment horizontal="distributed" vertical="center" indent="1"/>
    </xf>
    <xf numFmtId="0" fontId="18" fillId="0" borderId="10" xfId="21" applyNumberFormat="1" applyFont="1" applyFill="1" applyBorder="1" applyAlignment="1" applyProtection="1">
      <alignment horizontal="distributed" vertical="center" indent="1"/>
    </xf>
    <xf numFmtId="185" fontId="18" fillId="0" borderId="0" xfId="21" applyNumberFormat="1" applyFont="1" applyFill="1" applyAlignment="1" applyProtection="1">
      <alignment horizontal="left" vertical="center"/>
    </xf>
    <xf numFmtId="185" fontId="18" fillId="0" borderId="14" xfId="21" applyNumberFormat="1" applyFont="1" applyFill="1" applyBorder="1" applyAlignment="1" applyProtection="1">
      <alignment horizontal="left" vertical="center"/>
    </xf>
    <xf numFmtId="0" fontId="45" fillId="0" borderId="11" xfId="166" applyNumberFormat="1" applyFont="1" applyFill="1" applyBorder="1" applyAlignment="1" applyProtection="1">
      <alignment horizontal="left" vertical="center" wrapText="1" indent="1"/>
    </xf>
    <xf numFmtId="0" fontId="30" fillId="0" borderId="24" xfId="21" applyNumberFormat="1" applyFont="1" applyFill="1" applyBorder="1" applyAlignment="1" applyProtection="1">
      <alignment horizontal="left" vertical="center" wrapText="1" indent="1"/>
    </xf>
    <xf numFmtId="0" fontId="18" fillId="0" borderId="21" xfId="21" applyNumberFormat="1" applyFont="1" applyFill="1" applyBorder="1" applyAlignment="1" applyProtection="1">
      <alignment horizontal="distributed" vertical="center" indent="1"/>
    </xf>
    <xf numFmtId="0" fontId="18" fillId="0" borderId="19" xfId="21" applyNumberFormat="1" applyFont="1" applyFill="1" applyBorder="1" applyAlignment="1" applyProtection="1">
      <alignment horizontal="left" vertical="center"/>
    </xf>
    <xf numFmtId="0" fontId="18" fillId="0" borderId="4" xfId="21" applyNumberFormat="1" applyFont="1" applyFill="1" applyBorder="1" applyAlignment="1" applyProtection="1">
      <alignment horizontal="center" vertical="center"/>
    </xf>
    <xf numFmtId="0" fontId="31" fillId="0" borderId="0" xfId="21" applyNumberFormat="1" applyFont="1" applyFill="1" applyAlignment="1" applyProtection="1">
      <alignment vertical="center"/>
    </xf>
    <xf numFmtId="0" fontId="32" fillId="0" borderId="0" xfId="21" applyNumberFormat="1" applyFont="1" applyFill="1" applyAlignment="1" applyProtection="1">
      <alignment vertical="center"/>
    </xf>
    <xf numFmtId="0" fontId="18" fillId="0" borderId="4" xfId="166" applyNumberFormat="1" applyFont="1" applyFill="1" applyBorder="1" applyAlignment="1" applyProtection="1">
      <alignment horizontal="center" vertical="center"/>
    </xf>
    <xf numFmtId="0" fontId="18" fillId="0" borderId="6" xfId="166" applyNumberFormat="1" applyFont="1" applyFill="1" applyBorder="1" applyAlignment="1" applyProtection="1">
      <alignment horizontal="center" vertical="center"/>
    </xf>
    <xf numFmtId="0" fontId="18" fillId="0" borderId="5" xfId="166" applyNumberFormat="1" applyFont="1" applyFill="1" applyBorder="1" applyAlignment="1" applyProtection="1">
      <alignment horizontal="center" vertical="center"/>
    </xf>
    <xf numFmtId="0" fontId="24" fillId="0" borderId="6" xfId="166" applyNumberFormat="1" applyFont="1" applyFill="1" applyBorder="1" applyAlignment="1" applyProtection="1">
      <alignment horizontal="center" vertical="center"/>
    </xf>
    <xf numFmtId="0" fontId="18" fillId="0" borderId="8" xfId="166" applyNumberFormat="1" applyFont="1" applyFill="1" applyBorder="1" applyAlignment="1" applyProtection="1">
      <alignment horizontal="right" vertical="center" indent="1"/>
    </xf>
    <xf numFmtId="0" fontId="18" fillId="0" borderId="8" xfId="166" applyNumberFormat="1" applyFont="1" applyFill="1" applyBorder="1" applyAlignment="1" applyProtection="1">
      <alignment horizontal="center" vertical="center"/>
    </xf>
    <xf numFmtId="178" fontId="24" fillId="0" borderId="0" xfId="166" applyNumberFormat="1" applyFont="1" applyFill="1" applyBorder="1" applyAlignment="1" applyProtection="1">
      <alignment vertical="center"/>
    </xf>
    <xf numFmtId="0" fontId="18" fillId="0" borderId="10" xfId="166" applyNumberFormat="1" applyFont="1" applyFill="1" applyBorder="1" applyAlignment="1" applyProtection="1">
      <alignment horizontal="right" vertical="center" indent="1"/>
    </xf>
    <xf numFmtId="0" fontId="18" fillId="0" borderId="10" xfId="166" applyNumberFormat="1" applyFont="1" applyFill="1" applyBorder="1" applyAlignment="1" applyProtection="1">
      <alignment horizontal="center" vertical="center"/>
    </xf>
    <xf numFmtId="0" fontId="18" fillId="0" borderId="18" xfId="166" quotePrefix="1" applyNumberFormat="1" applyFont="1" applyFill="1" applyBorder="1" applyAlignment="1" applyProtection="1">
      <alignment horizontal="right" vertical="center" indent="1"/>
    </xf>
    <xf numFmtId="0" fontId="18" fillId="0" borderId="18" xfId="166" applyNumberFormat="1" applyFont="1" applyFill="1" applyBorder="1" applyAlignment="1" applyProtection="1">
      <alignment horizontal="center" vertical="center"/>
    </xf>
    <xf numFmtId="178" fontId="18" fillId="0" borderId="22" xfId="166" applyNumberFormat="1" applyFont="1" applyFill="1" applyBorder="1" applyAlignment="1" applyProtection="1">
      <alignment vertical="center"/>
    </xf>
    <xf numFmtId="178" fontId="24" fillId="0" borderId="22" xfId="166" applyNumberFormat="1" applyFont="1" applyFill="1" applyBorder="1" applyAlignment="1" applyProtection="1">
      <alignment vertical="center"/>
    </xf>
    <xf numFmtId="0" fontId="3" fillId="0" borderId="15" xfId="166" applyNumberFormat="1" applyFont="1" applyFill="1" applyBorder="1" applyAlignment="1">
      <alignment horizontal="right" indent="1"/>
    </xf>
    <xf numFmtId="0" fontId="18" fillId="0" borderId="15" xfId="166" applyNumberFormat="1" applyFont="1" applyFill="1" applyBorder="1" applyAlignment="1" applyProtection="1">
      <alignment horizontal="center" vertical="center"/>
    </xf>
    <xf numFmtId="178" fontId="18" fillId="0" borderId="14" xfId="166" applyNumberFormat="1" applyFont="1" applyFill="1" applyBorder="1" applyAlignment="1" applyProtection="1">
      <alignment vertical="center"/>
    </xf>
    <xf numFmtId="178" fontId="24" fillId="0" borderId="14" xfId="166" applyNumberFormat="1" applyFont="1" applyFill="1" applyBorder="1" applyAlignment="1" applyProtection="1">
      <alignment vertical="center"/>
    </xf>
    <xf numFmtId="0" fontId="18" fillId="0" borderId="10" xfId="166" quotePrefix="1" applyNumberFormat="1" applyFont="1" applyFill="1" applyBorder="1" applyAlignment="1" applyProtection="1">
      <alignment horizontal="right" vertical="center" indent="1"/>
    </xf>
    <xf numFmtId="0" fontId="3" fillId="0" borderId="21" xfId="166" applyNumberFormat="1" applyFont="1" applyFill="1" applyBorder="1" applyAlignment="1">
      <alignment horizontal="right" indent="1"/>
    </xf>
    <xf numFmtId="0" fontId="18" fillId="0" borderId="21" xfId="166" applyNumberFormat="1" applyFont="1" applyFill="1" applyBorder="1" applyAlignment="1" applyProtection="1">
      <alignment horizontal="center" vertical="center"/>
    </xf>
    <xf numFmtId="0" fontId="3" fillId="0" borderId="19" xfId="166" applyNumberFormat="1" applyFont="1" applyFill="1" applyBorder="1" applyAlignment="1">
      <alignment vertical="center" wrapText="1"/>
    </xf>
    <xf numFmtId="0" fontId="18" fillId="0" borderId="2" xfId="166" applyNumberFormat="1" applyFont="1" applyFill="1" applyBorder="1" applyAlignment="1" applyProtection="1">
      <alignment horizontal="center" vertical="center"/>
    </xf>
    <xf numFmtId="0" fontId="18" fillId="0" borderId="10" xfId="166" applyNumberFormat="1" applyFont="1" applyFill="1" applyBorder="1" applyAlignment="1" applyProtection="1">
      <alignment horizontal="right" vertical="center" indent="1"/>
    </xf>
    <xf numFmtId="0" fontId="18" fillId="0" borderId="10" xfId="166" quotePrefix="1" applyNumberFormat="1" applyFont="1" applyFill="1" applyBorder="1" applyAlignment="1" applyProtection="1">
      <alignment horizontal="right" vertical="center" indent="1"/>
    </xf>
    <xf numFmtId="0" fontId="18" fillId="0" borderId="21" xfId="166" quotePrefix="1" applyNumberFormat="1" applyFont="1" applyFill="1" applyBorder="1" applyAlignment="1" applyProtection="1">
      <alignment horizontal="right" vertical="center" indent="1"/>
    </xf>
    <xf numFmtId="0" fontId="30" fillId="0" borderId="0" xfId="21" applyNumberFormat="1" applyFont="1" applyFill="1" applyAlignment="1" applyProtection="1">
      <alignment vertical="center"/>
    </xf>
    <xf numFmtId="0" fontId="18" fillId="0" borderId="0" xfId="167" applyNumberFormat="1" applyFont="1" applyFill="1" applyAlignment="1">
      <alignment horizontal="right" vertical="center"/>
    </xf>
    <xf numFmtId="0" fontId="18" fillId="0" borderId="20" xfId="21" applyNumberFormat="1" applyFont="1" applyFill="1" applyBorder="1" applyAlignment="1" applyProtection="1"/>
    <xf numFmtId="0" fontId="18" fillId="0" borderId="8" xfId="21" applyNumberFormat="1" applyFont="1" applyFill="1" applyBorder="1" applyAlignment="1" applyProtection="1">
      <alignment horizontal="center" vertical="center"/>
    </xf>
    <xf numFmtId="0" fontId="21" fillId="0" borderId="27" xfId="21" applyNumberFormat="1" applyFont="1" applyFill="1" applyBorder="1" applyAlignment="1" applyProtection="1">
      <alignment horizontal="center" vertical="center" wrapText="1"/>
    </xf>
    <xf numFmtId="0" fontId="18" fillId="0" borderId="6" xfId="21" applyNumberFormat="1" applyFont="1" applyFill="1" applyBorder="1" applyAlignment="1" applyProtection="1">
      <alignment horizontal="center" vertical="center" shrinkToFit="1"/>
    </xf>
    <xf numFmtId="0" fontId="18" fillId="0" borderId="2" xfId="21" applyNumberFormat="1" applyFont="1" applyFill="1" applyBorder="1" applyAlignment="1" applyProtection="1">
      <alignment horizontal="center" vertical="center" shrinkToFit="1"/>
    </xf>
    <xf numFmtId="0" fontId="18" fillId="0" borderId="4" xfId="21" applyNumberFormat="1" applyFont="1" applyFill="1" applyBorder="1" applyAlignment="1" applyProtection="1">
      <alignment horizontal="center" vertical="center" shrinkToFit="1"/>
    </xf>
    <xf numFmtId="0" fontId="18" fillId="0" borderId="21" xfId="21" applyNumberFormat="1" applyFont="1" applyFill="1" applyBorder="1" applyAlignment="1" applyProtection="1">
      <alignment vertical="center"/>
    </xf>
    <xf numFmtId="0" fontId="21" fillId="0" borderId="28" xfId="21" applyNumberFormat="1" applyFont="1" applyFill="1" applyBorder="1" applyAlignment="1" applyProtection="1">
      <alignment horizontal="center" vertical="center"/>
    </xf>
    <xf numFmtId="0" fontId="18" fillId="0" borderId="10" xfId="21" applyNumberFormat="1" applyFont="1" applyFill="1" applyBorder="1" applyAlignment="1" applyProtection="1">
      <alignment horizontal="right" vertical="center" indent="1"/>
    </xf>
    <xf numFmtId="0" fontId="18" fillId="0" borderId="0" xfId="21" quotePrefix="1" applyNumberFormat="1" applyFont="1" applyFill="1" applyBorder="1" applyAlignment="1" applyProtection="1">
      <alignment horizontal="right" vertical="center" indent="1"/>
    </xf>
    <xf numFmtId="0" fontId="21" fillId="0" borderId="19" xfId="21" applyNumberFormat="1" applyFont="1" applyFill="1" applyBorder="1" applyAlignment="1" applyProtection="1">
      <alignment horizontal="left" vertical="center"/>
    </xf>
    <xf numFmtId="0" fontId="33" fillId="0" borderId="0" xfId="21" applyNumberFormat="1" applyFont="1" applyFill="1" applyAlignment="1" applyProtection="1">
      <alignment vertical="center"/>
    </xf>
    <xf numFmtId="0" fontId="18" fillId="0" borderId="27" xfId="21" applyNumberFormat="1" applyFont="1" applyFill="1" applyBorder="1" applyAlignment="1" applyProtection="1">
      <alignment horizontal="center" vertical="center"/>
    </xf>
    <xf numFmtId="0" fontId="18" fillId="0" borderId="27" xfId="21" applyNumberFormat="1" applyFont="1" applyFill="1" applyBorder="1" applyAlignment="1" applyProtection="1">
      <alignment horizontal="center" vertical="center" wrapText="1"/>
    </xf>
    <xf numFmtId="0" fontId="18" fillId="0" borderId="6" xfId="21" applyNumberFormat="1" applyFont="1" applyFill="1" applyBorder="1" applyAlignment="1" applyProtection="1">
      <alignment horizontal="centerContinuous" vertical="center"/>
    </xf>
    <xf numFmtId="0" fontId="18" fillId="0" borderId="2" xfId="21" applyNumberFormat="1" applyFont="1" applyFill="1" applyBorder="1" applyAlignment="1" applyProtection="1">
      <alignment horizontal="centerContinuous" vertical="center"/>
    </xf>
    <xf numFmtId="0" fontId="32" fillId="0" borderId="2" xfId="21" applyNumberFormat="1" applyFont="1" applyFill="1" applyBorder="1" applyAlignment="1" applyProtection="1">
      <alignment horizontal="centerContinuous" vertical="center"/>
    </xf>
    <xf numFmtId="0" fontId="18" fillId="0" borderId="28" xfId="21" applyNumberFormat="1" applyFont="1" applyFill="1" applyBorder="1" applyAlignment="1" applyProtection="1">
      <alignment horizontal="center" vertical="center"/>
    </xf>
    <xf numFmtId="0" fontId="30" fillId="0" borderId="19" xfId="21" applyNumberFormat="1" applyFont="1" applyFill="1" applyBorder="1" applyAlignment="1" applyProtection="1">
      <alignment vertical="center"/>
    </xf>
    <xf numFmtId="0" fontId="30" fillId="0" borderId="19" xfId="21" applyNumberFormat="1" applyFont="1" applyFill="1" applyBorder="1" applyAlignment="1" applyProtection="1">
      <alignment horizontal="centerContinuous" vertical="center"/>
    </xf>
    <xf numFmtId="0" fontId="30" fillId="0" borderId="19" xfId="21" applyNumberFormat="1" applyFont="1" applyFill="1" applyBorder="1" applyProtection="1"/>
    <xf numFmtId="0" fontId="30" fillId="0" borderId="0" xfId="21" applyNumberFormat="1" applyFont="1" applyFill="1" applyProtection="1"/>
    <xf numFmtId="0" fontId="3" fillId="0" borderId="0" xfId="166" applyNumberFormat="1" applyFill="1" applyProtection="1"/>
    <xf numFmtId="0" fontId="18" fillId="0" borderId="0" xfId="21" applyNumberFormat="1" applyFont="1" applyFill="1" applyAlignment="1" applyProtection="1">
      <alignment horizontal="centerContinuous" vertical="center"/>
    </xf>
    <xf numFmtId="0" fontId="3" fillId="0" borderId="4" xfId="166" applyNumberFormat="1" applyFont="1" applyFill="1" applyBorder="1" applyAlignment="1" applyProtection="1">
      <alignment horizontal="center" vertical="center"/>
    </xf>
    <xf numFmtId="0" fontId="18" fillId="0" borderId="2" xfId="21" applyNumberFormat="1" applyFont="1" applyFill="1" applyBorder="1" applyAlignment="1" applyProtection="1">
      <alignment horizontal="center" vertical="center"/>
    </xf>
    <xf numFmtId="0" fontId="18" fillId="0" borderId="28" xfId="21" applyNumberFormat="1" applyFont="1" applyFill="1" applyBorder="1" applyAlignment="1" applyProtection="1">
      <alignment horizontal="center" vertical="center" wrapText="1"/>
    </xf>
    <xf numFmtId="0" fontId="18" fillId="0" borderId="19" xfId="21" applyNumberFormat="1" applyFont="1" applyFill="1" applyBorder="1" applyAlignment="1" applyProtection="1">
      <alignment horizontal="centerContinuous" vertical="center"/>
    </xf>
    <xf numFmtId="0" fontId="18" fillId="0" borderId="20" xfId="21" applyNumberFormat="1" applyFont="1" applyFill="1" applyBorder="1" applyAlignment="1" applyProtection="1">
      <alignment horizontal="right" vertical="center"/>
    </xf>
    <xf numFmtId="0" fontId="18" fillId="0" borderId="0" xfId="21" applyNumberFormat="1" applyFont="1" applyFill="1" applyAlignment="1" applyProtection="1">
      <alignment horizontal="right"/>
    </xf>
    <xf numFmtId="0" fontId="3" fillId="0" borderId="0" xfId="166" applyNumberFormat="1" applyFill="1"/>
    <xf numFmtId="0" fontId="18" fillId="0" borderId="25" xfId="21" applyNumberFormat="1" applyFont="1" applyFill="1" applyBorder="1" applyAlignment="1" applyProtection="1">
      <alignment horizontal="center" vertical="center"/>
    </xf>
    <xf numFmtId="0" fontId="18" fillId="0" borderId="19" xfId="21" applyNumberFormat="1" applyFont="1" applyFill="1" applyBorder="1" applyAlignment="1" applyProtection="1">
      <alignment horizontal="center" vertical="center"/>
    </xf>
    <xf numFmtId="0" fontId="18" fillId="0" borderId="27" xfId="21" applyNumberFormat="1" applyFont="1" applyFill="1" applyBorder="1" applyAlignment="1" applyProtection="1">
      <alignment horizontal="center" vertical="center"/>
    </xf>
    <xf numFmtId="0" fontId="18" fillId="0" borderId="25" xfId="21" applyNumberFormat="1" applyFont="1" applyFill="1" applyBorder="1" applyAlignment="1" applyProtection="1">
      <alignment horizontal="center" vertical="center"/>
    </xf>
    <xf numFmtId="0" fontId="34" fillId="0" borderId="28" xfId="166" applyNumberFormat="1" applyFont="1" applyFill="1" applyBorder="1" applyAlignment="1">
      <alignment horizontal="center" vertical="center"/>
    </xf>
    <xf numFmtId="0" fontId="18" fillId="0" borderId="0" xfId="166" applyNumberFormat="1" applyFont="1" applyFill="1" applyAlignment="1">
      <alignment vertical="center"/>
    </xf>
    <xf numFmtId="0" fontId="4" fillId="0" borderId="0" xfId="166" applyNumberFormat="1" applyFont="1" applyFill="1" applyAlignment="1">
      <alignment vertical="center"/>
    </xf>
    <xf numFmtId="0" fontId="18" fillId="0" borderId="20" xfId="23" applyNumberFormat="1" applyFont="1" applyFill="1" applyBorder="1" applyAlignment="1" applyProtection="1">
      <alignment horizontal="right"/>
    </xf>
    <xf numFmtId="0" fontId="18" fillId="0" borderId="4" xfId="166" applyNumberFormat="1" applyFont="1" applyFill="1" applyBorder="1" applyAlignment="1">
      <alignment horizontal="center" vertical="center"/>
    </xf>
    <xf numFmtId="0" fontId="18" fillId="0" borderId="6" xfId="166" applyNumberFormat="1" applyFont="1" applyFill="1" applyBorder="1" applyAlignment="1">
      <alignment horizontal="center" vertical="center"/>
    </xf>
    <xf numFmtId="0" fontId="18" fillId="0" borderId="4" xfId="166" applyNumberFormat="1" applyFont="1" applyFill="1" applyBorder="1" applyAlignment="1">
      <alignment horizontal="center" vertical="center"/>
    </xf>
    <xf numFmtId="0" fontId="18" fillId="0" borderId="5" xfId="166" applyNumberFormat="1" applyFont="1" applyFill="1" applyBorder="1" applyAlignment="1">
      <alignment horizontal="center" vertical="center"/>
    </xf>
    <xf numFmtId="0" fontId="24" fillId="0" borderId="6" xfId="166" applyNumberFormat="1" applyFont="1" applyFill="1" applyBorder="1" applyAlignment="1">
      <alignment horizontal="center" vertical="center"/>
    </xf>
    <xf numFmtId="0" fontId="24" fillId="0" borderId="2" xfId="166" applyNumberFormat="1" applyFont="1" applyFill="1" applyBorder="1" applyAlignment="1">
      <alignment horizontal="center" vertical="center"/>
    </xf>
    <xf numFmtId="178" fontId="18" fillId="0" borderId="26" xfId="166" applyNumberFormat="1" applyFont="1" applyFill="1" applyBorder="1" applyAlignment="1">
      <alignment horizontal="right" vertical="center"/>
    </xf>
    <xf numFmtId="185" fontId="18" fillId="0" borderId="19" xfId="166" applyNumberFormat="1" applyFont="1" applyFill="1" applyBorder="1" applyAlignment="1">
      <alignment horizontal="left" vertical="center"/>
    </xf>
    <xf numFmtId="178" fontId="18" fillId="0" borderId="0" xfId="166" applyNumberFormat="1" applyFont="1" applyFill="1" applyBorder="1" applyAlignment="1">
      <alignment horizontal="right" vertical="center"/>
    </xf>
    <xf numFmtId="185" fontId="18" fillId="0" borderId="0" xfId="166" applyNumberFormat="1" applyFont="1" applyFill="1" applyBorder="1" applyAlignment="1">
      <alignment horizontal="left" vertical="center"/>
    </xf>
    <xf numFmtId="178" fontId="24" fillId="0" borderId="0" xfId="166" applyNumberFormat="1" applyFont="1" applyFill="1" applyBorder="1" applyAlignment="1">
      <alignment horizontal="right" vertical="center"/>
    </xf>
    <xf numFmtId="185" fontId="24" fillId="0" borderId="0" xfId="166" applyNumberFormat="1" applyFont="1" applyFill="1" applyBorder="1" applyAlignment="1">
      <alignment horizontal="left" vertical="center"/>
    </xf>
    <xf numFmtId="178" fontId="18" fillId="0" borderId="26" xfId="21" applyNumberFormat="1" applyFont="1" applyFill="1" applyBorder="1" applyAlignment="1">
      <alignment horizontal="right" vertical="center"/>
    </xf>
    <xf numFmtId="185" fontId="18" fillId="0" borderId="0" xfId="21" applyNumberFormat="1" applyFont="1" applyFill="1" applyBorder="1" applyAlignment="1">
      <alignment horizontal="left" vertical="center"/>
    </xf>
    <xf numFmtId="0" fontId="30" fillId="0" borderId="19" xfId="166" applyNumberFormat="1" applyFont="1" applyFill="1" applyBorder="1" applyAlignment="1">
      <alignment vertical="center"/>
    </xf>
    <xf numFmtId="0" fontId="21" fillId="0" borderId="19" xfId="166" applyNumberFormat="1" applyFont="1" applyFill="1" applyBorder="1" applyAlignment="1">
      <alignment vertical="center"/>
    </xf>
    <xf numFmtId="0" fontId="21" fillId="0" borderId="19" xfId="166" applyNumberFormat="1" applyFont="1" applyFill="1" applyBorder="1" applyAlignment="1">
      <alignment vertical="top"/>
    </xf>
    <xf numFmtId="0" fontId="18" fillId="0" borderId="19" xfId="166" applyNumberFormat="1" applyFont="1" applyFill="1" applyBorder="1" applyAlignment="1">
      <alignment horizontal="right" vertical="top"/>
    </xf>
    <xf numFmtId="0" fontId="24" fillId="0" borderId="0" xfId="21" applyNumberFormat="1" applyFont="1" applyFill="1" applyAlignment="1" applyProtection="1">
      <alignment horizontal="left" vertical="center"/>
    </xf>
    <xf numFmtId="0" fontId="18" fillId="0" borderId="21" xfId="21" applyNumberFormat="1" applyFont="1" applyFill="1" applyBorder="1" applyAlignment="1" applyProtection="1">
      <alignment horizontal="center" vertical="center"/>
    </xf>
    <xf numFmtId="0" fontId="18" fillId="0" borderId="23" xfId="21" applyNumberFormat="1" applyFont="1" applyFill="1" applyBorder="1" applyAlignment="1" applyProtection="1">
      <alignment horizontal="center" vertical="center"/>
    </xf>
    <xf numFmtId="178" fontId="18" fillId="0" borderId="0" xfId="166" applyNumberFormat="1" applyFont="1" applyFill="1" applyBorder="1" applyAlignment="1">
      <alignment vertical="center"/>
    </xf>
    <xf numFmtId="0" fontId="4" fillId="0" borderId="2" xfId="166" applyNumberFormat="1" applyFont="1" applyFill="1" applyBorder="1" applyAlignment="1">
      <alignment vertical="center"/>
    </xf>
    <xf numFmtId="178" fontId="35" fillId="0" borderId="0" xfId="21" applyNumberFormat="1" applyFont="1" applyFill="1" applyBorder="1" applyAlignment="1" applyProtection="1">
      <alignment horizontal="right" vertical="center"/>
    </xf>
    <xf numFmtId="195" fontId="18" fillId="0" borderId="0" xfId="21" applyNumberFormat="1" applyFont="1" applyFill="1" applyAlignment="1" applyProtection="1">
      <alignment horizontal="right" vertical="center"/>
    </xf>
    <xf numFmtId="0" fontId="36" fillId="0" borderId="19" xfId="21" applyNumberFormat="1" applyFont="1" applyFill="1" applyBorder="1" applyAlignment="1" applyProtection="1">
      <alignment vertical="center"/>
    </xf>
    <xf numFmtId="0" fontId="24" fillId="0" borderId="0" xfId="166" applyNumberFormat="1" applyFont="1" applyFill="1" applyAlignment="1" applyProtection="1">
      <alignment vertical="center"/>
    </xf>
    <xf numFmtId="0" fontId="18" fillId="0" borderId="4" xfId="166" applyNumberFormat="1" applyFont="1" applyFill="1" applyBorder="1" applyAlignment="1" applyProtection="1">
      <alignment horizontal="center" vertical="center"/>
    </xf>
    <xf numFmtId="0" fontId="18" fillId="0" borderId="5" xfId="166" applyNumberFormat="1" applyFont="1" applyFill="1" applyBorder="1" applyAlignment="1" applyProtection="1">
      <alignment horizontal="center" vertical="center"/>
    </xf>
    <xf numFmtId="0" fontId="18" fillId="0" borderId="0" xfId="21" applyNumberFormat="1" applyFont="1" applyFill="1" applyBorder="1" applyAlignment="1" applyProtection="1">
      <alignment horizontal="right" vertical="center" indent="1"/>
    </xf>
    <xf numFmtId="0" fontId="18" fillId="0" borderId="0" xfId="166" applyNumberFormat="1" applyFont="1" applyFill="1" applyAlignment="1" applyProtection="1">
      <alignment horizontal="right" vertical="center"/>
    </xf>
    <xf numFmtId="0" fontId="18" fillId="0" borderId="0" xfId="166" applyNumberFormat="1" applyFont="1" applyFill="1" applyBorder="1" applyAlignment="1" applyProtection="1">
      <alignment vertical="center"/>
    </xf>
    <xf numFmtId="0" fontId="18" fillId="0" borderId="0" xfId="166" applyNumberFormat="1" applyFont="1" applyFill="1" applyAlignment="1" applyProtection="1">
      <alignment horizontal="left" vertical="center" indent="1"/>
    </xf>
    <xf numFmtId="0" fontId="18" fillId="0" borderId="0" xfId="166" applyNumberFormat="1" applyFont="1" applyFill="1" applyAlignment="1" applyProtection="1">
      <alignment horizontal="right"/>
    </xf>
    <xf numFmtId="0" fontId="18" fillId="0" borderId="19" xfId="166" applyNumberFormat="1" applyFont="1" applyFill="1" applyBorder="1" applyAlignment="1" applyProtection="1">
      <alignment horizontal="center" vertical="center" wrapText="1"/>
    </xf>
    <xf numFmtId="0" fontId="24" fillId="0" borderId="27" xfId="166" applyNumberFormat="1" applyFont="1" applyFill="1" applyBorder="1" applyAlignment="1" applyProtection="1">
      <alignment horizontal="center" vertical="center"/>
    </xf>
    <xf numFmtId="0" fontId="18" fillId="0" borderId="27" xfId="166" applyNumberFormat="1" applyFont="1" applyFill="1" applyBorder="1" applyAlignment="1" applyProtection="1">
      <alignment horizontal="center" vertical="center" wrapText="1"/>
    </xf>
    <xf numFmtId="0" fontId="18" fillId="0" borderId="25" xfId="166" applyNumberFormat="1" applyFont="1" applyFill="1" applyBorder="1" applyAlignment="1" applyProtection="1">
      <alignment horizontal="center" vertical="center" wrapText="1"/>
    </xf>
    <xf numFmtId="0" fontId="4" fillId="0" borderId="0" xfId="166" applyNumberFormat="1" applyFont="1" applyFill="1" applyBorder="1" applyAlignment="1">
      <alignment vertical="center"/>
    </xf>
    <xf numFmtId="0" fontId="24" fillId="0" borderId="29" xfId="166" applyNumberFormat="1" applyFont="1" applyFill="1" applyBorder="1" applyAlignment="1">
      <alignment vertical="center"/>
    </xf>
    <xf numFmtId="0" fontId="18" fillId="0" borderId="5" xfId="166" applyNumberFormat="1" applyFont="1" applyFill="1" applyBorder="1" applyAlignment="1" applyProtection="1">
      <alignment horizontal="center" vertical="center" wrapText="1"/>
    </xf>
    <xf numFmtId="0" fontId="4" fillId="0" borderId="29" xfId="166" applyNumberFormat="1" applyFont="1" applyFill="1" applyBorder="1" applyAlignment="1">
      <alignment horizontal="center" vertical="center"/>
    </xf>
    <xf numFmtId="0" fontId="4" fillId="0" borderId="26" xfId="166" applyNumberFormat="1" applyFont="1" applyFill="1" applyBorder="1" applyAlignment="1">
      <alignment horizontal="center" vertical="center"/>
    </xf>
    <xf numFmtId="0" fontId="18" fillId="0" borderId="26" xfId="166" applyNumberFormat="1" applyFont="1" applyFill="1" applyBorder="1" applyAlignment="1" applyProtection="1">
      <alignment horizontal="center" vertical="center" wrapText="1"/>
    </xf>
    <xf numFmtId="0" fontId="4" fillId="0" borderId="20" xfId="166" applyNumberFormat="1" applyFont="1" applyFill="1" applyBorder="1" applyAlignment="1">
      <alignment vertical="center"/>
    </xf>
    <xf numFmtId="0" fontId="24" fillId="0" borderId="28" xfId="166" applyNumberFormat="1" applyFont="1" applyFill="1" applyBorder="1" applyAlignment="1">
      <alignment vertical="center"/>
    </xf>
    <xf numFmtId="0" fontId="4" fillId="0" borderId="5" xfId="166" applyNumberFormat="1" applyFont="1" applyFill="1" applyBorder="1" applyAlignment="1">
      <alignment horizontal="center" vertical="center"/>
    </xf>
    <xf numFmtId="0" fontId="4" fillId="0" borderId="28" xfId="166" applyNumberFormat="1" applyFont="1" applyFill="1" applyBorder="1" applyAlignment="1">
      <alignment horizontal="center" vertical="center"/>
    </xf>
    <xf numFmtId="0" fontId="4" fillId="0" borderId="23" xfId="166" applyNumberFormat="1" applyFont="1" applyFill="1" applyBorder="1" applyAlignment="1">
      <alignment horizontal="center" vertical="center"/>
    </xf>
    <xf numFmtId="0" fontId="18" fillId="0" borderId="23" xfId="166" applyNumberFormat="1" applyFont="1" applyFill="1" applyBorder="1" applyAlignment="1" applyProtection="1">
      <alignment horizontal="center" vertical="center" wrapText="1"/>
    </xf>
    <xf numFmtId="0" fontId="18" fillId="0" borderId="19" xfId="166" applyNumberFormat="1" applyFont="1" applyFill="1" applyBorder="1" applyAlignment="1">
      <alignment vertical="center"/>
    </xf>
    <xf numFmtId="0" fontId="18" fillId="0" borderId="19" xfId="166" applyNumberFormat="1" applyFont="1" applyFill="1" applyBorder="1" applyAlignment="1" applyProtection="1">
      <alignment horizontal="center" vertical="center"/>
    </xf>
    <xf numFmtId="0" fontId="18" fillId="0" borderId="19" xfId="166" applyNumberFormat="1" applyFont="1" applyFill="1" applyBorder="1" applyAlignment="1">
      <alignment horizontal="right" vertical="center"/>
    </xf>
    <xf numFmtId="0" fontId="18" fillId="0" borderId="0" xfId="166" applyNumberFormat="1" applyFont="1" applyFill="1" applyBorder="1" applyAlignment="1" applyProtection="1">
      <alignment horizontal="center" vertical="center" wrapText="1"/>
    </xf>
    <xf numFmtId="0" fontId="37" fillId="0" borderId="29" xfId="166" applyNumberFormat="1" applyFont="1" applyFill="1" applyBorder="1" applyAlignment="1">
      <alignment vertical="center"/>
    </xf>
    <xf numFmtId="0" fontId="3" fillId="0" borderId="29" xfId="166" applyNumberFormat="1" applyFill="1" applyBorder="1" applyAlignment="1">
      <alignment horizontal="center" vertical="center"/>
    </xf>
    <xf numFmtId="0" fontId="3" fillId="0" borderId="26" xfId="166" applyNumberFormat="1" applyFill="1" applyBorder="1" applyAlignment="1">
      <alignment horizontal="center" vertical="center"/>
    </xf>
    <xf numFmtId="0" fontId="18" fillId="0" borderId="20" xfId="166" applyNumberFormat="1" applyFont="1" applyFill="1" applyBorder="1" applyAlignment="1" applyProtection="1">
      <alignment horizontal="center" vertical="center" wrapText="1"/>
    </xf>
    <xf numFmtId="0" fontId="37" fillId="0" borderId="28" xfId="166" applyNumberFormat="1" applyFont="1" applyFill="1" applyBorder="1" applyAlignment="1">
      <alignment vertical="center"/>
    </xf>
    <xf numFmtId="0" fontId="3" fillId="0" borderId="5" xfId="166" applyNumberFormat="1" applyFill="1" applyBorder="1" applyAlignment="1">
      <alignment horizontal="center" vertical="center"/>
    </xf>
    <xf numFmtId="0" fontId="3" fillId="0" borderId="28" xfId="166" applyNumberFormat="1" applyFill="1" applyBorder="1" applyAlignment="1">
      <alignment horizontal="center" vertical="center"/>
    </xf>
    <xf numFmtId="0" fontId="3" fillId="0" borderId="23" xfId="166" applyNumberFormat="1" applyFill="1" applyBorder="1" applyAlignment="1">
      <alignment horizontal="center" vertical="center"/>
    </xf>
    <xf numFmtId="0" fontId="18" fillId="0" borderId="19" xfId="166" applyNumberFormat="1" applyFont="1" applyFill="1" applyBorder="1" applyAlignment="1">
      <alignment horizontal="right" vertical="center" indent="1"/>
    </xf>
    <xf numFmtId="178" fontId="24" fillId="0" borderId="26" xfId="166" applyNumberFormat="1" applyFont="1" applyFill="1" applyBorder="1" applyAlignment="1" applyProtection="1">
      <alignment vertical="center"/>
    </xf>
    <xf numFmtId="0" fontId="18" fillId="0" borderId="0" xfId="166" quotePrefix="1" applyNumberFormat="1" applyFont="1" applyFill="1" applyBorder="1" applyAlignment="1">
      <alignment horizontal="right" vertical="center" indent="1"/>
    </xf>
    <xf numFmtId="0" fontId="18" fillId="0" borderId="20" xfId="166" quotePrefix="1" applyNumberFormat="1" applyFont="1" applyFill="1" applyBorder="1" applyAlignment="1">
      <alignment horizontal="right" vertical="center" indent="1"/>
    </xf>
    <xf numFmtId="178" fontId="24" fillId="0" borderId="23" xfId="166" applyNumberFormat="1" applyFont="1" applyFill="1" applyBorder="1" applyAlignment="1" applyProtection="1">
      <alignment vertical="center"/>
    </xf>
    <xf numFmtId="178" fontId="18" fillId="0" borderId="20" xfId="166" applyNumberFormat="1" applyFont="1" applyFill="1" applyBorder="1" applyAlignment="1" applyProtection="1">
      <alignment vertical="center"/>
    </xf>
    <xf numFmtId="178" fontId="18" fillId="0" borderId="20" xfId="166" applyNumberFormat="1" applyFont="1" applyFill="1" applyBorder="1" applyAlignment="1">
      <alignment vertical="center"/>
    </xf>
    <xf numFmtId="0" fontId="18" fillId="0" borderId="0" xfId="166" applyNumberFormat="1" applyFont="1" applyFill="1" applyAlignment="1" applyProtection="1">
      <alignment horizontal="center" vertical="center"/>
    </xf>
    <xf numFmtId="0" fontId="28" fillId="0" borderId="0" xfId="166" applyNumberFormat="1" applyFont="1" applyFill="1" applyAlignment="1" applyProtection="1">
      <alignment vertical="center"/>
    </xf>
    <xf numFmtId="0" fontId="18" fillId="0" borderId="0" xfId="166" applyNumberFormat="1" applyFont="1" applyFill="1" applyAlignment="1">
      <alignment horizontal="right" vertical="center"/>
    </xf>
    <xf numFmtId="0" fontId="18" fillId="0" borderId="0" xfId="166" applyNumberFormat="1" applyFont="1" applyFill="1" applyBorder="1" applyAlignment="1" applyProtection="1">
      <alignment horizontal="right"/>
    </xf>
    <xf numFmtId="0" fontId="18" fillId="0" borderId="2" xfId="166" applyNumberFormat="1" applyFont="1" applyFill="1" applyBorder="1" applyAlignment="1" applyProtection="1">
      <alignment horizontal="center" vertical="center" wrapText="1"/>
    </xf>
    <xf numFmtId="0" fontId="36" fillId="0" borderId="0" xfId="166" applyNumberFormat="1" applyFont="1" applyFill="1" applyAlignment="1" applyProtection="1">
      <alignment vertical="center"/>
    </xf>
    <xf numFmtId="0" fontId="18" fillId="0" borderId="0" xfId="9" applyNumberFormat="1" applyFont="1" applyFill="1" applyAlignment="1" applyProtection="1">
      <alignment vertical="center"/>
    </xf>
    <xf numFmtId="0" fontId="18" fillId="0" borderId="2" xfId="21" applyNumberFormat="1" applyFont="1" applyFill="1" applyBorder="1" applyAlignment="1" applyProtection="1">
      <alignment horizontal="center" vertical="center" wrapText="1"/>
    </xf>
    <xf numFmtId="0" fontId="18" fillId="0" borderId="4" xfId="21" applyNumberFormat="1" applyFont="1" applyFill="1" applyBorder="1" applyAlignment="1" applyProtection="1">
      <alignment horizontal="center" vertical="center" wrapText="1"/>
    </xf>
    <xf numFmtId="0" fontId="18" fillId="0" borderId="6" xfId="9" applyNumberFormat="1" applyFont="1" applyFill="1" applyBorder="1" applyAlignment="1" applyProtection="1">
      <alignment horizontal="center" vertical="center" wrapText="1"/>
    </xf>
    <xf numFmtId="0" fontId="18" fillId="0" borderId="7" xfId="21" applyNumberFormat="1" applyFont="1" applyFill="1" applyBorder="1" applyAlignment="1" applyProtection="1">
      <alignment horizontal="left" vertical="center" indent="1"/>
    </xf>
    <xf numFmtId="0" fontId="18" fillId="0" borderId="10" xfId="21" applyNumberFormat="1" applyFont="1" applyFill="1" applyBorder="1" applyAlignment="1" applyProtection="1">
      <alignment horizontal="left" vertical="center" wrapText="1"/>
    </xf>
    <xf numFmtId="0" fontId="18" fillId="0" borderId="9" xfId="21" applyNumberFormat="1" applyFont="1" applyFill="1" applyBorder="1" applyAlignment="1" applyProtection="1">
      <alignment horizontal="left" vertical="center" indent="1"/>
    </xf>
    <xf numFmtId="0" fontId="18" fillId="0" borderId="10" xfId="21" applyNumberFormat="1" applyFont="1" applyFill="1" applyBorder="1" applyAlignment="1" applyProtection="1">
      <alignment vertical="center"/>
    </xf>
    <xf numFmtId="0" fontId="18" fillId="0" borderId="17" xfId="21" applyNumberFormat="1" applyFont="1" applyFill="1" applyBorder="1" applyAlignment="1" applyProtection="1">
      <alignment horizontal="left" vertical="center" wrapText="1" indent="1"/>
    </xf>
    <xf numFmtId="0" fontId="18" fillId="0" borderId="18" xfId="21" applyNumberFormat="1" applyFont="1" applyFill="1" applyBorder="1" applyAlignment="1" applyProtection="1">
      <alignment vertical="center"/>
    </xf>
    <xf numFmtId="186" fontId="18" fillId="0" borderId="22" xfId="9" applyNumberFormat="1" applyFont="1" applyFill="1" applyBorder="1" applyAlignment="1" applyProtection="1">
      <alignment horizontal="right" vertical="center"/>
    </xf>
    <xf numFmtId="0" fontId="18" fillId="0" borderId="9" xfId="21" applyNumberFormat="1" applyFont="1" applyFill="1" applyBorder="1" applyAlignment="1" applyProtection="1">
      <alignment horizontal="left" vertical="center" wrapText="1" indent="1"/>
    </xf>
    <xf numFmtId="0" fontId="18" fillId="0" borderId="11" xfId="21" applyNumberFormat="1" applyFont="1" applyFill="1" applyBorder="1" applyAlignment="1" applyProtection="1">
      <alignment horizontal="left" vertical="center" indent="1"/>
    </xf>
    <xf numFmtId="0" fontId="18" fillId="0" borderId="15" xfId="21" applyNumberFormat="1" applyFont="1" applyFill="1" applyBorder="1" applyAlignment="1" applyProtection="1">
      <alignment vertical="center"/>
    </xf>
    <xf numFmtId="186" fontId="18" fillId="0" borderId="14" xfId="9" applyNumberFormat="1" applyFont="1" applyFill="1" applyBorder="1" applyAlignment="1" applyProtection="1">
      <alignment horizontal="right" vertical="center"/>
    </xf>
    <xf numFmtId="0" fontId="21" fillId="0" borderId="0" xfId="21" applyNumberFormat="1" applyFont="1" applyFill="1" applyAlignment="1" applyProtection="1">
      <alignment vertical="center"/>
    </xf>
    <xf numFmtId="0" fontId="18" fillId="0" borderId="24" xfId="21" applyNumberFormat="1" applyFont="1" applyFill="1" applyBorder="1" applyAlignment="1" applyProtection="1">
      <alignment horizontal="left" vertical="center" indent="1"/>
    </xf>
    <xf numFmtId="0" fontId="18" fillId="0" borderId="21" xfId="21" applyNumberFormat="1" applyFont="1" applyFill="1" applyBorder="1" applyAlignment="1" applyProtection="1">
      <alignment vertical="center"/>
    </xf>
    <xf numFmtId="186" fontId="18" fillId="0" borderId="20" xfId="9" applyNumberFormat="1" applyFont="1" applyFill="1" applyBorder="1" applyAlignment="1" applyProtection="1">
      <alignment horizontal="right" vertical="center"/>
    </xf>
    <xf numFmtId="0" fontId="18" fillId="0" borderId="0" xfId="9" applyNumberFormat="1" applyFont="1" applyFill="1" applyAlignment="1" applyProtection="1">
      <alignment horizontal="right" vertical="center"/>
    </xf>
    <xf numFmtId="0" fontId="18" fillId="0" borderId="0" xfId="21" quotePrefix="1" applyNumberFormat="1" applyFont="1" applyFill="1" applyAlignment="1" applyProtection="1">
      <alignment horizontal="left" vertical="center" indent="1"/>
    </xf>
    <xf numFmtId="0" fontId="18" fillId="0" borderId="4" xfId="21" applyNumberFormat="1" applyFont="1" applyFill="1" applyBorder="1" applyAlignment="1" applyProtection="1">
      <alignment horizontal="left" vertical="center" indent="1"/>
    </xf>
    <xf numFmtId="0" fontId="39" fillId="0" borderId="25" xfId="21" applyNumberFormat="1" applyFont="1" applyFill="1" applyBorder="1" applyAlignment="1" applyProtection="1">
      <alignment horizontal="left" vertical="center"/>
    </xf>
    <xf numFmtId="186" fontId="18" fillId="0" borderId="8" xfId="21" applyNumberFormat="1" applyFont="1" applyFill="1" applyBorder="1" applyAlignment="1" applyProtection="1">
      <alignment horizontal="right" vertical="center"/>
    </xf>
    <xf numFmtId="196" fontId="18" fillId="0" borderId="19" xfId="21" applyNumberFormat="1" applyFont="1" applyFill="1" applyBorder="1" applyAlignment="1" applyProtection="1">
      <alignment vertical="center"/>
    </xf>
    <xf numFmtId="0" fontId="18" fillId="0" borderId="8" xfId="21" applyNumberFormat="1" applyFont="1" applyFill="1" applyBorder="1" applyAlignment="1" applyProtection="1">
      <alignment horizontal="left" vertical="center" indent="1"/>
    </xf>
    <xf numFmtId="0" fontId="39" fillId="0" borderId="23" xfId="21" applyNumberFormat="1" applyFont="1" applyFill="1" applyBorder="1" applyAlignment="1" applyProtection="1">
      <alignment horizontal="left" vertical="center"/>
    </xf>
    <xf numFmtId="186" fontId="18" fillId="0" borderId="21" xfId="21" applyNumberFormat="1" applyFont="1" applyFill="1" applyBorder="1" applyAlignment="1" applyProtection="1">
      <alignment horizontal="right" vertical="center"/>
    </xf>
    <xf numFmtId="196" fontId="18" fillId="0" borderId="20" xfId="21" applyNumberFormat="1" applyFont="1" applyFill="1" applyBorder="1" applyAlignment="1" applyProtection="1">
      <alignment vertical="center"/>
    </xf>
    <xf numFmtId="0" fontId="18" fillId="0" borderId="2" xfId="21" applyNumberFormat="1" applyFont="1" applyFill="1" applyBorder="1" applyAlignment="1" applyProtection="1">
      <alignment horizontal="right" vertical="center"/>
    </xf>
    <xf numFmtId="186" fontId="18" fillId="0" borderId="4" xfId="21" applyNumberFormat="1" applyFont="1" applyFill="1" applyBorder="1" applyAlignment="1" applyProtection="1">
      <alignment horizontal="right" vertical="center"/>
    </xf>
    <xf numFmtId="196" fontId="18" fillId="0" borderId="2" xfId="21" applyNumberFormat="1" applyFont="1" applyFill="1" applyBorder="1" applyAlignment="1" applyProtection="1">
      <alignment vertical="center"/>
    </xf>
    <xf numFmtId="0" fontId="18" fillId="0" borderId="20" xfId="166" applyNumberFormat="1" applyFont="1" applyFill="1" applyBorder="1" applyAlignment="1" applyProtection="1">
      <alignment horizontal="right" vertical="center"/>
    </xf>
    <xf numFmtId="0" fontId="27" fillId="0" borderId="19" xfId="166" applyNumberFormat="1" applyFont="1" applyFill="1" applyBorder="1" applyAlignment="1" applyProtection="1">
      <alignment horizontal="center" vertical="center"/>
    </xf>
    <xf numFmtId="0" fontId="27" fillId="0" borderId="8" xfId="166" applyNumberFormat="1" applyFont="1" applyFill="1" applyBorder="1" applyAlignment="1" applyProtection="1">
      <alignment horizontal="center" vertical="center"/>
    </xf>
    <xf numFmtId="178" fontId="27" fillId="0" borderId="0" xfId="166" applyNumberFormat="1" applyFont="1" applyFill="1" applyBorder="1" applyAlignment="1" applyProtection="1">
      <alignment horizontal="right" vertical="center"/>
    </xf>
    <xf numFmtId="197" fontId="27" fillId="0" borderId="0" xfId="166" applyNumberFormat="1" applyFont="1" applyFill="1" applyBorder="1" applyAlignment="1" applyProtection="1">
      <alignment horizontal="left" vertical="center"/>
    </xf>
    <xf numFmtId="178" fontId="27" fillId="0" borderId="0" xfId="166" applyNumberFormat="1" applyFont="1" applyFill="1" applyBorder="1" applyAlignment="1" applyProtection="1">
      <alignment vertical="center"/>
    </xf>
    <xf numFmtId="0" fontId="18" fillId="0" borderId="12" xfId="166" applyNumberFormat="1" applyFont="1" applyFill="1" applyBorder="1" applyAlignment="1" applyProtection="1">
      <alignment horizontal="center" vertical="center"/>
    </xf>
    <xf numFmtId="0" fontId="18" fillId="0" borderId="13" xfId="166" applyNumberFormat="1" applyFont="1" applyFill="1" applyBorder="1" applyAlignment="1" applyProtection="1">
      <alignment horizontal="center" vertical="center"/>
    </xf>
    <xf numFmtId="178" fontId="18" fillId="0" borderId="12" xfId="166" applyNumberFormat="1" applyFont="1" applyFill="1" applyBorder="1" applyAlignment="1" applyProtection="1">
      <alignment horizontal="right" vertical="center"/>
    </xf>
    <xf numFmtId="197" fontId="18" fillId="0" borderId="12" xfId="166" applyNumberFormat="1" applyFont="1" applyFill="1" applyBorder="1" applyAlignment="1" applyProtection="1">
      <alignment horizontal="left" vertical="center"/>
    </xf>
    <xf numFmtId="178" fontId="18" fillId="0" borderId="12" xfId="166" applyNumberFormat="1" applyFont="1" applyFill="1" applyBorder="1" applyAlignment="1" applyProtection="1">
      <alignment vertical="center"/>
    </xf>
    <xf numFmtId="0" fontId="18" fillId="0" borderId="17" xfId="166" applyNumberFormat="1" applyFont="1" applyFill="1" applyBorder="1" applyAlignment="1" applyProtection="1">
      <alignment horizontal="center" vertical="center" textRotation="255"/>
    </xf>
    <xf numFmtId="178" fontId="18" fillId="0" borderId="0" xfId="166" applyNumberFormat="1" applyFont="1" applyFill="1" applyBorder="1" applyAlignment="1" applyProtection="1">
      <alignment horizontal="right" vertical="center"/>
    </xf>
    <xf numFmtId="197" fontId="18" fillId="0" borderId="0" xfId="166" applyNumberFormat="1" applyFont="1" applyFill="1" applyBorder="1" applyAlignment="1" applyProtection="1">
      <alignment horizontal="left" vertical="center"/>
    </xf>
    <xf numFmtId="0" fontId="18" fillId="0" borderId="9" xfId="166" applyNumberFormat="1" applyFont="1" applyFill="1" applyBorder="1" applyAlignment="1" applyProtection="1">
      <alignment horizontal="center" vertical="center" textRotation="255"/>
    </xf>
    <xf numFmtId="0" fontId="18" fillId="0" borderId="18" xfId="166" applyNumberFormat="1" applyFont="1" applyFill="1" applyBorder="1" applyAlignment="1" applyProtection="1">
      <alignment horizontal="left" vertical="center" indent="1"/>
    </xf>
    <xf numFmtId="178" fontId="18" fillId="0" borderId="22" xfId="166" applyNumberFormat="1" applyFont="1" applyFill="1" applyBorder="1" applyAlignment="1" applyProtection="1">
      <alignment horizontal="right" vertical="center"/>
    </xf>
    <xf numFmtId="197" fontId="18" fillId="0" borderId="22" xfId="166" applyNumberFormat="1" applyFont="1" applyFill="1" applyBorder="1" applyAlignment="1" applyProtection="1">
      <alignment horizontal="left" vertical="center"/>
    </xf>
    <xf numFmtId="0" fontId="4" fillId="0" borderId="9" xfId="166" applyNumberFormat="1" applyFont="1" applyFill="1" applyBorder="1" applyAlignment="1" applyProtection="1">
      <alignment horizontal="center" vertical="center" textRotation="255"/>
    </xf>
    <xf numFmtId="0" fontId="4" fillId="0" borderId="11" xfId="166" applyNumberFormat="1" applyFont="1" applyFill="1" applyBorder="1" applyAlignment="1" applyProtection="1">
      <alignment horizontal="center" vertical="center" textRotation="255"/>
    </xf>
    <xf numFmtId="0" fontId="18" fillId="0" borderId="15" xfId="166" applyNumberFormat="1" applyFont="1" applyFill="1" applyBorder="1" applyAlignment="1" applyProtection="1">
      <alignment horizontal="left" vertical="center" indent="1"/>
    </xf>
    <xf numFmtId="178" fontId="18" fillId="0" borderId="14" xfId="166" applyNumberFormat="1" applyFont="1" applyFill="1" applyBorder="1" applyAlignment="1" applyProtection="1">
      <alignment horizontal="right" vertical="center"/>
    </xf>
    <xf numFmtId="197" fontId="18" fillId="0" borderId="14" xfId="166" applyNumberFormat="1" applyFont="1" applyFill="1" applyBorder="1" applyAlignment="1" applyProtection="1">
      <alignment horizontal="left" vertical="center"/>
    </xf>
    <xf numFmtId="0" fontId="18" fillId="0" borderId="17" xfId="166" applyNumberFormat="1" applyFont="1" applyFill="1" applyBorder="1" applyAlignment="1" applyProtection="1">
      <alignment horizontal="center" vertical="center" wrapText="1"/>
    </xf>
    <xf numFmtId="0" fontId="18" fillId="0" borderId="11" xfId="166" applyNumberFormat="1" applyFont="1" applyFill="1" applyBorder="1" applyAlignment="1" applyProtection="1">
      <alignment horizontal="center" vertical="center"/>
    </xf>
    <xf numFmtId="0" fontId="18" fillId="0" borderId="9" xfId="166" applyNumberFormat="1" applyFont="1" applyFill="1" applyBorder="1" applyAlignment="1" applyProtection="1">
      <alignment horizontal="center" vertical="center" wrapText="1"/>
    </xf>
    <xf numFmtId="0" fontId="18" fillId="0" borderId="24" xfId="166" applyNumberFormat="1" applyFont="1" applyFill="1" applyBorder="1" applyAlignment="1" applyProtection="1">
      <alignment horizontal="center" vertical="center"/>
    </xf>
    <xf numFmtId="0" fontId="18" fillId="0" borderId="21" xfId="166" applyNumberFormat="1" applyFont="1" applyFill="1" applyBorder="1" applyAlignment="1" applyProtection="1">
      <alignment horizontal="left" vertical="center" indent="1"/>
    </xf>
    <xf numFmtId="0" fontId="18" fillId="0" borderId="19" xfId="166" applyNumberFormat="1" applyFont="1" applyFill="1" applyBorder="1" applyAlignment="1" applyProtection="1">
      <alignment vertical="center"/>
    </xf>
    <xf numFmtId="0" fontId="4" fillId="0" borderId="0" xfId="166" applyNumberFormat="1" applyFont="1" applyFill="1" applyAlignment="1" applyProtection="1">
      <alignment vertical="center"/>
    </xf>
    <xf numFmtId="0" fontId="18" fillId="0" borderId="20" xfId="166" quotePrefix="1" applyNumberFormat="1" applyFont="1" applyFill="1" applyBorder="1" applyAlignment="1" applyProtection="1">
      <alignment horizontal="left" vertical="center" indent="1"/>
    </xf>
    <xf numFmtId="0" fontId="18" fillId="0" borderId="20" xfId="166" applyNumberFormat="1" applyFont="1" applyFill="1" applyBorder="1" applyAlignment="1" applyProtection="1">
      <alignment horizontal="left" vertical="center" indent="1"/>
    </xf>
    <xf numFmtId="0" fontId="18" fillId="0" borderId="8" xfId="166" applyNumberFormat="1" applyFont="1" applyFill="1" applyBorder="1" applyAlignment="1" applyProtection="1">
      <alignment horizontal="center" vertical="center" wrapText="1"/>
    </xf>
    <xf numFmtId="0" fontId="18" fillId="0" borderId="0" xfId="166" applyNumberFormat="1" applyFont="1" applyFill="1" applyAlignment="1" applyProtection="1">
      <alignment horizontal="center" vertical="center" wrapText="1"/>
    </xf>
    <xf numFmtId="0" fontId="18" fillId="0" borderId="21" xfId="166" applyNumberFormat="1" applyFont="1" applyFill="1" applyBorder="1" applyAlignment="1" applyProtection="1">
      <alignment horizontal="center" vertical="center" wrapText="1"/>
    </xf>
    <xf numFmtId="0" fontId="18" fillId="0" borderId="28" xfId="166" applyNumberFormat="1" applyFont="1" applyFill="1" applyBorder="1" applyAlignment="1" applyProtection="1">
      <alignment vertical="center"/>
    </xf>
    <xf numFmtId="0" fontId="18" fillId="0" borderId="28" xfId="166" applyNumberFormat="1" applyFont="1" applyFill="1" applyBorder="1" applyAlignment="1" applyProtection="1">
      <alignment horizontal="center" vertical="center"/>
    </xf>
    <xf numFmtId="0" fontId="18" fillId="0" borderId="23" xfId="166" applyNumberFormat="1" applyFont="1" applyFill="1" applyBorder="1" applyAlignment="1" applyProtection="1">
      <alignment horizontal="center" vertical="center"/>
    </xf>
    <xf numFmtId="0" fontId="18" fillId="0" borderId="7" xfId="166" applyNumberFormat="1" applyFont="1" applyFill="1" applyBorder="1" applyAlignment="1" applyProtection="1">
      <alignment horizontal="center" vertical="center"/>
    </xf>
    <xf numFmtId="0" fontId="18" fillId="0" borderId="30" xfId="166" applyNumberFormat="1" applyFont="1" applyFill="1" applyBorder="1" applyAlignment="1" applyProtection="1">
      <alignment horizontal="center" vertical="center"/>
    </xf>
    <xf numFmtId="186" fontId="18" fillId="0" borderId="0" xfId="166" applyNumberFormat="1" applyFont="1" applyFill="1" applyBorder="1" applyAlignment="1" applyProtection="1">
      <alignment vertical="center"/>
    </xf>
    <xf numFmtId="179" fontId="18" fillId="0" borderId="0" xfId="166" applyNumberFormat="1" applyFont="1" applyFill="1" applyBorder="1" applyAlignment="1" applyProtection="1">
      <alignment vertical="center"/>
    </xf>
    <xf numFmtId="0" fontId="18" fillId="0" borderId="17" xfId="166" applyNumberFormat="1" applyFont="1" applyFill="1" applyBorder="1" applyAlignment="1" applyProtection="1">
      <alignment horizontal="left" vertical="center" wrapText="1" indent="1"/>
    </xf>
    <xf numFmtId="0" fontId="18" fillId="0" borderId="31" xfId="166" applyNumberFormat="1" applyFont="1" applyFill="1" applyBorder="1" applyAlignment="1" applyProtection="1">
      <alignment horizontal="left" vertical="center"/>
    </xf>
    <xf numFmtId="186" fontId="18" fillId="0" borderId="22" xfId="166" applyNumberFormat="1" applyFont="1" applyFill="1" applyBorder="1" applyAlignment="1" applyProtection="1">
      <alignment vertical="center"/>
    </xf>
    <xf numFmtId="179" fontId="18" fillId="0" borderId="22" xfId="166" applyNumberFormat="1" applyFont="1" applyFill="1" applyBorder="1" applyAlignment="1" applyProtection="1">
      <alignment vertical="center"/>
    </xf>
    <xf numFmtId="0" fontId="4" fillId="0" borderId="9" xfId="166" applyNumberFormat="1" applyFont="1" applyFill="1" applyBorder="1" applyAlignment="1" applyProtection="1">
      <alignment horizontal="left" vertical="center" indent="1"/>
    </xf>
    <xf numFmtId="0" fontId="18" fillId="0" borderId="32" xfId="166" applyNumberFormat="1" applyFont="1" applyFill="1" applyBorder="1" applyAlignment="1" applyProtection="1">
      <alignment horizontal="left" vertical="center"/>
    </xf>
    <xf numFmtId="0" fontId="4" fillId="0" borderId="11" xfId="166" applyNumberFormat="1" applyFont="1" applyFill="1" applyBorder="1" applyAlignment="1" applyProtection="1">
      <alignment horizontal="left" vertical="center" indent="1"/>
    </xf>
    <xf numFmtId="0" fontId="18" fillId="0" borderId="33" xfId="166" applyNumberFormat="1" applyFont="1" applyFill="1" applyBorder="1" applyAlignment="1" applyProtection="1">
      <alignment horizontal="center" vertical="center"/>
    </xf>
    <xf numFmtId="186" fontId="18" fillId="0" borderId="14" xfId="166" applyNumberFormat="1" applyFont="1" applyFill="1" applyBorder="1" applyAlignment="1" applyProtection="1">
      <alignment vertical="center"/>
    </xf>
    <xf numFmtId="179" fontId="18" fillId="0" borderId="14" xfId="166" applyNumberFormat="1" applyFont="1" applyFill="1" applyBorder="1" applyAlignment="1" applyProtection="1">
      <alignment vertical="center"/>
    </xf>
    <xf numFmtId="0" fontId="18" fillId="0" borderId="9" xfId="166" applyNumberFormat="1" applyFont="1" applyFill="1" applyBorder="1" applyAlignment="1" applyProtection="1">
      <alignment horizontal="left" vertical="center" indent="1"/>
    </xf>
    <xf numFmtId="0" fontId="18" fillId="0" borderId="32" xfId="166" applyNumberFormat="1" applyFont="1" applyFill="1" applyBorder="1" applyAlignment="1" applyProtection="1">
      <alignment horizontal="center" vertical="center"/>
    </xf>
    <xf numFmtId="0" fontId="18" fillId="0" borderId="17" xfId="166" applyNumberFormat="1" applyFont="1" applyFill="1" applyBorder="1" applyAlignment="1" applyProtection="1">
      <alignment horizontal="left" vertical="center" indent="1"/>
    </xf>
    <xf numFmtId="0" fontId="18" fillId="0" borderId="9" xfId="166" applyNumberFormat="1" applyFont="1" applyFill="1" applyBorder="1" applyAlignment="1" applyProtection="1">
      <alignment horizontal="left" vertical="center" indent="1"/>
    </xf>
    <xf numFmtId="179" fontId="18" fillId="0" borderId="12" xfId="166" applyNumberFormat="1" applyFont="1" applyFill="1" applyBorder="1" applyAlignment="1" applyProtection="1">
      <alignment vertical="center"/>
    </xf>
    <xf numFmtId="0" fontId="18" fillId="0" borderId="34" xfId="166" applyNumberFormat="1" applyFont="1" applyFill="1" applyBorder="1" applyAlignment="1" applyProtection="1">
      <alignment horizontal="left" vertical="center" indent="1"/>
    </xf>
    <xf numFmtId="0" fontId="18" fillId="0" borderId="35" xfId="166" applyNumberFormat="1" applyFont="1" applyFill="1" applyBorder="1" applyAlignment="1" applyProtection="1">
      <alignment horizontal="left" vertical="center"/>
    </xf>
    <xf numFmtId="186" fontId="18" fillId="0" borderId="12" xfId="166" applyNumberFormat="1" applyFont="1" applyFill="1" applyBorder="1" applyAlignment="1" applyProtection="1">
      <alignment vertical="center"/>
    </xf>
    <xf numFmtId="0" fontId="18" fillId="0" borderId="11" xfId="166" applyNumberFormat="1" applyFont="1" applyFill="1" applyBorder="1" applyAlignment="1" applyProtection="1">
      <alignment horizontal="left" vertical="center" indent="1"/>
    </xf>
    <xf numFmtId="178" fontId="18" fillId="0" borderId="0" xfId="166" quotePrefix="1" applyNumberFormat="1" applyFont="1" applyFill="1" applyBorder="1" applyAlignment="1" applyProtection="1">
      <alignment horizontal="right" vertical="center"/>
    </xf>
    <xf numFmtId="0" fontId="18" fillId="0" borderId="17" xfId="166" applyNumberFormat="1" applyFont="1" applyFill="1" applyBorder="1" applyAlignment="1" applyProtection="1">
      <alignment horizontal="left" vertical="center" indent="1"/>
    </xf>
    <xf numFmtId="179" fontId="18" fillId="0" borderId="43" xfId="166" applyNumberFormat="1" applyFont="1" applyFill="1" applyBorder="1" applyAlignment="1" applyProtection="1">
      <alignment vertical="center"/>
    </xf>
    <xf numFmtId="0" fontId="27" fillId="0" borderId="2" xfId="166" applyNumberFormat="1" applyFont="1" applyFill="1" applyBorder="1" applyAlignment="1" applyProtection="1">
      <alignment horizontal="center" vertical="center"/>
    </xf>
    <xf numFmtId="0" fontId="27" fillId="0" borderId="4" xfId="166" applyNumberFormat="1" applyFont="1" applyFill="1" applyBorder="1" applyAlignment="1" applyProtection="1">
      <alignment horizontal="center" vertical="center"/>
    </xf>
    <xf numFmtId="178" fontId="24" fillId="0" borderId="2" xfId="166" applyNumberFormat="1" applyFont="1" applyFill="1" applyBorder="1" applyAlignment="1" applyProtection="1">
      <alignment horizontal="right" vertical="center"/>
    </xf>
    <xf numFmtId="186" fontId="24" fillId="0" borderId="2" xfId="166" applyNumberFormat="1" applyFont="1" applyFill="1" applyBorder="1" applyAlignment="1" applyProtection="1">
      <alignment horizontal="right" vertical="center"/>
    </xf>
    <xf numFmtId="179" fontId="24" fillId="0" borderId="2" xfId="166" applyNumberFormat="1" applyFont="1" applyFill="1" applyBorder="1" applyAlignment="1" applyProtection="1">
      <alignment vertical="center"/>
    </xf>
    <xf numFmtId="0" fontId="18" fillId="0" borderId="0" xfId="166" applyNumberFormat="1" applyFont="1" applyFill="1" applyAlignment="1" applyProtection="1">
      <alignment vertical="top"/>
    </xf>
    <xf numFmtId="0" fontId="18" fillId="0" borderId="0" xfId="166" applyNumberFormat="1" applyFont="1" applyFill="1" applyAlignment="1" applyProtection="1">
      <alignment horizontal="left" vertical="center"/>
    </xf>
    <xf numFmtId="0" fontId="18" fillId="0" borderId="0" xfId="166" applyNumberFormat="1" applyFont="1" applyFill="1" applyAlignment="1" applyProtection="1">
      <alignment horizontal="left" vertical="top" wrapText="1"/>
    </xf>
    <xf numFmtId="0" fontId="38" fillId="0" borderId="10" xfId="21" applyNumberFormat="1" applyFont="1" applyFill="1" applyBorder="1" applyAlignment="1" applyProtection="1">
      <alignment horizontal="center" vertical="center"/>
    </xf>
    <xf numFmtId="178" fontId="38" fillId="0" borderId="0" xfId="21" applyNumberFormat="1" applyFont="1" applyFill="1" applyBorder="1" applyAlignment="1" applyProtection="1">
      <alignment vertical="center"/>
    </xf>
    <xf numFmtId="0" fontId="21" fillId="0" borderId="10" xfId="21" applyNumberFormat="1" applyFont="1" applyFill="1" applyBorder="1" applyAlignment="1" applyProtection="1">
      <alignment horizontal="left" vertical="center" indent="1"/>
    </xf>
    <xf numFmtId="0" fontId="21" fillId="0" borderId="21" xfId="21" applyNumberFormat="1" applyFont="1" applyFill="1" applyBorder="1" applyAlignment="1" applyProtection="1">
      <alignment horizontal="left" vertical="center" indent="1"/>
    </xf>
    <xf numFmtId="178" fontId="21" fillId="0" borderId="20" xfId="21" applyNumberFormat="1" applyFont="1" applyFill="1" applyBorder="1" applyAlignment="1" applyProtection="1">
      <alignment vertical="center"/>
    </xf>
    <xf numFmtId="0" fontId="40" fillId="0" borderId="21" xfId="21" applyNumberFormat="1" applyFont="1" applyFill="1" applyBorder="1" applyAlignment="1" applyProtection="1">
      <alignment horizontal="center" vertical="center"/>
    </xf>
    <xf numFmtId="0" fontId="41" fillId="0" borderId="0" xfId="166" applyNumberFormat="1" applyFont="1" applyFill="1" applyAlignment="1" applyProtection="1">
      <alignment vertical="center"/>
    </xf>
    <xf numFmtId="0" fontId="3" fillId="0" borderId="0" xfId="166" applyNumberFormat="1" applyFont="1" applyFill="1" applyAlignment="1" applyProtection="1">
      <alignment vertical="center"/>
    </xf>
    <xf numFmtId="0" fontId="18" fillId="0" borderId="0" xfId="166" applyNumberFormat="1" applyFont="1" applyFill="1" applyBorder="1" applyAlignment="1" applyProtection="1">
      <alignment horizontal="left" vertical="center"/>
    </xf>
    <xf numFmtId="0" fontId="18" fillId="0" borderId="36" xfId="166" applyNumberFormat="1" applyFont="1" applyFill="1" applyBorder="1" applyAlignment="1" applyProtection="1">
      <alignment horizontal="center" vertical="center"/>
    </xf>
    <xf numFmtId="0" fontId="24" fillId="0" borderId="8" xfId="166" applyNumberFormat="1" applyFont="1" applyFill="1" applyBorder="1" applyAlignment="1" applyProtection="1">
      <alignment vertical="center"/>
    </xf>
    <xf numFmtId="178" fontId="24" fillId="0" borderId="37" xfId="166" applyNumberFormat="1" applyFont="1" applyFill="1" applyBorder="1" applyAlignment="1" applyProtection="1">
      <alignment vertical="center"/>
    </xf>
    <xf numFmtId="0" fontId="24" fillId="0" borderId="38" xfId="166" applyNumberFormat="1" applyFont="1" applyFill="1" applyBorder="1" applyAlignment="1" applyProtection="1">
      <alignment vertical="center"/>
    </xf>
    <xf numFmtId="0" fontId="18" fillId="0" borderId="40" xfId="166" applyNumberFormat="1" applyFont="1" applyFill="1" applyBorder="1" applyAlignment="1" applyProtection="1">
      <alignment horizontal="left" vertical="center" indent="1"/>
    </xf>
    <xf numFmtId="178" fontId="18" fillId="0" borderId="26" xfId="166" applyNumberFormat="1" applyFont="1" applyFill="1" applyBorder="1" applyAlignment="1" applyProtection="1">
      <alignment vertical="center"/>
    </xf>
    <xf numFmtId="0" fontId="18" fillId="0" borderId="40" xfId="166" applyNumberFormat="1" applyFont="1" applyFill="1" applyBorder="1" applyAlignment="1" applyProtection="1">
      <alignment horizontal="left" vertical="center" wrapText="1" indent="1"/>
    </xf>
    <xf numFmtId="0" fontId="24" fillId="0" borderId="10" xfId="166" applyNumberFormat="1" applyFont="1" applyFill="1" applyBorder="1" applyAlignment="1" applyProtection="1">
      <alignment vertical="center"/>
    </xf>
    <xf numFmtId="0" fontId="24" fillId="0" borderId="40" xfId="166" applyNumberFormat="1" applyFont="1" applyFill="1" applyBorder="1" applyAlignment="1" applyProtection="1">
      <alignment vertical="center"/>
    </xf>
    <xf numFmtId="0" fontId="18" fillId="0" borderId="41" xfId="166" applyNumberFormat="1" applyFont="1" applyFill="1" applyBorder="1" applyAlignment="1" applyProtection="1">
      <alignment horizontal="left" vertical="center" indent="1"/>
    </xf>
    <xf numFmtId="0" fontId="24" fillId="0" borderId="8" xfId="21" applyNumberFormat="1" applyFont="1" applyFill="1" applyBorder="1" applyAlignment="1" applyProtection="1">
      <alignment horizontal="left" vertical="center" indent="1"/>
    </xf>
    <xf numFmtId="0" fontId="18" fillId="0" borderId="10" xfId="21" applyNumberFormat="1" applyFont="1" applyFill="1" applyBorder="1" applyAlignment="1" applyProtection="1">
      <alignment horizontal="distributed" vertical="center" indent="2"/>
    </xf>
    <xf numFmtId="0" fontId="24" fillId="0" borderId="10" xfId="21" applyNumberFormat="1" applyFont="1" applyFill="1" applyBorder="1" applyAlignment="1" applyProtection="1">
      <alignment horizontal="left" vertical="center" indent="1"/>
    </xf>
    <xf numFmtId="0" fontId="24" fillId="0" borderId="21" xfId="21" applyNumberFormat="1" applyFont="1" applyFill="1" applyBorder="1" applyAlignment="1" applyProtection="1">
      <alignment horizontal="center" vertical="center"/>
    </xf>
    <xf numFmtId="0" fontId="18" fillId="0" borderId="10" xfId="21" applyNumberFormat="1" applyFont="1" applyFill="1" applyBorder="1" applyAlignment="1" applyProtection="1">
      <alignment horizontal="distributed" vertical="center" wrapText="1" indent="2"/>
    </xf>
    <xf numFmtId="0" fontId="18" fillId="0" borderId="28" xfId="21" applyNumberFormat="1" applyFont="1" applyFill="1" applyBorder="1" applyAlignment="1" applyProtection="1">
      <alignment horizontal="center" vertical="center"/>
    </xf>
    <xf numFmtId="179" fontId="18" fillId="0" borderId="0" xfId="21" applyNumberFormat="1" applyFont="1" applyFill="1" applyBorder="1" applyAlignment="1" applyProtection="1">
      <alignment vertical="center"/>
    </xf>
    <xf numFmtId="179" fontId="18" fillId="0" borderId="20" xfId="21" applyNumberFormat="1" applyFont="1" applyFill="1" applyBorder="1" applyAlignment="1" applyProtection="1">
      <alignment vertical="center"/>
    </xf>
    <xf numFmtId="0" fontId="24" fillId="0" borderId="0" xfId="166" applyNumberFormat="1" applyFont="1" applyFill="1" applyAlignment="1" applyProtection="1">
      <alignment horizontal="left" vertical="center"/>
    </xf>
    <xf numFmtId="0" fontId="42" fillId="0" borderId="0" xfId="166" applyNumberFormat="1" applyFont="1" applyFill="1" applyAlignment="1" applyProtection="1">
      <alignment horizontal="left" vertical="center"/>
    </xf>
    <xf numFmtId="0" fontId="18" fillId="0" borderId="21" xfId="166" applyNumberFormat="1" applyFont="1" applyFill="1" applyBorder="1" applyAlignment="1" applyProtection="1">
      <alignment horizontal="center" vertical="center"/>
    </xf>
    <xf numFmtId="179" fontId="18" fillId="0" borderId="0" xfId="166" applyNumberFormat="1" applyFont="1" applyFill="1" applyAlignment="1" applyProtection="1">
      <alignment horizontal="right" vertical="center" indent="1"/>
    </xf>
    <xf numFmtId="184" fontId="18" fillId="0" borderId="0" xfId="166" applyNumberFormat="1" applyFont="1" applyFill="1" applyAlignment="1" applyProtection="1">
      <alignment horizontal="right" vertical="center" indent="1"/>
    </xf>
    <xf numFmtId="179" fontId="18" fillId="0" borderId="20" xfId="166" applyNumberFormat="1" applyFont="1" applyFill="1" applyBorder="1" applyAlignment="1" applyProtection="1">
      <alignment horizontal="right" vertical="center" indent="1"/>
    </xf>
    <xf numFmtId="198" fontId="18" fillId="0" borderId="20" xfId="166" applyNumberFormat="1" applyFont="1" applyFill="1" applyBorder="1" applyAlignment="1" applyProtection="1">
      <alignment horizontal="right" vertical="center" indent="1"/>
    </xf>
    <xf numFmtId="0" fontId="18" fillId="0" borderId="20" xfId="166" applyNumberFormat="1" applyFont="1" applyFill="1" applyBorder="1" applyAlignment="1" applyProtection="1">
      <alignment horizontal="left" vertical="center"/>
    </xf>
    <xf numFmtId="0" fontId="18" fillId="0" borderId="7" xfId="21" applyNumberFormat="1" applyFont="1" applyFill="1" applyBorder="1" applyAlignment="1" applyProtection="1">
      <alignment horizontal="center" vertical="center" wrapText="1"/>
    </xf>
    <xf numFmtId="0" fontId="18" fillId="0" borderId="8" xfId="21" applyNumberFormat="1" applyFont="1" applyFill="1" applyBorder="1" applyAlignment="1" applyProtection="1">
      <alignment horizontal="center" vertical="center"/>
    </xf>
    <xf numFmtId="0" fontId="18" fillId="0" borderId="9" xfId="21" applyNumberFormat="1" applyFont="1" applyFill="1" applyBorder="1" applyAlignment="1" applyProtection="1">
      <alignment horizontal="center" vertical="center" wrapText="1"/>
    </xf>
    <xf numFmtId="178" fontId="18" fillId="0" borderId="16" xfId="21" applyNumberFormat="1" applyFont="1" applyFill="1" applyBorder="1" applyAlignment="1" applyProtection="1">
      <alignment vertical="center"/>
    </xf>
    <xf numFmtId="0" fontId="18" fillId="0" borderId="12" xfId="21" applyNumberFormat="1" applyFont="1" applyFill="1" applyBorder="1" applyAlignment="1" applyProtection="1">
      <alignment horizontal="center" vertical="center"/>
    </xf>
    <xf numFmtId="0" fontId="18" fillId="0" borderId="13" xfId="21" applyNumberFormat="1" applyFont="1" applyFill="1" applyBorder="1" applyAlignment="1" applyProtection="1">
      <alignment horizontal="center" vertical="center"/>
    </xf>
    <xf numFmtId="178" fontId="18" fillId="0" borderId="42" xfId="21" applyNumberFormat="1" applyFont="1" applyFill="1" applyBorder="1" applyAlignment="1" applyProtection="1">
      <alignment vertical="center"/>
    </xf>
    <xf numFmtId="178" fontId="18" fillId="0" borderId="12" xfId="21" applyNumberFormat="1" applyFont="1" applyFill="1" applyBorder="1" applyAlignment="1" applyProtection="1">
      <alignment vertical="center"/>
    </xf>
    <xf numFmtId="0" fontId="18" fillId="0" borderId="22" xfId="21" applyNumberFormat="1" applyFont="1" applyFill="1" applyBorder="1" applyAlignment="1" applyProtection="1">
      <alignment horizontal="center" vertical="center" wrapText="1"/>
    </xf>
    <xf numFmtId="0" fontId="18" fillId="0" borderId="31" xfId="21" applyNumberFormat="1" applyFont="1" applyFill="1" applyBorder="1" applyAlignment="1" applyProtection="1">
      <alignment horizontal="center" vertical="center"/>
    </xf>
    <xf numFmtId="0" fontId="18" fillId="0" borderId="0" xfId="21" applyNumberFormat="1" applyFont="1" applyFill="1" applyBorder="1" applyAlignment="1" applyProtection="1">
      <alignment horizontal="center" vertical="center"/>
    </xf>
    <xf numFmtId="0" fontId="18" fillId="0" borderId="32" xfId="21" applyNumberFormat="1" applyFont="1" applyFill="1" applyBorder="1" applyAlignment="1" applyProtection="1">
      <alignment horizontal="center" vertical="center"/>
    </xf>
    <xf numFmtId="0" fontId="18" fillId="0" borderId="20" xfId="21" applyNumberFormat="1" applyFont="1" applyFill="1" applyBorder="1" applyAlignment="1" applyProtection="1">
      <alignment horizontal="center" vertical="center"/>
    </xf>
    <xf numFmtId="0" fontId="18" fillId="0" borderId="53" xfId="21" applyNumberFormat="1" applyFont="1" applyFill="1" applyBorder="1" applyAlignment="1" applyProtection="1">
      <alignment horizontal="center" vertical="center" wrapText="1"/>
    </xf>
    <xf numFmtId="179" fontId="18" fillId="0" borderId="23" xfId="21" applyNumberFormat="1" applyFont="1" applyFill="1" applyBorder="1" applyAlignment="1" applyProtection="1">
      <alignment vertical="center"/>
    </xf>
    <xf numFmtId="179" fontId="18" fillId="0" borderId="20" xfId="21" applyNumberFormat="1" applyFont="1" applyFill="1" applyBorder="1" applyAlignment="1" applyProtection="1">
      <alignment horizontal="right" vertical="center"/>
    </xf>
    <xf numFmtId="0" fontId="18" fillId="0" borderId="0" xfId="21" applyNumberFormat="1" applyFont="1" applyFill="1" applyBorder="1" applyAlignment="1" applyProtection="1">
      <alignment horizontal="center" vertical="center"/>
    </xf>
    <xf numFmtId="0" fontId="18" fillId="0" borderId="19" xfId="166" applyNumberFormat="1" applyFont="1" applyFill="1" applyBorder="1" applyAlignment="1" applyProtection="1">
      <alignment horizontal="left" vertical="center" wrapText="1" indent="1"/>
    </xf>
    <xf numFmtId="0" fontId="18" fillId="0" borderId="0" xfId="166" applyNumberFormat="1" applyFont="1" applyFill="1" applyBorder="1" applyAlignment="1" applyProtection="1">
      <alignment horizontal="left" vertical="center" wrapText="1" indent="1"/>
    </xf>
    <xf numFmtId="0" fontId="27" fillId="0" borderId="20" xfId="166" applyNumberFormat="1" applyFont="1" applyFill="1" applyBorder="1" applyAlignment="1" applyProtection="1">
      <alignment horizontal="center" vertical="center" wrapText="1"/>
    </xf>
    <xf numFmtId="0" fontId="18" fillId="0" borderId="0" xfId="166" applyNumberFormat="1" applyFont="1" applyFill="1" applyBorder="1" applyAlignment="1" applyProtection="1">
      <alignment horizontal="center" vertical="center" wrapText="1"/>
    </xf>
    <xf numFmtId="0" fontId="43" fillId="0" borderId="0" xfId="165" applyNumberFormat="1" applyFill="1" applyAlignment="1" applyProtection="1">
      <alignment vertical="center"/>
    </xf>
    <xf numFmtId="0" fontId="3" fillId="0" borderId="0" xfId="166" applyNumberFormat="1" applyFill="1" applyAlignment="1" applyProtection="1">
      <alignment vertical="center"/>
    </xf>
    <xf numFmtId="0" fontId="43" fillId="0" borderId="0" xfId="165" applyNumberFormat="1" applyFill="1" applyAlignment="1">
      <alignment vertical="center"/>
    </xf>
    <xf numFmtId="0" fontId="43" fillId="0" borderId="0" xfId="165" applyNumberFormat="1" applyFill="1" applyBorder="1" applyAlignment="1" applyProtection="1">
      <alignment vertical="center"/>
    </xf>
  </cellXfs>
  <cellStyles count="291">
    <cellStyle name="20% - アクセント 1 2" xfId="168"/>
    <cellStyle name="20% - アクセント 1 3" xfId="169"/>
    <cellStyle name="20% - アクセント 2 2" xfId="170"/>
    <cellStyle name="20% - アクセント 2 3" xfId="171"/>
    <cellStyle name="20% - アクセント 3 2" xfId="172"/>
    <cellStyle name="20% - アクセント 3 3" xfId="173"/>
    <cellStyle name="20% - アクセント 4 2" xfId="174"/>
    <cellStyle name="20% - アクセント 4 3" xfId="175"/>
    <cellStyle name="20% - アクセント 5 2" xfId="176"/>
    <cellStyle name="20% - アクセント 5 3" xfId="177"/>
    <cellStyle name="20% - アクセント 6 2" xfId="178"/>
    <cellStyle name="20% - アクセント 6 3" xfId="179"/>
    <cellStyle name="40% - アクセント 1 2" xfId="180"/>
    <cellStyle name="40% - アクセント 1 3" xfId="181"/>
    <cellStyle name="40% - アクセント 2 2" xfId="182"/>
    <cellStyle name="40% - アクセント 2 3" xfId="183"/>
    <cellStyle name="40% - アクセント 3 2" xfId="184"/>
    <cellStyle name="40% - アクセント 3 3" xfId="185"/>
    <cellStyle name="40% - アクセント 4 2" xfId="186"/>
    <cellStyle name="40% - アクセント 4 3" xfId="187"/>
    <cellStyle name="40% - アクセント 5 2" xfId="188"/>
    <cellStyle name="40% - アクセント 5 3" xfId="189"/>
    <cellStyle name="40% - アクセント 6 2" xfId="190"/>
    <cellStyle name="40% - アクセント 6 3" xfId="191"/>
    <cellStyle name="60% - アクセント 1 2" xfId="192"/>
    <cellStyle name="60% - アクセント 1 3" xfId="193"/>
    <cellStyle name="60% - アクセント 2 2" xfId="194"/>
    <cellStyle name="60% - アクセント 2 3" xfId="195"/>
    <cellStyle name="60% - アクセント 3 2" xfId="196"/>
    <cellStyle name="60% - アクセント 3 3" xfId="197"/>
    <cellStyle name="60% - アクセント 4 2" xfId="198"/>
    <cellStyle name="60% - アクセント 4 3" xfId="199"/>
    <cellStyle name="60% - アクセント 5 2" xfId="200"/>
    <cellStyle name="60% - アクセント 5 3" xfId="201"/>
    <cellStyle name="60% - アクセント 6 2" xfId="202"/>
    <cellStyle name="60% - アクセント 6 3" xfId="203"/>
    <cellStyle name="Calc Currency (0)" xfId="2"/>
    <cellStyle name="Header1" xfId="3"/>
    <cellStyle name="Header2" xfId="4"/>
    <cellStyle name="Normal_#18-Internet" xfId="5"/>
    <cellStyle name="アクセント 1 2" xfId="204"/>
    <cellStyle name="アクセント 1 3" xfId="205"/>
    <cellStyle name="アクセント 2 2" xfId="206"/>
    <cellStyle name="アクセント 2 3" xfId="207"/>
    <cellStyle name="アクセント 3 2" xfId="208"/>
    <cellStyle name="アクセント 3 3" xfId="209"/>
    <cellStyle name="アクセント 4 2" xfId="210"/>
    <cellStyle name="アクセント 4 3" xfId="211"/>
    <cellStyle name="アクセント 5 2" xfId="212"/>
    <cellStyle name="アクセント 5 3" xfId="213"/>
    <cellStyle name="アクセント 6 2" xfId="214"/>
    <cellStyle name="アクセント 6 3" xfId="215"/>
    <cellStyle name="タイトル 2" xfId="6"/>
    <cellStyle name="タイトル 3" xfId="216"/>
    <cellStyle name="チェック セル 2" xfId="217"/>
    <cellStyle name="チェック セル 3" xfId="218"/>
    <cellStyle name="どちらでもない 2" xfId="219"/>
    <cellStyle name="どちらでもない 3" xfId="220"/>
    <cellStyle name="パーセント 2" xfId="7"/>
    <cellStyle name="パーセント 2 2" xfId="8"/>
    <cellStyle name="パーセント 2 3" xfId="9"/>
    <cellStyle name="パーセント 3" xfId="10"/>
    <cellStyle name="ハイパーリンク" xfId="165" builtinId="8"/>
    <cellStyle name="ハイパーリンク 10" xfId="11"/>
    <cellStyle name="ハイパーリンク 2" xfId="12"/>
    <cellStyle name="ハイパーリンク 3" xfId="13"/>
    <cellStyle name="ハイパーリンク 4" xfId="14"/>
    <cellStyle name="ハイパーリンク 5" xfId="15"/>
    <cellStyle name="ハイパーリンク 6" xfId="16"/>
    <cellStyle name="ハイパーリンク 7" xfId="17"/>
    <cellStyle name="ハイパーリンク 8" xfId="18"/>
    <cellStyle name="ハイパーリンク 9" xfId="19"/>
    <cellStyle name="メモ 2" xfId="20"/>
    <cellStyle name="メモ 3" xfId="221"/>
    <cellStyle name="メモ 3 2" xfId="222"/>
    <cellStyle name="メモ 3_4-10" xfId="223"/>
    <cellStyle name="リンク セル 2" xfId="224"/>
    <cellStyle name="リンク セル 3" xfId="225"/>
    <cellStyle name="悪い 2" xfId="226"/>
    <cellStyle name="悪い 3" xfId="227"/>
    <cellStyle name="計算 2" xfId="228"/>
    <cellStyle name="計算 3" xfId="229"/>
    <cellStyle name="警告文 2" xfId="230"/>
    <cellStyle name="警告文 3" xfId="231"/>
    <cellStyle name="桁区切り 2" xfId="21"/>
    <cellStyle name="桁区切り 2 2" xfId="22"/>
    <cellStyle name="桁区切り 2 2 2" xfId="23"/>
    <cellStyle name="桁区切り 2 2 3" xfId="24"/>
    <cellStyle name="桁区切り 2 3" xfId="25"/>
    <cellStyle name="桁区切り 3" xfId="26"/>
    <cellStyle name="桁区切り 3 2" xfId="27"/>
    <cellStyle name="桁区切り 3 3" xfId="28"/>
    <cellStyle name="桁区切り 3 4" xfId="29"/>
    <cellStyle name="桁区切り 4" xfId="30"/>
    <cellStyle name="桁区切り 4 2" xfId="31"/>
    <cellStyle name="見出し 1 2" xfId="232"/>
    <cellStyle name="見出し 1 3" xfId="233"/>
    <cellStyle name="見出し 2 2" xfId="234"/>
    <cellStyle name="見出し 2 3" xfId="235"/>
    <cellStyle name="見出し 3 2" xfId="236"/>
    <cellStyle name="見出し 3 3" xfId="237"/>
    <cellStyle name="見出し 4 2" xfId="238"/>
    <cellStyle name="見出し 4 3" xfId="239"/>
    <cellStyle name="集計 2" xfId="240"/>
    <cellStyle name="集計 3" xfId="241"/>
    <cellStyle name="出力 2" xfId="242"/>
    <cellStyle name="出力 3" xfId="243"/>
    <cellStyle name="説明文 2" xfId="244"/>
    <cellStyle name="説明文 3" xfId="245"/>
    <cellStyle name="通貨 2" xfId="32"/>
    <cellStyle name="入力 2" xfId="246"/>
    <cellStyle name="入力 3" xfId="247"/>
    <cellStyle name="標準" xfId="0" builtinId="0"/>
    <cellStyle name="標準 10" xfId="33"/>
    <cellStyle name="標準 100" xfId="34"/>
    <cellStyle name="標準 101" xfId="35"/>
    <cellStyle name="標準 102" xfId="36"/>
    <cellStyle name="標準 103" xfId="37"/>
    <cellStyle name="標準 104" xfId="38"/>
    <cellStyle name="標準 105" xfId="39"/>
    <cellStyle name="標準 106" xfId="40"/>
    <cellStyle name="標準 107" xfId="41"/>
    <cellStyle name="標準 108" xfId="42"/>
    <cellStyle name="標準 109" xfId="43"/>
    <cellStyle name="標準 11" xfId="44"/>
    <cellStyle name="標準 110" xfId="45"/>
    <cellStyle name="標準 111" xfId="46"/>
    <cellStyle name="標準 112" xfId="47"/>
    <cellStyle name="標準 113" xfId="48"/>
    <cellStyle name="標準 114" xfId="49"/>
    <cellStyle name="標準 115" xfId="50"/>
    <cellStyle name="標準 116" xfId="51"/>
    <cellStyle name="標準 117" xfId="52"/>
    <cellStyle name="標準 118" xfId="53"/>
    <cellStyle name="標準 119" xfId="54"/>
    <cellStyle name="標準 12" xfId="55"/>
    <cellStyle name="標準 120" xfId="56"/>
    <cellStyle name="標準 121" xfId="57"/>
    <cellStyle name="標準 122" xfId="58"/>
    <cellStyle name="標準 123" xfId="59"/>
    <cellStyle name="標準 124" xfId="60"/>
    <cellStyle name="標準 125" xfId="61"/>
    <cellStyle name="標準 126" xfId="62"/>
    <cellStyle name="標準 127" xfId="63"/>
    <cellStyle name="標準 128" xfId="64"/>
    <cellStyle name="標準 129" xfId="65"/>
    <cellStyle name="標準 13" xfId="66"/>
    <cellStyle name="標準 130" xfId="67"/>
    <cellStyle name="標準 131" xfId="248"/>
    <cellStyle name="標準 131 2" xfId="249"/>
    <cellStyle name="標準 131_4-10" xfId="250"/>
    <cellStyle name="標準 132" xfId="251"/>
    <cellStyle name="標準 132 2" xfId="252"/>
    <cellStyle name="標準 132_4-10" xfId="253"/>
    <cellStyle name="標準 133" xfId="254"/>
    <cellStyle name="標準 133 2" xfId="255"/>
    <cellStyle name="標準 133_4-10" xfId="256"/>
    <cellStyle name="標準 134" xfId="257"/>
    <cellStyle name="標準 134 2" xfId="258"/>
    <cellStyle name="標準 134_4-10" xfId="259"/>
    <cellStyle name="標準 135" xfId="260"/>
    <cellStyle name="標準 135 2" xfId="261"/>
    <cellStyle name="標準 135_4-10" xfId="262"/>
    <cellStyle name="標準 136" xfId="263"/>
    <cellStyle name="標準 136 2" xfId="264"/>
    <cellStyle name="標準 136_4-10" xfId="265"/>
    <cellStyle name="標準 137" xfId="266"/>
    <cellStyle name="標準 137 2" xfId="267"/>
    <cellStyle name="標準 137_4-10" xfId="268"/>
    <cellStyle name="標準 138" xfId="269"/>
    <cellStyle name="標準 138 2" xfId="270"/>
    <cellStyle name="標準 138_4-10" xfId="271"/>
    <cellStyle name="標準 139" xfId="272"/>
    <cellStyle name="標準 139 2" xfId="273"/>
    <cellStyle name="標準 139_4-10" xfId="274"/>
    <cellStyle name="標準 14" xfId="68"/>
    <cellStyle name="標準 140" xfId="275"/>
    <cellStyle name="標準 140 2" xfId="276"/>
    <cellStyle name="標準 140_4-10" xfId="277"/>
    <cellStyle name="標準 141" xfId="278"/>
    <cellStyle name="標準 142" xfId="279"/>
    <cellStyle name="標準 143" xfId="280"/>
    <cellStyle name="標準 144" xfId="281"/>
    <cellStyle name="標準 145" xfId="282"/>
    <cellStyle name="標準 146" xfId="283"/>
    <cellStyle name="標準 15" xfId="69"/>
    <cellStyle name="標準 16" xfId="70"/>
    <cellStyle name="標準 17" xfId="71"/>
    <cellStyle name="標準 18" xfId="72"/>
    <cellStyle name="標準 19" xfId="73"/>
    <cellStyle name="標準 2" xfId="74"/>
    <cellStyle name="標準 2 2" xfId="1"/>
    <cellStyle name="標準 2 2 2" xfId="75"/>
    <cellStyle name="標準 2 2 3" xfId="166"/>
    <cellStyle name="標準 2 2_4-10" xfId="284"/>
    <cellStyle name="標準 2 3" xfId="285"/>
    <cellStyle name="標準 2_4-10" xfId="286"/>
    <cellStyle name="標準 20" xfId="76"/>
    <cellStyle name="標準 21" xfId="77"/>
    <cellStyle name="標準 22" xfId="78"/>
    <cellStyle name="標準 23" xfId="79"/>
    <cellStyle name="標準 24" xfId="80"/>
    <cellStyle name="標準 25" xfId="81"/>
    <cellStyle name="標準 26" xfId="82"/>
    <cellStyle name="標準 27" xfId="83"/>
    <cellStyle name="標準 28" xfId="84"/>
    <cellStyle name="標準 29" xfId="85"/>
    <cellStyle name="標準 3" xfId="86"/>
    <cellStyle name="標準 3 2" xfId="87"/>
    <cellStyle name="標準 3_4-10" xfId="287"/>
    <cellStyle name="標準 30" xfId="88"/>
    <cellStyle name="標準 31" xfId="89"/>
    <cellStyle name="標準 32" xfId="90"/>
    <cellStyle name="標準 33" xfId="91"/>
    <cellStyle name="標準 34" xfId="92"/>
    <cellStyle name="標準 35" xfId="93"/>
    <cellStyle name="標準 36" xfId="94"/>
    <cellStyle name="標準 37" xfId="95"/>
    <cellStyle name="標準 38" xfId="96"/>
    <cellStyle name="標準 39" xfId="97"/>
    <cellStyle name="標準 4" xfId="98"/>
    <cellStyle name="標準 4 2" xfId="99"/>
    <cellStyle name="標準 4_4-10" xfId="288"/>
    <cellStyle name="標準 40" xfId="100"/>
    <cellStyle name="標準 41" xfId="101"/>
    <cellStyle name="標準 42" xfId="102"/>
    <cellStyle name="標準 43" xfId="103"/>
    <cellStyle name="標準 44" xfId="104"/>
    <cellStyle name="標準 45" xfId="105"/>
    <cellStyle name="標準 46" xfId="106"/>
    <cellStyle name="標準 47" xfId="107"/>
    <cellStyle name="標準 48" xfId="108"/>
    <cellStyle name="標準 49" xfId="109"/>
    <cellStyle name="標準 5" xfId="110"/>
    <cellStyle name="標準 50" xfId="111"/>
    <cellStyle name="標準 51" xfId="112"/>
    <cellStyle name="標準 52" xfId="113"/>
    <cellStyle name="標準 53" xfId="114"/>
    <cellStyle name="標準 54" xfId="115"/>
    <cellStyle name="標準 55" xfId="116"/>
    <cellStyle name="標準 56" xfId="117"/>
    <cellStyle name="標準 57" xfId="118"/>
    <cellStyle name="標準 58" xfId="119"/>
    <cellStyle name="標準 59" xfId="120"/>
    <cellStyle name="標準 6" xfId="121"/>
    <cellStyle name="標準 60" xfId="122"/>
    <cellStyle name="標準 61" xfId="123"/>
    <cellStyle name="標準 62" xfId="124"/>
    <cellStyle name="標準 63" xfId="125"/>
    <cellStyle name="標準 64" xfId="126"/>
    <cellStyle name="標準 65" xfId="127"/>
    <cellStyle name="標準 66" xfId="128"/>
    <cellStyle name="標準 67" xfId="129"/>
    <cellStyle name="標準 68" xfId="130"/>
    <cellStyle name="標準 69" xfId="131"/>
    <cellStyle name="標準 7" xfId="132"/>
    <cellStyle name="標準 70" xfId="133"/>
    <cellStyle name="標準 71" xfId="134"/>
    <cellStyle name="標準 72" xfId="135"/>
    <cellStyle name="標準 73" xfId="136"/>
    <cellStyle name="標準 74" xfId="137"/>
    <cellStyle name="標準 75" xfId="138"/>
    <cellStyle name="標準 76" xfId="139"/>
    <cellStyle name="標準 77" xfId="140"/>
    <cellStyle name="標準 78" xfId="141"/>
    <cellStyle name="標準 79" xfId="142"/>
    <cellStyle name="標準 8" xfId="143"/>
    <cellStyle name="標準 80" xfId="144"/>
    <cellStyle name="標準 81" xfId="145"/>
    <cellStyle name="標準 82" xfId="146"/>
    <cellStyle name="標準 83" xfId="147"/>
    <cellStyle name="標準 84" xfId="148"/>
    <cellStyle name="標準 85" xfId="149"/>
    <cellStyle name="標準 86" xfId="150"/>
    <cellStyle name="標準 87" xfId="151"/>
    <cellStyle name="標準 88" xfId="152"/>
    <cellStyle name="標準 89" xfId="153"/>
    <cellStyle name="標準 9" xfId="154"/>
    <cellStyle name="標準 90" xfId="155"/>
    <cellStyle name="標準 91" xfId="156"/>
    <cellStyle name="標準 92" xfId="157"/>
    <cellStyle name="標準 93" xfId="158"/>
    <cellStyle name="標準 94" xfId="159"/>
    <cellStyle name="標準 95" xfId="160"/>
    <cellStyle name="標準 96" xfId="161"/>
    <cellStyle name="標準 97" xfId="162"/>
    <cellStyle name="標準 98" xfId="163"/>
    <cellStyle name="標準 99" xfId="164"/>
    <cellStyle name="標準_8-45.介護保険認定申請件数8-46、8-47、8-48、8-49 2" xfId="167"/>
    <cellStyle name="良い 2" xfId="289"/>
    <cellStyle name="良い 3" xfId="29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36"/>
  <sheetViews>
    <sheetView tabSelected="1" zoomScale="115" zoomScaleNormal="115" workbookViewId="0"/>
  </sheetViews>
  <sheetFormatPr defaultColWidth="8.875" defaultRowHeight="13.5" x14ac:dyDescent="0.15"/>
  <cols>
    <col min="1" max="16384" width="8.875" style="55"/>
  </cols>
  <sheetData>
    <row r="1" spans="1:1" x14ac:dyDescent="0.15">
      <c r="A1" s="54" t="s">
        <v>363</v>
      </c>
    </row>
    <row r="2" spans="1:1" s="54" customFormat="1" ht="13.5" customHeight="1" x14ac:dyDescent="0.15">
      <c r="A2" s="60" t="s">
        <v>393</v>
      </c>
    </row>
    <row r="3" spans="1:1" s="54" customFormat="1" ht="13.5" customHeight="1" x14ac:dyDescent="0.15">
      <c r="A3" s="60" t="s">
        <v>394</v>
      </c>
    </row>
    <row r="4" spans="1:1" s="54" customFormat="1" ht="13.5" customHeight="1" x14ac:dyDescent="0.15">
      <c r="A4" s="60" t="s">
        <v>395</v>
      </c>
    </row>
    <row r="5" spans="1:1" s="54" customFormat="1" ht="13.5" customHeight="1" x14ac:dyDescent="0.15">
      <c r="A5" s="60" t="s">
        <v>396</v>
      </c>
    </row>
    <row r="6" spans="1:1" s="54" customFormat="1" ht="13.5" customHeight="1" x14ac:dyDescent="0.15">
      <c r="A6" s="60" t="s">
        <v>411</v>
      </c>
    </row>
    <row r="7" spans="1:1" s="54" customFormat="1" ht="13.5" customHeight="1" x14ac:dyDescent="0.15">
      <c r="A7" s="60" t="s">
        <v>412</v>
      </c>
    </row>
    <row r="8" spans="1:1" s="54" customFormat="1" ht="13.5" customHeight="1" x14ac:dyDescent="0.15">
      <c r="A8" s="60" t="s">
        <v>413</v>
      </c>
    </row>
    <row r="9" spans="1:1" s="54" customFormat="1" ht="13.5" customHeight="1" x14ac:dyDescent="0.15">
      <c r="A9" s="60" t="s">
        <v>535</v>
      </c>
    </row>
    <row r="10" spans="1:1" s="54" customFormat="1" ht="13.5" customHeight="1" x14ac:dyDescent="0.15">
      <c r="A10" s="60" t="s">
        <v>536</v>
      </c>
    </row>
    <row r="11" spans="1:1" s="56" customFormat="1" ht="13.5" customHeight="1" x14ac:dyDescent="0.15">
      <c r="A11" s="61" t="s">
        <v>537</v>
      </c>
    </row>
    <row r="12" spans="1:1" s="54" customFormat="1" ht="13.5" customHeight="1" x14ac:dyDescent="0.15">
      <c r="A12" s="60" t="s">
        <v>538</v>
      </c>
    </row>
    <row r="13" spans="1:1" s="54" customFormat="1" ht="13.5" customHeight="1" x14ac:dyDescent="0.15">
      <c r="A13" s="60" t="s">
        <v>539</v>
      </c>
    </row>
    <row r="14" spans="1:1" s="54" customFormat="1" ht="13.5" customHeight="1" x14ac:dyDescent="0.15">
      <c r="A14" s="60" t="s">
        <v>540</v>
      </c>
    </row>
    <row r="15" spans="1:1" s="54" customFormat="1" ht="13.5" customHeight="1" x14ac:dyDescent="0.15">
      <c r="A15" s="60" t="s">
        <v>541</v>
      </c>
    </row>
    <row r="16" spans="1:1" s="54" customFormat="1" ht="13.5" customHeight="1" x14ac:dyDescent="0.15">
      <c r="A16" s="60" t="s">
        <v>542</v>
      </c>
    </row>
    <row r="17" spans="1:1" s="54" customFormat="1" ht="13.5" customHeight="1" x14ac:dyDescent="0.15">
      <c r="A17" s="60" t="s">
        <v>543</v>
      </c>
    </row>
    <row r="18" spans="1:1" s="54" customFormat="1" ht="13.5" customHeight="1" x14ac:dyDescent="0.15">
      <c r="A18" s="60" t="s">
        <v>544</v>
      </c>
    </row>
    <row r="19" spans="1:1" s="56" customFormat="1" ht="13.5" customHeight="1" x14ac:dyDescent="0.15">
      <c r="A19" s="61" t="s">
        <v>397</v>
      </c>
    </row>
    <row r="20" spans="1:1" s="56" customFormat="1" ht="13.5" customHeight="1" x14ac:dyDescent="0.15">
      <c r="A20" s="61" t="s">
        <v>398</v>
      </c>
    </row>
    <row r="21" spans="1:1" s="56" customFormat="1" ht="13.5" customHeight="1" x14ac:dyDescent="0.15">
      <c r="A21" s="61" t="s">
        <v>399</v>
      </c>
    </row>
    <row r="22" spans="1:1" s="56" customFormat="1" ht="13.5" customHeight="1" x14ac:dyDescent="0.15">
      <c r="A22" s="61" t="s">
        <v>400</v>
      </c>
    </row>
    <row r="23" spans="1:1" s="56" customFormat="1" ht="13.5" customHeight="1" x14ac:dyDescent="0.15">
      <c r="A23" s="61" t="s">
        <v>401</v>
      </c>
    </row>
    <row r="24" spans="1:1" s="56" customFormat="1" ht="13.5" customHeight="1" x14ac:dyDescent="0.15">
      <c r="A24" s="61" t="s">
        <v>402</v>
      </c>
    </row>
    <row r="25" spans="1:1" x14ac:dyDescent="0.15">
      <c r="A25" s="62" t="s">
        <v>403</v>
      </c>
    </row>
    <row r="26" spans="1:1" x14ac:dyDescent="0.15">
      <c r="A26" s="62" t="s">
        <v>404</v>
      </c>
    </row>
    <row r="27" spans="1:1" x14ac:dyDescent="0.15">
      <c r="A27" s="62" t="s">
        <v>405</v>
      </c>
    </row>
    <row r="28" spans="1:1" x14ac:dyDescent="0.15">
      <c r="A28" s="62" t="s">
        <v>406</v>
      </c>
    </row>
    <row r="29" spans="1:1" x14ac:dyDescent="0.15">
      <c r="A29" s="62" t="s">
        <v>407</v>
      </c>
    </row>
    <row r="30" spans="1:1" x14ac:dyDescent="0.15">
      <c r="A30" s="62" t="s">
        <v>408</v>
      </c>
    </row>
    <row r="31" spans="1:1" x14ac:dyDescent="0.15">
      <c r="A31" s="62" t="s">
        <v>409</v>
      </c>
    </row>
    <row r="32" spans="1:1" x14ac:dyDescent="0.15">
      <c r="A32" s="62" t="s">
        <v>545</v>
      </c>
    </row>
    <row r="33" spans="1:1" x14ac:dyDescent="0.15">
      <c r="A33" s="62" t="s">
        <v>410</v>
      </c>
    </row>
    <row r="34" spans="1:1" x14ac:dyDescent="0.15">
      <c r="A34" s="62" t="s">
        <v>546</v>
      </c>
    </row>
    <row r="35" spans="1:1" x14ac:dyDescent="0.15">
      <c r="A35" s="62" t="s">
        <v>547</v>
      </c>
    </row>
    <row r="36" spans="1:1" x14ac:dyDescent="0.15">
      <c r="A36" s="62" t="s">
        <v>548</v>
      </c>
    </row>
  </sheetData>
  <phoneticPr fontId="2"/>
  <hyperlinks>
    <hyperlink ref="A2" location="'7-1'!A1" display="7-1. 出生・死亡等の推移"/>
    <hyperlink ref="A3" location="'7-2'!A1" display="7-2. 主要死因別死亡者数"/>
    <hyperlink ref="A4" location="'7-3'!A1" display="7-3. 医療施設数・許可病床数"/>
    <hyperlink ref="A5" location="'7-4'!A1" display="7-4. 医療関係従事者数"/>
    <hyperlink ref="A6" location="'7-5(1)'!A1" display="7-5. 成人保健　（1）健康診査状況"/>
    <hyperlink ref="A7" location="'7-5(2)'!A1" display="7-5. 成人保健　（2）健康手帳の交付"/>
    <hyperlink ref="A9" location="'7-5(4)'!A1" display="7-5. 成人保健　（4）成人・老人訪問活動"/>
    <hyperlink ref="A10" location="'7-5(5)'!A1" display="7-5. 成人保健　（5）地域包括支援センター（兼務保健師分を含む）"/>
    <hyperlink ref="A11" location="'7-6(1)'!A1" display="7-6. 母子保健　（1）相談等の状況"/>
    <hyperlink ref="A12" location="'7-6(2)'!A1" display="7-6. 母子保健　（2）4か月児健康診査状況"/>
    <hyperlink ref="A13" location="'7-6(3)'!A1" display="7-6. 母子保健　（3）10か月児健康診査状況"/>
    <hyperlink ref="A14" location="'7-6(4)'!A1" display="7-6. 母子保健　（4）1歳6か月児健康診査状況"/>
    <hyperlink ref="A15" location="'7-6(5)'!A1" display="7-6. 母子保健　（5）3歳児健康診査状況"/>
    <hyperlink ref="A16" location="'7-6(6)'!A1" display="7-6. 母子保健　（6）母子訪問活動"/>
    <hyperlink ref="A17" location="'7-7(1)'!A1" display="7-7. 健康づくり事業　（1）成人保健"/>
    <hyperlink ref="A18" location="'7-7(2)'!A1" display="7-7. 健康づくり事業　（2）母子保健"/>
    <hyperlink ref="A19" location="'7-8'!A1" display="7-8. 栄養指導"/>
    <hyperlink ref="A20" location="'7-9'!A1" display="7-9. 移動献血車による献血実施状況"/>
    <hyperlink ref="A21" location="'7-10'!A1" display="7-10. 結核新登録者数"/>
    <hyperlink ref="A22" location="'7-11'!A1" display="7-11. 結核患者登録者数（年末時）"/>
    <hyperlink ref="A23" location="'7-12'!A1" display="7-12. 結核健康診断受診状況"/>
    <hyperlink ref="A24" location="'7-13'!A1" display="7-13. 予防接種実施状況"/>
    <hyperlink ref="A8" location="'7-5(3)'!A1" display="7-5. 成人保健　（3）成人健康相談状況"/>
    <hyperlink ref="A25" location="'7-14'!A1" display="7-14. 施設の規模"/>
    <hyperlink ref="A26" location="'7-15'!A1" display="7-15. 年次別職員数"/>
    <hyperlink ref="A27" location="'7-16'!A1" display="7-16. 職員数の状況"/>
    <hyperlink ref="A28" location="'7-17'!A1" display="7-17. 入院患者延人数"/>
    <hyperlink ref="A29" location="'7-18'!A1" display="7-18. 外来患者延人数"/>
    <hyperlink ref="A30" location="'7-19'!A1" display="7-19. 救急車搬入患者数"/>
    <hyperlink ref="A31" location="'7-20'!A1" display="7-20. 事業会計"/>
    <hyperlink ref="A32" location="'7-21'!A1" display="7-21. 損益計算書　（借  方）"/>
    <hyperlink ref="A33" location="'7-22'!A1" display="7-22. 国民健康保険加入状況"/>
    <hyperlink ref="A34" location="'7-23'!A1" display="7-23. 国民健康保険税賦課基準　（医療分）"/>
    <hyperlink ref="A35" location="'7-24(1)'!A1" display="7-24. 国民健康保険事業状況　（1）事業費"/>
    <hyperlink ref="A36" location="'7-24(2)'!A1" display="7-24. 国民健康保険事業状況　（2）給付等（退職者医療分含む）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B9"/>
  <sheetViews>
    <sheetView zoomScale="110" zoomScaleNormal="110" workbookViewId="0"/>
  </sheetViews>
  <sheetFormatPr defaultColWidth="8.875" defaultRowHeight="15" customHeight="1" x14ac:dyDescent="0.15"/>
  <cols>
    <col min="1" max="1" width="11.25" style="98" customWidth="1"/>
    <col min="2" max="2" width="31.25" style="98" customWidth="1"/>
    <col min="3" max="16384" width="8.875" style="98"/>
  </cols>
  <sheetData>
    <row r="1" spans="1:2" ht="15" customHeight="1" x14ac:dyDescent="0.15">
      <c r="A1" s="470" t="s">
        <v>392</v>
      </c>
    </row>
    <row r="3" spans="1:2" ht="15" customHeight="1" x14ac:dyDescent="0.15">
      <c r="A3" s="98" t="s">
        <v>456</v>
      </c>
    </row>
    <row r="4" spans="1:2" ht="15" customHeight="1" x14ac:dyDescent="0.15">
      <c r="A4" s="169" t="s">
        <v>74</v>
      </c>
      <c r="B4" s="190" t="s">
        <v>86</v>
      </c>
    </row>
    <row r="5" spans="1:2" ht="15" customHeight="1" x14ac:dyDescent="0.15">
      <c r="A5" s="191" t="s">
        <v>426</v>
      </c>
      <c r="B5" s="16">
        <v>14195</v>
      </c>
    </row>
    <row r="6" spans="1:2" ht="15" customHeight="1" x14ac:dyDescent="0.15">
      <c r="A6" s="192" t="s">
        <v>453</v>
      </c>
      <c r="B6" s="17">
        <v>14048</v>
      </c>
    </row>
    <row r="7" spans="1:2" ht="15" customHeight="1" x14ac:dyDescent="0.15">
      <c r="A7" s="193" t="s">
        <v>454</v>
      </c>
      <c r="B7" s="29">
        <v>15000</v>
      </c>
    </row>
    <row r="8" spans="1:2" ht="15" customHeight="1" x14ac:dyDescent="0.15">
      <c r="A8" s="194" t="s">
        <v>200</v>
      </c>
    </row>
    <row r="9" spans="1:2" ht="15" customHeight="1" x14ac:dyDescent="0.15">
      <c r="B9" s="195" t="s">
        <v>457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K11"/>
  <sheetViews>
    <sheetView zoomScale="110" zoomScaleNormal="110" workbookViewId="0"/>
  </sheetViews>
  <sheetFormatPr defaultColWidth="8.75" defaultRowHeight="15" customHeight="1" x14ac:dyDescent="0.15"/>
  <cols>
    <col min="1" max="1" width="11.25" style="71" customWidth="1"/>
    <col min="2" max="11" width="7.5" style="71" customWidth="1"/>
    <col min="12" max="16384" width="8.75" style="71"/>
  </cols>
  <sheetData>
    <row r="1" spans="1:11" ht="15" customHeight="1" x14ac:dyDescent="0.15">
      <c r="A1" s="470" t="s">
        <v>392</v>
      </c>
    </row>
    <row r="3" spans="1:11" ht="15" customHeight="1" x14ac:dyDescent="0.15">
      <c r="A3" s="145" t="s">
        <v>371</v>
      </c>
    </row>
    <row r="4" spans="1:11" ht="15" customHeight="1" x14ac:dyDescent="0.15">
      <c r="A4" s="70" t="s">
        <v>87</v>
      </c>
      <c r="G4" s="196"/>
      <c r="H4" s="196"/>
      <c r="I4" s="196"/>
      <c r="J4" s="196"/>
      <c r="K4" s="138" t="s">
        <v>458</v>
      </c>
    </row>
    <row r="5" spans="1:11" ht="15" customHeight="1" x14ac:dyDescent="0.15">
      <c r="A5" s="197" t="s">
        <v>74</v>
      </c>
      <c r="B5" s="198" t="s">
        <v>88</v>
      </c>
      <c r="C5" s="149" t="s">
        <v>89</v>
      </c>
      <c r="D5" s="147"/>
      <c r="E5" s="74"/>
      <c r="F5" s="199" t="s">
        <v>90</v>
      </c>
      <c r="G5" s="200"/>
      <c r="H5" s="201"/>
      <c r="I5" s="149" t="s">
        <v>91</v>
      </c>
      <c r="J5" s="147"/>
      <c r="K5" s="147"/>
    </row>
    <row r="6" spans="1:11" ht="15" customHeight="1" x14ac:dyDescent="0.15">
      <c r="A6" s="202"/>
      <c r="B6" s="203"/>
      <c r="C6" s="76" t="s">
        <v>92</v>
      </c>
      <c r="D6" s="76" t="s">
        <v>93</v>
      </c>
      <c r="E6" s="76" t="s">
        <v>94</v>
      </c>
      <c r="F6" s="76" t="s">
        <v>95</v>
      </c>
      <c r="G6" s="76" t="s">
        <v>96</v>
      </c>
      <c r="H6" s="77" t="s">
        <v>97</v>
      </c>
      <c r="I6" s="76" t="s">
        <v>98</v>
      </c>
      <c r="J6" s="76" t="s">
        <v>95</v>
      </c>
      <c r="K6" s="77" t="s">
        <v>99</v>
      </c>
    </row>
    <row r="7" spans="1:11" ht="15" customHeight="1" x14ac:dyDescent="0.15">
      <c r="A7" s="204" t="s">
        <v>426</v>
      </c>
      <c r="B7" s="17">
        <v>3045</v>
      </c>
      <c r="C7" s="5">
        <v>1573</v>
      </c>
      <c r="D7" s="5">
        <v>353</v>
      </c>
      <c r="E7" s="5">
        <v>401</v>
      </c>
      <c r="F7" s="5">
        <v>106</v>
      </c>
      <c r="G7" s="5">
        <v>148</v>
      </c>
      <c r="H7" s="5">
        <v>77</v>
      </c>
      <c r="I7" s="59">
        <v>63</v>
      </c>
      <c r="J7" s="5">
        <v>107</v>
      </c>
      <c r="K7" s="5">
        <v>330</v>
      </c>
    </row>
    <row r="8" spans="1:11" ht="15" customHeight="1" x14ac:dyDescent="0.15">
      <c r="A8" s="205">
        <v>28</v>
      </c>
      <c r="B8" s="17">
        <v>2879</v>
      </c>
      <c r="C8" s="5">
        <v>1630</v>
      </c>
      <c r="D8" s="5">
        <v>461</v>
      </c>
      <c r="E8" s="5">
        <v>318</v>
      </c>
      <c r="F8" s="5">
        <v>94</v>
      </c>
      <c r="G8" s="5">
        <v>170</v>
      </c>
      <c r="H8" s="5">
        <v>79</v>
      </c>
      <c r="I8" s="59">
        <v>60</v>
      </c>
      <c r="J8" s="5">
        <v>119</v>
      </c>
      <c r="K8" s="5">
        <v>347</v>
      </c>
    </row>
    <row r="9" spans="1:11" ht="15" customHeight="1" x14ac:dyDescent="0.15">
      <c r="A9" s="14">
        <v>29</v>
      </c>
      <c r="B9" s="17">
        <v>2876</v>
      </c>
      <c r="C9" s="5">
        <v>2201</v>
      </c>
      <c r="D9" s="5">
        <v>923</v>
      </c>
      <c r="E9" s="5">
        <v>385</v>
      </c>
      <c r="F9" s="5">
        <v>148</v>
      </c>
      <c r="G9" s="5">
        <v>221</v>
      </c>
      <c r="H9" s="5">
        <v>120</v>
      </c>
      <c r="I9" s="59">
        <v>48</v>
      </c>
      <c r="J9" s="5">
        <v>71</v>
      </c>
      <c r="K9" s="5">
        <v>264</v>
      </c>
    </row>
    <row r="10" spans="1:11" ht="15" customHeight="1" x14ac:dyDescent="0.15">
      <c r="A10" s="93" t="s">
        <v>100</v>
      </c>
      <c r="B10" s="206"/>
      <c r="C10" s="206"/>
      <c r="D10" s="206"/>
      <c r="E10" s="206"/>
      <c r="F10" s="206"/>
      <c r="G10" s="206"/>
      <c r="H10" s="206"/>
      <c r="I10" s="206"/>
      <c r="J10" s="165"/>
      <c r="K10" s="95" t="s">
        <v>101</v>
      </c>
    </row>
    <row r="11" spans="1:11" ht="15" customHeight="1" x14ac:dyDescent="0.15">
      <c r="A11" s="71" t="s">
        <v>102</v>
      </c>
      <c r="B11" s="207"/>
      <c r="C11" s="207"/>
      <c r="D11" s="207"/>
      <c r="E11" s="207"/>
      <c r="F11" s="207"/>
      <c r="G11" s="207"/>
      <c r="H11" s="207"/>
      <c r="I11" s="207"/>
      <c r="J11" s="168"/>
      <c r="K11" s="168"/>
    </row>
  </sheetData>
  <mergeCells count="5">
    <mergeCell ref="A5:A6"/>
    <mergeCell ref="B5:B6"/>
    <mergeCell ref="C5:E5"/>
    <mergeCell ref="F5:H5"/>
    <mergeCell ref="I5:K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K10"/>
  <sheetViews>
    <sheetView zoomScale="110" zoomScaleNormal="110" workbookViewId="0"/>
  </sheetViews>
  <sheetFormatPr defaultColWidth="8.875" defaultRowHeight="15" customHeight="1" x14ac:dyDescent="0.15"/>
  <cols>
    <col min="1" max="1" width="11.25" style="118" customWidth="1"/>
    <col min="2" max="11" width="7.5" style="118" customWidth="1"/>
    <col min="12" max="16384" width="8.875" style="118"/>
  </cols>
  <sheetData>
    <row r="1" spans="1:11" s="71" customFormat="1" ht="15" customHeight="1" x14ac:dyDescent="0.15">
      <c r="A1" s="470" t="s">
        <v>392</v>
      </c>
    </row>
    <row r="2" spans="1:11" s="71" customFormat="1" ht="15" customHeight="1" x14ac:dyDescent="0.15"/>
    <row r="3" spans="1:11" s="71" customFormat="1" ht="15" customHeight="1" x14ac:dyDescent="0.15">
      <c r="A3" s="137" t="s">
        <v>372</v>
      </c>
      <c r="K3" s="138" t="s">
        <v>373</v>
      </c>
    </row>
    <row r="4" spans="1:11" s="71" customFormat="1" ht="15" customHeight="1" x14ac:dyDescent="0.15">
      <c r="A4" s="197" t="s">
        <v>74</v>
      </c>
      <c r="B4" s="208" t="s">
        <v>103</v>
      </c>
      <c r="C4" s="208" t="s">
        <v>104</v>
      </c>
      <c r="D4" s="208" t="s">
        <v>105</v>
      </c>
      <c r="E4" s="209" t="s">
        <v>106</v>
      </c>
      <c r="F4" s="209" t="s">
        <v>107</v>
      </c>
      <c r="G4" s="210" t="s">
        <v>108</v>
      </c>
      <c r="H4" s="211"/>
      <c r="I4" s="211"/>
      <c r="J4" s="212"/>
      <c r="K4" s="211"/>
    </row>
    <row r="5" spans="1:11" s="71" customFormat="1" ht="15" customHeight="1" x14ac:dyDescent="0.15">
      <c r="A5" s="202"/>
      <c r="B5" s="213"/>
      <c r="C5" s="213"/>
      <c r="D5" s="213"/>
      <c r="E5" s="213"/>
      <c r="F5" s="213"/>
      <c r="G5" s="76" t="s">
        <v>109</v>
      </c>
      <c r="H5" s="76" t="s">
        <v>110</v>
      </c>
      <c r="I5" s="76" t="s">
        <v>111</v>
      </c>
      <c r="J5" s="76" t="s">
        <v>112</v>
      </c>
      <c r="K5" s="77" t="s">
        <v>34</v>
      </c>
    </row>
    <row r="6" spans="1:11" s="71" customFormat="1" ht="15" customHeight="1" x14ac:dyDescent="0.15">
      <c r="A6" s="204" t="s">
        <v>426</v>
      </c>
      <c r="B6" s="58">
        <v>2789</v>
      </c>
      <c r="C6" s="59">
        <v>2629</v>
      </c>
      <c r="D6" s="36">
        <v>94.3</v>
      </c>
      <c r="E6" s="59">
        <v>303</v>
      </c>
      <c r="F6" s="36">
        <v>11.5</v>
      </c>
      <c r="G6" s="59">
        <v>66</v>
      </c>
      <c r="H6" s="59">
        <v>100</v>
      </c>
      <c r="I6" s="59">
        <v>57</v>
      </c>
      <c r="J6" s="59">
        <v>24</v>
      </c>
      <c r="K6" s="59">
        <v>116</v>
      </c>
    </row>
    <row r="7" spans="1:11" s="71" customFormat="1" ht="15" customHeight="1" x14ac:dyDescent="0.15">
      <c r="A7" s="205">
        <v>28</v>
      </c>
      <c r="B7" s="58">
        <v>2855</v>
      </c>
      <c r="C7" s="59">
        <v>2795</v>
      </c>
      <c r="D7" s="36">
        <v>97.9</v>
      </c>
      <c r="E7" s="59">
        <v>285</v>
      </c>
      <c r="F7" s="36">
        <v>10.199999999999999</v>
      </c>
      <c r="G7" s="59">
        <v>62</v>
      </c>
      <c r="H7" s="59">
        <v>91</v>
      </c>
      <c r="I7" s="59">
        <v>42</v>
      </c>
      <c r="J7" s="59">
        <v>27</v>
      </c>
      <c r="K7" s="59">
        <v>76</v>
      </c>
    </row>
    <row r="8" spans="1:11" s="71" customFormat="1" ht="15" customHeight="1" x14ac:dyDescent="0.15">
      <c r="A8" s="14">
        <v>29</v>
      </c>
      <c r="B8" s="58">
        <v>2746</v>
      </c>
      <c r="C8" s="59">
        <v>2650</v>
      </c>
      <c r="D8" s="36">
        <v>96.5</v>
      </c>
      <c r="E8" s="59">
        <v>167</v>
      </c>
      <c r="F8" s="36">
        <v>6.3</v>
      </c>
      <c r="G8" s="59">
        <v>42</v>
      </c>
      <c r="H8" s="59">
        <v>88</v>
      </c>
      <c r="I8" s="59">
        <v>49</v>
      </c>
      <c r="J8" s="59">
        <v>27</v>
      </c>
      <c r="K8" s="59">
        <v>113</v>
      </c>
    </row>
    <row r="9" spans="1:11" s="71" customFormat="1" ht="15" customHeight="1" x14ac:dyDescent="0.15">
      <c r="A9" s="93" t="s">
        <v>113</v>
      </c>
      <c r="B9" s="214"/>
      <c r="C9" s="214"/>
      <c r="D9" s="214"/>
      <c r="E9" s="214"/>
      <c r="F9" s="214"/>
      <c r="G9" s="215"/>
      <c r="H9" s="214"/>
      <c r="I9" s="214"/>
      <c r="J9" s="216"/>
      <c r="K9" s="93"/>
    </row>
    <row r="10" spans="1:11" ht="15" customHeight="1" x14ac:dyDescent="0.15">
      <c r="B10" s="217"/>
      <c r="C10" s="217"/>
      <c r="D10" s="217"/>
      <c r="E10" s="217"/>
      <c r="F10" s="217"/>
      <c r="G10" s="217"/>
      <c r="H10" s="217"/>
      <c r="I10" s="217"/>
      <c r="K10" s="144" t="s">
        <v>101</v>
      </c>
    </row>
  </sheetData>
  <mergeCells count="6">
    <mergeCell ref="A4:A5"/>
    <mergeCell ref="B4:B5"/>
    <mergeCell ref="C4:C5"/>
    <mergeCell ref="D4:D5"/>
    <mergeCell ref="E4:E5"/>
    <mergeCell ref="F4:F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K10"/>
  <sheetViews>
    <sheetView zoomScale="110" zoomScaleNormal="110" workbookViewId="0"/>
  </sheetViews>
  <sheetFormatPr defaultColWidth="9" defaultRowHeight="15" customHeight="1" x14ac:dyDescent="0.15"/>
  <cols>
    <col min="1" max="1" width="11.25" style="218" customWidth="1"/>
    <col min="2" max="11" width="7.5" style="218" customWidth="1"/>
    <col min="12" max="16384" width="9" style="218"/>
  </cols>
  <sheetData>
    <row r="1" spans="1:11" s="471" customFormat="1" ht="15" customHeight="1" x14ac:dyDescent="0.15">
      <c r="A1" s="470" t="s">
        <v>392</v>
      </c>
    </row>
    <row r="2" spans="1:11" s="471" customFormat="1" ht="15" customHeight="1" x14ac:dyDescent="0.15"/>
    <row r="3" spans="1:11" ht="15" customHeight="1" x14ac:dyDescent="0.15">
      <c r="A3" s="137" t="s">
        <v>374</v>
      </c>
      <c r="B3" s="71"/>
      <c r="C3" s="71"/>
      <c r="D3" s="71"/>
      <c r="E3" s="71"/>
      <c r="F3" s="71"/>
      <c r="G3" s="71"/>
      <c r="H3" s="71"/>
      <c r="I3" s="71"/>
      <c r="J3" s="71"/>
      <c r="K3" s="138" t="s">
        <v>373</v>
      </c>
    </row>
    <row r="4" spans="1:11" ht="15" customHeight="1" x14ac:dyDescent="0.15">
      <c r="A4" s="197" t="s">
        <v>74</v>
      </c>
      <c r="B4" s="208" t="s">
        <v>103</v>
      </c>
      <c r="C4" s="208" t="s">
        <v>104</v>
      </c>
      <c r="D4" s="208" t="s">
        <v>105</v>
      </c>
      <c r="E4" s="209" t="s">
        <v>106</v>
      </c>
      <c r="F4" s="209" t="s">
        <v>107</v>
      </c>
      <c r="G4" s="210" t="s">
        <v>108</v>
      </c>
      <c r="H4" s="211"/>
      <c r="I4" s="211"/>
      <c r="J4" s="212"/>
      <c r="K4" s="211"/>
    </row>
    <row r="5" spans="1:11" ht="15" customHeight="1" x14ac:dyDescent="0.15">
      <c r="A5" s="202"/>
      <c r="B5" s="213"/>
      <c r="C5" s="213"/>
      <c r="D5" s="213"/>
      <c r="E5" s="213"/>
      <c r="F5" s="213"/>
      <c r="G5" s="76" t="s">
        <v>109</v>
      </c>
      <c r="H5" s="76" t="s">
        <v>110</v>
      </c>
      <c r="I5" s="76" t="s">
        <v>111</v>
      </c>
      <c r="J5" s="76" t="s">
        <v>112</v>
      </c>
      <c r="K5" s="77" t="s">
        <v>34</v>
      </c>
    </row>
    <row r="6" spans="1:11" ht="15" customHeight="1" x14ac:dyDescent="0.15">
      <c r="A6" s="204" t="s">
        <v>426</v>
      </c>
      <c r="B6" s="58">
        <v>2921</v>
      </c>
      <c r="C6" s="59">
        <v>2687</v>
      </c>
      <c r="D6" s="36">
        <v>92</v>
      </c>
      <c r="E6" s="59">
        <v>526</v>
      </c>
      <c r="F6" s="36">
        <v>19.600000000000001</v>
      </c>
      <c r="G6" s="59">
        <v>224</v>
      </c>
      <c r="H6" s="59">
        <v>170</v>
      </c>
      <c r="I6" s="59">
        <v>30</v>
      </c>
      <c r="J6" s="59">
        <v>4</v>
      </c>
      <c r="K6" s="59">
        <v>120</v>
      </c>
    </row>
    <row r="7" spans="1:11" ht="15" customHeight="1" x14ac:dyDescent="0.15">
      <c r="A7" s="205">
        <v>28</v>
      </c>
      <c r="B7" s="58">
        <v>2865</v>
      </c>
      <c r="C7" s="59">
        <v>2646</v>
      </c>
      <c r="D7" s="36">
        <v>92.4</v>
      </c>
      <c r="E7" s="59">
        <v>273</v>
      </c>
      <c r="F7" s="36">
        <v>10.3</v>
      </c>
      <c r="G7" s="59">
        <v>182</v>
      </c>
      <c r="H7" s="59">
        <v>96</v>
      </c>
      <c r="I7" s="59">
        <v>44</v>
      </c>
      <c r="J7" s="5">
        <v>4</v>
      </c>
      <c r="K7" s="59">
        <v>108</v>
      </c>
    </row>
    <row r="8" spans="1:11" ht="15" customHeight="1" x14ac:dyDescent="0.15">
      <c r="A8" s="28">
        <v>29</v>
      </c>
      <c r="B8" s="30">
        <v>2837</v>
      </c>
      <c r="C8" s="26">
        <v>2650</v>
      </c>
      <c r="D8" s="37">
        <v>93.4</v>
      </c>
      <c r="E8" s="26">
        <v>253</v>
      </c>
      <c r="F8" s="37">
        <v>9.5</v>
      </c>
      <c r="G8" s="26">
        <v>195</v>
      </c>
      <c r="H8" s="26">
        <v>69</v>
      </c>
      <c r="I8" s="26">
        <v>42</v>
      </c>
      <c r="J8" s="27">
        <v>4</v>
      </c>
      <c r="K8" s="26">
        <v>57</v>
      </c>
    </row>
    <row r="9" spans="1:11" ht="15" customHeight="1" x14ac:dyDescent="0.15">
      <c r="A9" s="71" t="s">
        <v>113</v>
      </c>
      <c r="B9" s="71"/>
      <c r="C9" s="71"/>
      <c r="D9" s="71"/>
      <c r="E9" s="71"/>
      <c r="F9" s="71"/>
      <c r="G9" s="219"/>
      <c r="H9" s="71"/>
      <c r="I9" s="71"/>
      <c r="J9" s="71"/>
    </row>
    <row r="10" spans="1:11" ht="15" customHeight="1" x14ac:dyDescent="0.15">
      <c r="K10" s="144" t="s">
        <v>101</v>
      </c>
    </row>
  </sheetData>
  <mergeCells count="6">
    <mergeCell ref="A4:A5"/>
    <mergeCell ref="B4:B5"/>
    <mergeCell ref="C4:C5"/>
    <mergeCell ref="D4:D5"/>
    <mergeCell ref="E4:E5"/>
    <mergeCell ref="F4:F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9"/>
  <sheetViews>
    <sheetView zoomScale="110" zoomScaleNormal="110" workbookViewId="0"/>
  </sheetViews>
  <sheetFormatPr defaultColWidth="8.75" defaultRowHeight="15" customHeight="1" x14ac:dyDescent="0.15"/>
  <cols>
    <col min="1" max="1" width="11.25" style="71" customWidth="1"/>
    <col min="2" max="6" width="7.5" style="71" customWidth="1"/>
    <col min="7" max="10" width="9.375" style="71" customWidth="1"/>
    <col min="11" max="16384" width="8.75" style="71"/>
  </cols>
  <sheetData>
    <row r="1" spans="1:10" ht="15" customHeight="1" x14ac:dyDescent="0.15">
      <c r="A1" s="470" t="s">
        <v>392</v>
      </c>
    </row>
    <row r="3" spans="1:10" ht="15" customHeight="1" x14ac:dyDescent="0.15">
      <c r="A3" s="137" t="s">
        <v>375</v>
      </c>
      <c r="J3" s="138" t="s">
        <v>373</v>
      </c>
    </row>
    <row r="4" spans="1:10" ht="15" customHeight="1" x14ac:dyDescent="0.15">
      <c r="A4" s="197" t="s">
        <v>74</v>
      </c>
      <c r="B4" s="208" t="s">
        <v>103</v>
      </c>
      <c r="C4" s="208" t="s">
        <v>104</v>
      </c>
      <c r="D4" s="208" t="s">
        <v>105</v>
      </c>
      <c r="E4" s="209" t="s">
        <v>114</v>
      </c>
      <c r="F4" s="209" t="s">
        <v>107</v>
      </c>
      <c r="G4" s="149" t="s">
        <v>108</v>
      </c>
      <c r="H4" s="147"/>
      <c r="I4" s="220"/>
      <c r="J4" s="221" t="s">
        <v>115</v>
      </c>
    </row>
    <row r="5" spans="1:10" ht="15" customHeight="1" x14ac:dyDescent="0.15">
      <c r="A5" s="202"/>
      <c r="B5" s="213"/>
      <c r="C5" s="213"/>
      <c r="D5" s="213"/>
      <c r="E5" s="213"/>
      <c r="F5" s="222"/>
      <c r="G5" s="76" t="s">
        <v>116</v>
      </c>
      <c r="H5" s="77" t="s">
        <v>117</v>
      </c>
      <c r="I5" s="77" t="s">
        <v>118</v>
      </c>
      <c r="J5" s="77" t="s">
        <v>119</v>
      </c>
    </row>
    <row r="6" spans="1:10" ht="15" customHeight="1" x14ac:dyDescent="0.15">
      <c r="A6" s="204" t="s">
        <v>426</v>
      </c>
      <c r="B6" s="58">
        <v>2844</v>
      </c>
      <c r="C6" s="59">
        <v>2737</v>
      </c>
      <c r="D6" s="36">
        <v>96.2</v>
      </c>
      <c r="E6" s="59">
        <v>383</v>
      </c>
      <c r="F6" s="36">
        <v>14</v>
      </c>
      <c r="G6" s="59">
        <v>65</v>
      </c>
      <c r="H6" s="59">
        <v>292</v>
      </c>
      <c r="I6" s="59">
        <v>26</v>
      </c>
      <c r="J6" s="59">
        <v>23</v>
      </c>
    </row>
    <row r="7" spans="1:10" ht="15" customHeight="1" x14ac:dyDescent="0.15">
      <c r="A7" s="205">
        <v>28</v>
      </c>
      <c r="B7" s="58">
        <v>2901</v>
      </c>
      <c r="C7" s="59">
        <v>2789</v>
      </c>
      <c r="D7" s="36">
        <v>96.1</v>
      </c>
      <c r="E7" s="59">
        <v>351</v>
      </c>
      <c r="F7" s="36">
        <v>12.6</v>
      </c>
      <c r="G7" s="59">
        <v>78</v>
      </c>
      <c r="H7" s="59">
        <v>243</v>
      </c>
      <c r="I7" s="59">
        <v>30</v>
      </c>
      <c r="J7" s="59">
        <v>36</v>
      </c>
    </row>
    <row r="8" spans="1:10" ht="15" customHeight="1" x14ac:dyDescent="0.15">
      <c r="A8" s="14">
        <v>29</v>
      </c>
      <c r="B8" s="58">
        <v>2903</v>
      </c>
      <c r="C8" s="59">
        <v>2814</v>
      </c>
      <c r="D8" s="36">
        <v>96.9</v>
      </c>
      <c r="E8" s="59">
        <v>313</v>
      </c>
      <c r="F8" s="36">
        <v>11.1</v>
      </c>
      <c r="G8" s="59">
        <v>113</v>
      </c>
      <c r="H8" s="59">
        <v>174</v>
      </c>
      <c r="I8" s="59">
        <v>26</v>
      </c>
      <c r="J8" s="59">
        <v>14</v>
      </c>
    </row>
    <row r="9" spans="1:10" ht="15" customHeight="1" x14ac:dyDescent="0.15">
      <c r="A9" s="93"/>
      <c r="B9" s="93"/>
      <c r="C9" s="93"/>
      <c r="D9" s="93"/>
      <c r="E9" s="93"/>
      <c r="F9" s="93"/>
      <c r="G9" s="223"/>
      <c r="H9" s="93"/>
      <c r="I9" s="93"/>
      <c r="J9" s="95" t="s">
        <v>101</v>
      </c>
    </row>
  </sheetData>
  <mergeCells count="7">
    <mergeCell ref="G4:I4"/>
    <mergeCell ref="A4:A5"/>
    <mergeCell ref="B4:B5"/>
    <mergeCell ref="C4:C5"/>
    <mergeCell ref="D4:D5"/>
    <mergeCell ref="E4:E5"/>
    <mergeCell ref="F4:F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K9"/>
  <sheetViews>
    <sheetView zoomScale="110" zoomScaleNormal="110" workbookViewId="0"/>
  </sheetViews>
  <sheetFormatPr defaultColWidth="8.75" defaultRowHeight="15" customHeight="1" x14ac:dyDescent="0.15"/>
  <cols>
    <col min="1" max="1" width="11.25" style="226" customWidth="1"/>
    <col min="2" max="11" width="7.5" style="226" customWidth="1"/>
    <col min="12" max="16384" width="8.75" style="226"/>
  </cols>
  <sheetData>
    <row r="1" spans="1:11" s="142" customFormat="1" ht="15" customHeight="1" x14ac:dyDescent="0.15">
      <c r="A1" s="472" t="s">
        <v>392</v>
      </c>
    </row>
    <row r="2" spans="1:11" s="142" customFormat="1" ht="15" customHeight="1" x14ac:dyDescent="0.15"/>
    <row r="3" spans="1:11" ht="15" customHeight="1" x14ac:dyDescent="0.15">
      <c r="A3" s="137" t="s">
        <v>459</v>
      </c>
      <c r="B3" s="71"/>
      <c r="C3" s="71"/>
      <c r="D3" s="71"/>
      <c r="E3" s="71"/>
      <c r="F3" s="71"/>
      <c r="G3" s="71"/>
      <c r="H3" s="224"/>
      <c r="I3" s="137"/>
      <c r="J3" s="71"/>
      <c r="K3" s="225" t="s">
        <v>120</v>
      </c>
    </row>
    <row r="4" spans="1:11" ht="15" customHeight="1" x14ac:dyDescent="0.15">
      <c r="A4" s="197" t="s">
        <v>460</v>
      </c>
      <c r="B4" s="208" t="s">
        <v>121</v>
      </c>
      <c r="C4" s="208" t="s">
        <v>122</v>
      </c>
      <c r="D4" s="208" t="s">
        <v>123</v>
      </c>
      <c r="E4" s="209" t="s">
        <v>461</v>
      </c>
      <c r="F4" s="209" t="s">
        <v>107</v>
      </c>
      <c r="G4" s="227" t="s">
        <v>124</v>
      </c>
      <c r="H4" s="228"/>
      <c r="I4" s="228"/>
      <c r="J4" s="229" t="s">
        <v>125</v>
      </c>
      <c r="K4" s="230" t="s">
        <v>126</v>
      </c>
    </row>
    <row r="5" spans="1:11" ht="15" customHeight="1" x14ac:dyDescent="0.15">
      <c r="A5" s="202"/>
      <c r="B5" s="213"/>
      <c r="C5" s="213"/>
      <c r="D5" s="231"/>
      <c r="E5" s="222"/>
      <c r="F5" s="222"/>
      <c r="G5" s="76" t="s">
        <v>116</v>
      </c>
      <c r="H5" s="77" t="s">
        <v>117</v>
      </c>
      <c r="I5" s="77" t="s">
        <v>118</v>
      </c>
      <c r="J5" s="76" t="s">
        <v>127</v>
      </c>
      <c r="K5" s="77" t="s">
        <v>128</v>
      </c>
    </row>
    <row r="6" spans="1:11" ht="15" customHeight="1" x14ac:dyDescent="0.15">
      <c r="A6" s="204" t="s">
        <v>426</v>
      </c>
      <c r="B6" s="58">
        <v>3011</v>
      </c>
      <c r="C6" s="59">
        <v>2791</v>
      </c>
      <c r="D6" s="36">
        <v>92.7</v>
      </c>
      <c r="E6" s="59">
        <v>772</v>
      </c>
      <c r="F6" s="36">
        <v>27.7</v>
      </c>
      <c r="G6" s="59">
        <v>653</v>
      </c>
      <c r="H6" s="59">
        <v>52</v>
      </c>
      <c r="I6" s="15">
        <v>67</v>
      </c>
      <c r="J6" s="59">
        <v>392</v>
      </c>
      <c r="K6" s="59">
        <v>210</v>
      </c>
    </row>
    <row r="7" spans="1:11" ht="15" customHeight="1" x14ac:dyDescent="0.15">
      <c r="A7" s="205">
        <v>28</v>
      </c>
      <c r="B7" s="58">
        <v>2875</v>
      </c>
      <c r="C7" s="59">
        <v>2730</v>
      </c>
      <c r="D7" s="36">
        <v>95</v>
      </c>
      <c r="E7" s="59">
        <v>657</v>
      </c>
      <c r="F7" s="36">
        <v>24.1</v>
      </c>
      <c r="G7" s="59">
        <v>259</v>
      </c>
      <c r="H7" s="59">
        <v>93</v>
      </c>
      <c r="I7" s="15">
        <v>25</v>
      </c>
      <c r="J7" s="59">
        <v>420</v>
      </c>
      <c r="K7" s="59">
        <v>146</v>
      </c>
    </row>
    <row r="8" spans="1:11" ht="15" customHeight="1" x14ac:dyDescent="0.15">
      <c r="A8" s="14">
        <v>29</v>
      </c>
      <c r="B8" s="58">
        <v>2910</v>
      </c>
      <c r="C8" s="59">
        <v>2745</v>
      </c>
      <c r="D8" s="36">
        <v>94.3</v>
      </c>
      <c r="E8" s="59">
        <v>344</v>
      </c>
      <c r="F8" s="36">
        <v>12.5</v>
      </c>
      <c r="G8" s="59">
        <v>273</v>
      </c>
      <c r="H8" s="59">
        <v>53</v>
      </c>
      <c r="I8" s="15">
        <v>18</v>
      </c>
      <c r="J8" s="59">
        <v>367</v>
      </c>
      <c r="K8" s="59">
        <v>180</v>
      </c>
    </row>
    <row r="9" spans="1:11" ht="15" customHeight="1" x14ac:dyDescent="0.15">
      <c r="A9" s="93"/>
      <c r="B9" s="93"/>
      <c r="C9" s="93"/>
      <c r="D9" s="223"/>
      <c r="E9" s="93"/>
      <c r="F9" s="93"/>
      <c r="G9" s="93"/>
      <c r="H9" s="95"/>
      <c r="I9" s="93"/>
      <c r="J9" s="93"/>
      <c r="K9" s="95" t="s">
        <v>73</v>
      </c>
    </row>
  </sheetData>
  <mergeCells count="7">
    <mergeCell ref="G4:I4"/>
    <mergeCell ref="A4:A5"/>
    <mergeCell ref="B4:B5"/>
    <mergeCell ref="C4:C5"/>
    <mergeCell ref="D4:D5"/>
    <mergeCell ref="E4:E5"/>
    <mergeCell ref="F4:F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M8"/>
  <sheetViews>
    <sheetView zoomScale="110" zoomScaleNormal="110" workbookViewId="0"/>
  </sheetViews>
  <sheetFormatPr defaultColWidth="8.75" defaultRowHeight="15" customHeight="1" x14ac:dyDescent="0.15"/>
  <cols>
    <col min="1" max="1" width="11.25" style="233" customWidth="1"/>
    <col min="2" max="2" width="6.875" style="233" customWidth="1"/>
    <col min="3" max="3" width="7.5" style="233" customWidth="1"/>
    <col min="4" max="4" width="5" style="233" customWidth="1"/>
    <col min="5" max="5" width="5.625" style="233" customWidth="1"/>
    <col min="6" max="6" width="5" style="233" customWidth="1"/>
    <col min="7" max="7" width="4.375" style="233" customWidth="1"/>
    <col min="8" max="8" width="6.875" style="233" customWidth="1"/>
    <col min="9" max="9" width="7.5" style="233" customWidth="1"/>
    <col min="10" max="10" width="5.625" style="233" customWidth="1"/>
    <col min="11" max="11" width="6.25" style="233" customWidth="1"/>
    <col min="12" max="12" width="6.875" style="233" customWidth="1"/>
    <col min="13" max="13" width="7.5" style="233" customWidth="1"/>
    <col min="14" max="16384" width="8.75" style="233"/>
  </cols>
  <sheetData>
    <row r="1" spans="1:13" ht="15" customHeight="1" x14ac:dyDescent="0.15">
      <c r="A1" s="472" t="s">
        <v>392</v>
      </c>
    </row>
    <row r="3" spans="1:13" ht="15" customHeight="1" x14ac:dyDescent="0.15">
      <c r="A3" s="232" t="s">
        <v>376</v>
      </c>
      <c r="B3" s="232"/>
      <c r="C3" s="232"/>
      <c r="D3" s="232"/>
      <c r="E3" s="232"/>
      <c r="F3" s="232"/>
      <c r="G3" s="232"/>
      <c r="H3" s="232"/>
      <c r="I3" s="232"/>
      <c r="J3" s="232"/>
      <c r="M3" s="234" t="s">
        <v>1</v>
      </c>
    </row>
    <row r="4" spans="1:13" ht="15" customHeight="1" x14ac:dyDescent="0.15">
      <c r="A4" s="235" t="s">
        <v>74</v>
      </c>
      <c r="B4" s="236" t="s">
        <v>129</v>
      </c>
      <c r="C4" s="237"/>
      <c r="D4" s="236" t="s">
        <v>130</v>
      </c>
      <c r="E4" s="237"/>
      <c r="F4" s="236" t="s">
        <v>131</v>
      </c>
      <c r="G4" s="237"/>
      <c r="H4" s="236" t="s">
        <v>132</v>
      </c>
      <c r="I4" s="237"/>
      <c r="J4" s="238" t="s">
        <v>184</v>
      </c>
      <c r="K4" s="238" t="s">
        <v>81</v>
      </c>
      <c r="L4" s="239" t="s">
        <v>4</v>
      </c>
      <c r="M4" s="240"/>
    </row>
    <row r="5" spans="1:13" ht="15" customHeight="1" x14ac:dyDescent="0.15">
      <c r="A5" s="204" t="s">
        <v>426</v>
      </c>
      <c r="B5" s="241">
        <v>2787</v>
      </c>
      <c r="C5" s="242">
        <v>2438</v>
      </c>
      <c r="D5" s="243">
        <v>404</v>
      </c>
      <c r="E5" s="244">
        <v>386</v>
      </c>
      <c r="F5" s="243">
        <v>221</v>
      </c>
      <c r="G5" s="244">
        <v>11</v>
      </c>
      <c r="H5" s="243">
        <v>2250</v>
      </c>
      <c r="I5" s="244">
        <v>2056</v>
      </c>
      <c r="J5" s="243">
        <v>155</v>
      </c>
      <c r="K5" s="243">
        <v>280</v>
      </c>
      <c r="L5" s="245">
        <v>6097</v>
      </c>
      <c r="M5" s="246">
        <v>4891</v>
      </c>
    </row>
    <row r="6" spans="1:13" ht="15" customHeight="1" x14ac:dyDescent="0.15">
      <c r="A6" s="14">
        <v>28</v>
      </c>
      <c r="B6" s="241">
        <v>2780</v>
      </c>
      <c r="C6" s="244">
        <v>2418</v>
      </c>
      <c r="D6" s="243">
        <v>453</v>
      </c>
      <c r="E6" s="244">
        <v>397</v>
      </c>
      <c r="F6" s="243">
        <v>150</v>
      </c>
      <c r="G6" s="244">
        <v>25</v>
      </c>
      <c r="H6" s="243">
        <v>2231</v>
      </c>
      <c r="I6" s="244">
        <v>2012</v>
      </c>
      <c r="J6" s="243">
        <v>216</v>
      </c>
      <c r="K6" s="243">
        <v>290</v>
      </c>
      <c r="L6" s="245">
        <v>6120</v>
      </c>
      <c r="M6" s="246">
        <v>4852</v>
      </c>
    </row>
    <row r="7" spans="1:13" ht="15" customHeight="1" x14ac:dyDescent="0.15">
      <c r="A7" s="14">
        <v>29</v>
      </c>
      <c r="B7" s="247">
        <v>2697</v>
      </c>
      <c r="C7" s="248">
        <v>2368</v>
      </c>
      <c r="D7" s="243">
        <v>281</v>
      </c>
      <c r="E7" s="244">
        <v>259</v>
      </c>
      <c r="F7" s="243">
        <v>152</v>
      </c>
      <c r="G7" s="244">
        <v>25</v>
      </c>
      <c r="H7" s="243">
        <v>2294</v>
      </c>
      <c r="I7" s="244">
        <v>2104</v>
      </c>
      <c r="J7" s="243">
        <v>163</v>
      </c>
      <c r="K7" s="243">
        <v>227</v>
      </c>
      <c r="L7" s="245">
        <f>SUM(B7,D7,F7,H7,J7,K7)</f>
        <v>5814</v>
      </c>
      <c r="M7" s="246">
        <f>SUM(C7,E7,G7,I7)</f>
        <v>4756</v>
      </c>
    </row>
    <row r="8" spans="1:13" ht="15" customHeight="1" x14ac:dyDescent="0.15">
      <c r="A8" s="249" t="s">
        <v>133</v>
      </c>
      <c r="B8" s="249"/>
      <c r="C8" s="250"/>
      <c r="D8" s="250"/>
      <c r="E8" s="250"/>
      <c r="F8" s="250"/>
      <c r="G8" s="250"/>
      <c r="H8" s="250"/>
      <c r="I8" s="250"/>
      <c r="J8" s="250"/>
      <c r="K8" s="251"/>
      <c r="L8" s="251"/>
      <c r="M8" s="252" t="s">
        <v>134</v>
      </c>
    </row>
  </sheetData>
  <mergeCells count="5">
    <mergeCell ref="B4:C4"/>
    <mergeCell ref="D4:E4"/>
    <mergeCell ref="F4:G4"/>
    <mergeCell ref="H4:I4"/>
    <mergeCell ref="L4:M4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F9"/>
  <sheetViews>
    <sheetView zoomScale="110" zoomScaleNormal="110" workbookViewId="0"/>
  </sheetViews>
  <sheetFormatPr defaultColWidth="8.875" defaultRowHeight="15" customHeight="1" x14ac:dyDescent="0.15"/>
  <cols>
    <col min="1" max="1" width="11.25" style="118" customWidth="1"/>
    <col min="2" max="2" width="25" style="118" customWidth="1"/>
    <col min="3" max="3" width="18.125" style="118" customWidth="1"/>
    <col min="4" max="4" width="6.875" style="118" customWidth="1"/>
    <col min="5" max="5" width="18.125" style="118" customWidth="1"/>
    <col min="6" max="6" width="6.875" style="118" customWidth="1"/>
    <col min="7" max="16384" width="8.875" style="118"/>
  </cols>
  <sheetData>
    <row r="1" spans="1:6" s="71" customFormat="1" ht="15" customHeight="1" x14ac:dyDescent="0.15">
      <c r="A1" s="470" t="s">
        <v>392</v>
      </c>
    </row>
    <row r="2" spans="1:6" s="71" customFormat="1" ht="15" customHeight="1" x14ac:dyDescent="0.15"/>
    <row r="3" spans="1:6" s="71" customFormat="1" ht="15" customHeight="1" x14ac:dyDescent="0.15">
      <c r="A3" s="253" t="s">
        <v>377</v>
      </c>
    </row>
    <row r="4" spans="1:6" s="71" customFormat="1" ht="15" customHeight="1" x14ac:dyDescent="0.15">
      <c r="A4" s="70" t="s">
        <v>135</v>
      </c>
      <c r="B4" s="70"/>
      <c r="C4" s="70"/>
      <c r="D4" s="70"/>
      <c r="E4" s="70"/>
      <c r="F4" s="73" t="s">
        <v>1</v>
      </c>
    </row>
    <row r="5" spans="1:6" s="71" customFormat="1" ht="15" customHeight="1" x14ac:dyDescent="0.15">
      <c r="A5" s="166" t="s">
        <v>74</v>
      </c>
      <c r="B5" s="77" t="s">
        <v>136</v>
      </c>
      <c r="C5" s="199" t="s">
        <v>137</v>
      </c>
      <c r="D5" s="201"/>
      <c r="E5" s="149" t="s">
        <v>138</v>
      </c>
      <c r="F5" s="147"/>
    </row>
    <row r="6" spans="1:6" s="71" customFormat="1" ht="15" customHeight="1" x14ac:dyDescent="0.15">
      <c r="A6" s="204" t="s">
        <v>426</v>
      </c>
      <c r="B6" s="58">
        <v>9896</v>
      </c>
      <c r="C6" s="59" t="s">
        <v>462</v>
      </c>
      <c r="D6" s="59">
        <v>4466</v>
      </c>
      <c r="E6" s="59" t="s">
        <v>462</v>
      </c>
      <c r="F6" s="59">
        <v>3213</v>
      </c>
    </row>
    <row r="7" spans="1:6" s="71" customFormat="1" ht="15" customHeight="1" x14ac:dyDescent="0.15">
      <c r="A7" s="205">
        <v>28</v>
      </c>
      <c r="B7" s="58">
        <v>9405</v>
      </c>
      <c r="C7" s="59" t="s">
        <v>462</v>
      </c>
      <c r="D7" s="59">
        <v>4074</v>
      </c>
      <c r="E7" s="59" t="s">
        <v>462</v>
      </c>
      <c r="F7" s="59">
        <v>2659</v>
      </c>
    </row>
    <row r="8" spans="1:6" s="71" customFormat="1" ht="15" customHeight="1" x14ac:dyDescent="0.15">
      <c r="A8" s="14">
        <v>29</v>
      </c>
      <c r="B8" s="58">
        <v>8831</v>
      </c>
      <c r="C8" s="59" t="s">
        <v>463</v>
      </c>
      <c r="D8" s="59">
        <v>3516</v>
      </c>
      <c r="E8" s="59" t="s">
        <v>463</v>
      </c>
      <c r="F8" s="59">
        <v>2493</v>
      </c>
    </row>
    <row r="9" spans="1:6" s="71" customFormat="1" ht="15" customHeight="1" x14ac:dyDescent="0.15">
      <c r="A9" s="93" t="s">
        <v>139</v>
      </c>
      <c r="B9" s="93"/>
      <c r="C9" s="93"/>
      <c r="D9" s="93"/>
      <c r="E9" s="93"/>
      <c r="F9" s="95" t="s">
        <v>73</v>
      </c>
    </row>
  </sheetData>
  <mergeCells count="2">
    <mergeCell ref="C5:D5"/>
    <mergeCell ref="E5:F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F10"/>
  <sheetViews>
    <sheetView zoomScale="110" zoomScaleNormal="110" workbookViewId="0"/>
  </sheetViews>
  <sheetFormatPr defaultColWidth="5.125" defaultRowHeight="15" customHeight="1" x14ac:dyDescent="0.15"/>
  <cols>
    <col min="1" max="1" width="11.25" style="118" customWidth="1"/>
    <col min="2" max="3" width="15" style="118" customWidth="1"/>
    <col min="4" max="5" width="13.75" style="118" customWidth="1"/>
    <col min="6" max="6" width="17.5" style="118" customWidth="1"/>
    <col min="7" max="16384" width="5.125" style="118"/>
  </cols>
  <sheetData>
    <row r="1" spans="1:6" s="71" customFormat="1" ht="15" customHeight="1" x14ac:dyDescent="0.15">
      <c r="A1" s="470" t="s">
        <v>392</v>
      </c>
    </row>
    <row r="2" spans="1:6" s="71" customFormat="1" ht="15" customHeight="1" x14ac:dyDescent="0.15"/>
    <row r="3" spans="1:6" ht="15" customHeight="1" x14ac:dyDescent="0.15">
      <c r="A3" s="70" t="s">
        <v>378</v>
      </c>
      <c r="B3" s="70"/>
      <c r="C3" s="70"/>
      <c r="F3" s="73" t="s">
        <v>1</v>
      </c>
    </row>
    <row r="4" spans="1:6" ht="15" customHeight="1" x14ac:dyDescent="0.15">
      <c r="A4" s="197" t="s">
        <v>74</v>
      </c>
      <c r="B4" s="149" t="s">
        <v>464</v>
      </c>
      <c r="C4" s="147"/>
      <c r="D4" s="147"/>
      <c r="E4" s="74"/>
      <c r="F4" s="227" t="s">
        <v>140</v>
      </c>
    </row>
    <row r="5" spans="1:6" ht="15" customHeight="1" x14ac:dyDescent="0.15">
      <c r="A5" s="254"/>
      <c r="B5" s="147" t="s">
        <v>186</v>
      </c>
      <c r="C5" s="147"/>
      <c r="D5" s="149" t="s">
        <v>187</v>
      </c>
      <c r="E5" s="74"/>
      <c r="F5" s="255"/>
    </row>
    <row r="6" spans="1:6" ht="15" customHeight="1" x14ac:dyDescent="0.15">
      <c r="A6" s="204" t="s">
        <v>426</v>
      </c>
      <c r="B6" s="16">
        <v>1370</v>
      </c>
      <c r="C6" s="256" t="s">
        <v>465</v>
      </c>
      <c r="D6" s="256">
        <v>211</v>
      </c>
      <c r="E6" s="256" t="s">
        <v>466</v>
      </c>
      <c r="F6" s="5">
        <v>142</v>
      </c>
    </row>
    <row r="7" spans="1:6" ht="15" customHeight="1" x14ac:dyDescent="0.15">
      <c r="A7" s="205">
        <v>28</v>
      </c>
      <c r="B7" s="17">
        <v>1276</v>
      </c>
      <c r="C7" s="256" t="s">
        <v>467</v>
      </c>
      <c r="D7" s="256">
        <v>218</v>
      </c>
      <c r="E7" s="256" t="s">
        <v>185</v>
      </c>
      <c r="F7" s="18" t="s">
        <v>468</v>
      </c>
    </row>
    <row r="8" spans="1:6" ht="15" customHeight="1" x14ac:dyDescent="0.15">
      <c r="A8" s="14">
        <v>29</v>
      </c>
      <c r="B8" s="17">
        <v>1015</v>
      </c>
      <c r="C8" s="256" t="s">
        <v>469</v>
      </c>
      <c r="D8" s="256">
        <v>257</v>
      </c>
      <c r="E8" s="256" t="s">
        <v>470</v>
      </c>
      <c r="F8" s="18" t="s">
        <v>468</v>
      </c>
    </row>
    <row r="9" spans="1:6" ht="15" customHeight="1" x14ac:dyDescent="0.15">
      <c r="A9" s="93" t="s">
        <v>141</v>
      </c>
      <c r="B9" s="93"/>
      <c r="C9" s="93"/>
      <c r="D9" s="136"/>
      <c r="E9" s="136"/>
      <c r="F9" s="95" t="s">
        <v>73</v>
      </c>
    </row>
    <row r="10" spans="1:6" ht="15" customHeight="1" x14ac:dyDescent="0.15">
      <c r="A10" s="70" t="s">
        <v>142</v>
      </c>
    </row>
  </sheetData>
  <mergeCells count="5">
    <mergeCell ref="A4:A5"/>
    <mergeCell ref="B4:E4"/>
    <mergeCell ref="F4:F5"/>
    <mergeCell ref="B5:C5"/>
    <mergeCell ref="D5:E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H9"/>
  <sheetViews>
    <sheetView zoomScale="110" zoomScaleNormal="110" workbookViewId="0"/>
  </sheetViews>
  <sheetFormatPr defaultColWidth="8.875" defaultRowHeight="15" customHeight="1" x14ac:dyDescent="0.15"/>
  <cols>
    <col min="1" max="1" width="11.25" style="71" customWidth="1"/>
    <col min="2" max="5" width="10.625" style="71" customWidth="1"/>
    <col min="6" max="6" width="11.25" style="71" customWidth="1"/>
    <col min="7" max="7" width="10" style="71" customWidth="1"/>
    <col min="8" max="8" width="11.25" style="71" customWidth="1"/>
    <col min="9" max="16384" width="8.875" style="71"/>
  </cols>
  <sheetData>
    <row r="1" spans="1:8" ht="15" customHeight="1" x14ac:dyDescent="0.15">
      <c r="A1" s="470" t="s">
        <v>392</v>
      </c>
    </row>
    <row r="3" spans="1:8" ht="15" customHeight="1" x14ac:dyDescent="0.15">
      <c r="A3" s="145" t="s">
        <v>471</v>
      </c>
    </row>
    <row r="4" spans="1:8" ht="15" customHeight="1" x14ac:dyDescent="0.15">
      <c r="A4" s="137"/>
      <c r="B4" s="137"/>
      <c r="C4" s="137"/>
      <c r="D4" s="137"/>
      <c r="E4" s="70"/>
      <c r="F4" s="70"/>
      <c r="G4" s="138"/>
      <c r="H4" s="138" t="s">
        <v>458</v>
      </c>
    </row>
    <row r="5" spans="1:8" ht="15" customHeight="1" x14ac:dyDescent="0.15">
      <c r="A5" s="166" t="s">
        <v>460</v>
      </c>
      <c r="B5" s="77" t="s">
        <v>143</v>
      </c>
      <c r="C5" s="76" t="s">
        <v>144</v>
      </c>
      <c r="D5" s="76" t="s">
        <v>145</v>
      </c>
      <c r="E5" s="76" t="s">
        <v>146</v>
      </c>
      <c r="F5" s="76" t="s">
        <v>147</v>
      </c>
      <c r="G5" s="149" t="s">
        <v>148</v>
      </c>
      <c r="H5" s="257"/>
    </row>
    <row r="6" spans="1:8" ht="15" customHeight="1" x14ac:dyDescent="0.15">
      <c r="A6" s="204" t="s">
        <v>426</v>
      </c>
      <c r="B6" s="17">
        <v>356</v>
      </c>
      <c r="C6" s="59">
        <v>948</v>
      </c>
      <c r="D6" s="59">
        <v>721</v>
      </c>
      <c r="E6" s="59">
        <v>118</v>
      </c>
      <c r="F6" s="258">
        <v>1099</v>
      </c>
      <c r="G6" s="258">
        <v>2313</v>
      </c>
      <c r="H6" s="259">
        <v>622</v>
      </c>
    </row>
    <row r="7" spans="1:8" ht="15" customHeight="1" x14ac:dyDescent="0.15">
      <c r="A7" s="205">
        <v>28</v>
      </c>
      <c r="B7" s="17">
        <v>324</v>
      </c>
      <c r="C7" s="59">
        <v>939</v>
      </c>
      <c r="D7" s="59">
        <v>707</v>
      </c>
      <c r="E7" s="59">
        <v>104</v>
      </c>
      <c r="F7" s="258">
        <v>971</v>
      </c>
      <c r="G7" s="258">
        <v>2115</v>
      </c>
      <c r="H7" s="259">
        <v>523</v>
      </c>
    </row>
    <row r="8" spans="1:8" ht="15" customHeight="1" x14ac:dyDescent="0.15">
      <c r="A8" s="14">
        <v>29</v>
      </c>
      <c r="B8" s="17">
        <v>263</v>
      </c>
      <c r="C8" s="59">
        <v>969</v>
      </c>
      <c r="D8" s="59">
        <v>638</v>
      </c>
      <c r="E8" s="59">
        <v>91</v>
      </c>
      <c r="F8" s="258">
        <v>1197</v>
      </c>
      <c r="G8" s="258">
        <v>2046</v>
      </c>
      <c r="H8" s="259" t="s">
        <v>472</v>
      </c>
    </row>
    <row r="9" spans="1:8" ht="15" customHeight="1" x14ac:dyDescent="0.15">
      <c r="A9" s="260"/>
      <c r="B9" s="260"/>
      <c r="C9" s="260"/>
      <c r="D9" s="93"/>
      <c r="E9" s="93"/>
      <c r="F9" s="93"/>
      <c r="G9" s="95"/>
      <c r="H9" s="95" t="s">
        <v>73</v>
      </c>
    </row>
  </sheetData>
  <mergeCells count="1">
    <mergeCell ref="G5:H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21"/>
  <sheetViews>
    <sheetView zoomScale="110" zoomScaleNormal="110" workbookViewId="0"/>
  </sheetViews>
  <sheetFormatPr defaultColWidth="8.75" defaultRowHeight="15" customHeight="1" x14ac:dyDescent="0.15"/>
  <cols>
    <col min="1" max="1" width="12.5" style="71" customWidth="1"/>
    <col min="2" max="2" width="10" style="71" customWidth="1"/>
    <col min="3" max="5" width="21.25" style="71" customWidth="1"/>
    <col min="6" max="16384" width="8.75" style="71"/>
  </cols>
  <sheetData>
    <row r="1" spans="1:5" ht="15" customHeight="1" x14ac:dyDescent="0.15">
      <c r="A1" s="470" t="s">
        <v>392</v>
      </c>
    </row>
    <row r="3" spans="1:5" ht="15" customHeight="1" x14ac:dyDescent="0.15">
      <c r="A3" s="69" t="s">
        <v>364</v>
      </c>
      <c r="B3" s="70"/>
      <c r="C3" s="70"/>
      <c r="D3" s="70"/>
      <c r="E3" s="70"/>
    </row>
    <row r="4" spans="1:5" ht="15" customHeight="1" x14ac:dyDescent="0.15">
      <c r="A4" s="72" t="s">
        <v>0</v>
      </c>
      <c r="B4" s="70"/>
      <c r="C4" s="70"/>
      <c r="D4" s="70"/>
      <c r="E4" s="73" t="s">
        <v>1</v>
      </c>
    </row>
    <row r="5" spans="1:5" ht="15" customHeight="1" x14ac:dyDescent="0.15">
      <c r="A5" s="74" t="s">
        <v>2</v>
      </c>
      <c r="B5" s="75"/>
      <c r="C5" s="76" t="s">
        <v>414</v>
      </c>
      <c r="D5" s="76" t="s">
        <v>415</v>
      </c>
      <c r="E5" s="77" t="s">
        <v>416</v>
      </c>
    </row>
    <row r="6" spans="1:5" ht="15" customHeight="1" x14ac:dyDescent="0.15">
      <c r="A6" s="78" t="s">
        <v>3</v>
      </c>
      <c r="B6" s="79" t="s">
        <v>4</v>
      </c>
      <c r="C6" s="1">
        <v>2708</v>
      </c>
      <c r="D6" s="1">
        <v>2808</v>
      </c>
      <c r="E6" s="1">
        <v>2708</v>
      </c>
    </row>
    <row r="7" spans="1:5" ht="15" customHeight="1" x14ac:dyDescent="0.15">
      <c r="A7" s="80"/>
      <c r="B7" s="81" t="s">
        <v>5</v>
      </c>
      <c r="C7" s="59">
        <v>1386</v>
      </c>
      <c r="D7" s="59">
        <v>1405</v>
      </c>
      <c r="E7" s="59">
        <v>1373</v>
      </c>
    </row>
    <row r="8" spans="1:5" ht="15" customHeight="1" x14ac:dyDescent="0.15">
      <c r="A8" s="82"/>
      <c r="B8" s="81" t="s">
        <v>6</v>
      </c>
      <c r="C8" s="59">
        <v>1322</v>
      </c>
      <c r="D8" s="59">
        <v>1403</v>
      </c>
      <c r="E8" s="59">
        <v>1335</v>
      </c>
    </row>
    <row r="9" spans="1:5" ht="15" customHeight="1" x14ac:dyDescent="0.15">
      <c r="A9" s="83" t="s">
        <v>7</v>
      </c>
      <c r="B9" s="84"/>
      <c r="C9" s="2">
        <v>1.38</v>
      </c>
      <c r="D9" s="2">
        <v>1.38</v>
      </c>
      <c r="E9" s="2">
        <v>1.34</v>
      </c>
    </row>
    <row r="10" spans="1:5" ht="15" customHeight="1" x14ac:dyDescent="0.15">
      <c r="A10" s="80" t="s">
        <v>8</v>
      </c>
      <c r="B10" s="85" t="s">
        <v>4</v>
      </c>
      <c r="C10" s="1">
        <v>2638</v>
      </c>
      <c r="D10" s="1">
        <v>2707</v>
      </c>
      <c r="E10" s="1">
        <v>2658</v>
      </c>
    </row>
    <row r="11" spans="1:5" ht="15" customHeight="1" x14ac:dyDescent="0.15">
      <c r="A11" s="80"/>
      <c r="B11" s="81" t="s">
        <v>5</v>
      </c>
      <c r="C11" s="59">
        <v>1464</v>
      </c>
      <c r="D11" s="59">
        <v>1531</v>
      </c>
      <c r="E11" s="59">
        <v>1507</v>
      </c>
    </row>
    <row r="12" spans="1:5" ht="15" customHeight="1" x14ac:dyDescent="0.15">
      <c r="A12" s="82"/>
      <c r="B12" s="86" t="s">
        <v>6</v>
      </c>
      <c r="C12" s="59">
        <v>1174</v>
      </c>
      <c r="D12" s="59">
        <v>1176</v>
      </c>
      <c r="E12" s="59">
        <v>1151</v>
      </c>
    </row>
    <row r="13" spans="1:5" ht="15" customHeight="1" x14ac:dyDescent="0.15">
      <c r="A13" s="83" t="s">
        <v>9</v>
      </c>
      <c r="B13" s="84"/>
      <c r="C13" s="59">
        <v>4</v>
      </c>
      <c r="D13" s="59">
        <v>5</v>
      </c>
      <c r="E13" s="59">
        <v>4</v>
      </c>
    </row>
    <row r="14" spans="1:5" ht="15" customHeight="1" x14ac:dyDescent="0.15">
      <c r="A14" s="87" t="s">
        <v>10</v>
      </c>
      <c r="B14" s="88"/>
      <c r="C14" s="59">
        <v>3</v>
      </c>
      <c r="D14" s="59">
        <v>4</v>
      </c>
      <c r="E14" s="59">
        <v>2</v>
      </c>
    </row>
    <row r="15" spans="1:5" ht="15" customHeight="1" x14ac:dyDescent="0.15">
      <c r="A15" s="89" t="s">
        <v>11</v>
      </c>
      <c r="B15" s="90"/>
      <c r="C15" s="3">
        <v>10</v>
      </c>
      <c r="D15" s="4">
        <v>3</v>
      </c>
      <c r="E15" s="4">
        <v>8</v>
      </c>
    </row>
    <row r="16" spans="1:5" ht="15" customHeight="1" x14ac:dyDescent="0.15">
      <c r="A16" s="91" t="s">
        <v>12</v>
      </c>
      <c r="B16" s="92" t="s">
        <v>4</v>
      </c>
      <c r="C16" s="1">
        <v>76</v>
      </c>
      <c r="D16" s="1">
        <v>53</v>
      </c>
      <c r="E16" s="1">
        <v>57</v>
      </c>
    </row>
    <row r="17" spans="1:5" ht="15" customHeight="1" x14ac:dyDescent="0.15">
      <c r="A17" s="80"/>
      <c r="B17" s="81" t="s">
        <v>13</v>
      </c>
      <c r="C17" s="59">
        <v>40</v>
      </c>
      <c r="D17" s="59">
        <v>24</v>
      </c>
      <c r="E17" s="59">
        <v>29</v>
      </c>
    </row>
    <row r="18" spans="1:5" ht="15" customHeight="1" x14ac:dyDescent="0.15">
      <c r="A18" s="82"/>
      <c r="B18" s="86" t="s">
        <v>14</v>
      </c>
      <c r="C18" s="3">
        <v>36</v>
      </c>
      <c r="D18" s="4">
        <v>29</v>
      </c>
      <c r="E18" s="4">
        <v>28</v>
      </c>
    </row>
    <row r="19" spans="1:5" ht="15" customHeight="1" x14ac:dyDescent="0.15">
      <c r="A19" s="89" t="s">
        <v>15</v>
      </c>
      <c r="B19" s="90"/>
      <c r="C19" s="59">
        <v>70</v>
      </c>
      <c r="D19" s="59">
        <v>101</v>
      </c>
      <c r="E19" s="59">
        <v>50</v>
      </c>
    </row>
    <row r="20" spans="1:5" ht="15" customHeight="1" x14ac:dyDescent="0.15">
      <c r="A20" s="93" t="s">
        <v>16</v>
      </c>
      <c r="B20" s="94"/>
      <c r="C20" s="94"/>
      <c r="D20" s="94"/>
      <c r="E20" s="95"/>
    </row>
    <row r="21" spans="1:5" ht="15" customHeight="1" x14ac:dyDescent="0.15">
      <c r="E21" s="96" t="s">
        <v>417</v>
      </c>
    </row>
  </sheetData>
  <mergeCells count="9">
    <mergeCell ref="A15:B15"/>
    <mergeCell ref="A16:A18"/>
    <mergeCell ref="A19:B19"/>
    <mergeCell ref="A5:B5"/>
    <mergeCell ref="A6:A8"/>
    <mergeCell ref="A9:B9"/>
    <mergeCell ref="A10:A12"/>
    <mergeCell ref="A13:B13"/>
    <mergeCell ref="A14:B14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F10"/>
  <sheetViews>
    <sheetView zoomScale="110" zoomScaleNormal="110" workbookViewId="0"/>
  </sheetViews>
  <sheetFormatPr defaultColWidth="8.875" defaultRowHeight="15" customHeight="1" x14ac:dyDescent="0.15"/>
  <cols>
    <col min="1" max="1" width="11.25" style="98" customWidth="1"/>
    <col min="2" max="6" width="15" style="98" customWidth="1"/>
    <col min="7" max="16384" width="8.875" style="98"/>
  </cols>
  <sheetData>
    <row r="1" spans="1:6" ht="15" customHeight="1" x14ac:dyDescent="0.15">
      <c r="A1" s="470" t="s">
        <v>392</v>
      </c>
    </row>
    <row r="3" spans="1:6" ht="15" customHeight="1" x14ac:dyDescent="0.15">
      <c r="A3" s="261" t="s">
        <v>379</v>
      </c>
    </row>
    <row r="4" spans="1:6" ht="15" customHeight="1" x14ac:dyDescent="0.15">
      <c r="A4" s="101"/>
      <c r="B4" s="101"/>
      <c r="C4" s="101"/>
      <c r="D4" s="101"/>
      <c r="E4" s="101"/>
      <c r="F4" s="102" t="s">
        <v>458</v>
      </c>
    </row>
    <row r="5" spans="1:6" ht="15" customHeight="1" x14ac:dyDescent="0.15">
      <c r="A5" s="262" t="s">
        <v>460</v>
      </c>
      <c r="B5" s="263" t="s">
        <v>149</v>
      </c>
      <c r="C5" s="263" t="s">
        <v>150</v>
      </c>
      <c r="D5" s="263"/>
      <c r="E5" s="263"/>
      <c r="F5" s="104"/>
    </row>
    <row r="6" spans="1:6" ht="15" customHeight="1" x14ac:dyDescent="0.15">
      <c r="A6" s="262"/>
      <c r="B6" s="263"/>
      <c r="C6" s="171" t="s">
        <v>473</v>
      </c>
      <c r="D6" s="171" t="s">
        <v>474</v>
      </c>
      <c r="E6" s="171" t="s">
        <v>151</v>
      </c>
      <c r="F6" s="172" t="s">
        <v>82</v>
      </c>
    </row>
    <row r="7" spans="1:6" ht="15" customHeight="1" x14ac:dyDescent="0.15">
      <c r="A7" s="264" t="s">
        <v>475</v>
      </c>
      <c r="B7" s="58">
        <v>1904</v>
      </c>
      <c r="C7" s="59">
        <v>504</v>
      </c>
      <c r="D7" s="59">
        <v>929</v>
      </c>
      <c r="E7" s="18">
        <v>0</v>
      </c>
      <c r="F7" s="1">
        <v>1433</v>
      </c>
    </row>
    <row r="8" spans="1:6" ht="15" customHeight="1" x14ac:dyDescent="0.15">
      <c r="A8" s="14">
        <v>28</v>
      </c>
      <c r="B8" s="58">
        <v>1400</v>
      </c>
      <c r="C8" s="59">
        <v>326</v>
      </c>
      <c r="D8" s="59">
        <v>716</v>
      </c>
      <c r="E8" s="59">
        <v>0</v>
      </c>
      <c r="F8" s="1">
        <v>1042</v>
      </c>
    </row>
    <row r="9" spans="1:6" ht="15" customHeight="1" x14ac:dyDescent="0.15">
      <c r="A9" s="28">
        <v>29</v>
      </c>
      <c r="B9" s="30">
        <v>1705</v>
      </c>
      <c r="C9" s="26">
        <v>363</v>
      </c>
      <c r="D9" s="26">
        <v>976</v>
      </c>
      <c r="E9" s="26">
        <v>0</v>
      </c>
      <c r="F9" s="38">
        <f>SUM(C9:D9)</f>
        <v>1339</v>
      </c>
    </row>
    <row r="10" spans="1:6" ht="15" customHeight="1" x14ac:dyDescent="0.15">
      <c r="F10" s="265" t="s">
        <v>476</v>
      </c>
    </row>
  </sheetData>
  <mergeCells count="3">
    <mergeCell ref="A5:A6"/>
    <mergeCell ref="B5:B6"/>
    <mergeCell ref="C5:F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J11"/>
  <sheetViews>
    <sheetView zoomScale="110" zoomScaleNormal="110" workbookViewId="0"/>
  </sheetViews>
  <sheetFormatPr defaultColWidth="7.125" defaultRowHeight="15" customHeight="1" x14ac:dyDescent="0.15"/>
  <cols>
    <col min="1" max="1" width="11.25" style="98" customWidth="1"/>
    <col min="2" max="2" width="9.375" style="98" customWidth="1"/>
    <col min="3" max="3" width="6.25" style="98" customWidth="1"/>
    <col min="4" max="4" width="8.125" style="98" customWidth="1"/>
    <col min="5" max="5" width="11.875" style="98" customWidth="1"/>
    <col min="6" max="6" width="6.875" style="98" customWidth="1"/>
    <col min="7" max="10" width="8.125" style="98" customWidth="1"/>
    <col min="11" max="16384" width="7.125" style="98"/>
  </cols>
  <sheetData>
    <row r="1" spans="1:10" ht="15" customHeight="1" x14ac:dyDescent="0.15">
      <c r="A1" s="470" t="s">
        <v>392</v>
      </c>
    </row>
    <row r="3" spans="1:10" ht="15" customHeight="1" x14ac:dyDescent="0.15">
      <c r="A3" s="261" t="s">
        <v>380</v>
      </c>
      <c r="E3" s="266"/>
    </row>
    <row r="4" spans="1:10" ht="15" customHeight="1" x14ac:dyDescent="0.15">
      <c r="A4" s="267" t="s">
        <v>477</v>
      </c>
      <c r="J4" s="268" t="s">
        <v>478</v>
      </c>
    </row>
    <row r="5" spans="1:10" ht="15" customHeight="1" x14ac:dyDescent="0.15">
      <c r="A5" s="269" t="s">
        <v>47</v>
      </c>
      <c r="B5" s="270" t="s">
        <v>152</v>
      </c>
      <c r="C5" s="263" t="s">
        <v>153</v>
      </c>
      <c r="D5" s="263"/>
      <c r="E5" s="263"/>
      <c r="F5" s="263"/>
      <c r="G5" s="271" t="s">
        <v>154</v>
      </c>
      <c r="H5" s="271" t="s">
        <v>155</v>
      </c>
      <c r="I5" s="272" t="s">
        <v>156</v>
      </c>
      <c r="J5" s="272" t="s">
        <v>157</v>
      </c>
    </row>
    <row r="6" spans="1:10" ht="15" customHeight="1" x14ac:dyDescent="0.15">
      <c r="A6" s="273"/>
      <c r="B6" s="274"/>
      <c r="C6" s="263" t="s">
        <v>158</v>
      </c>
      <c r="D6" s="275" t="s">
        <v>159</v>
      </c>
      <c r="E6" s="275" t="s">
        <v>160</v>
      </c>
      <c r="F6" s="271" t="s">
        <v>161</v>
      </c>
      <c r="G6" s="276"/>
      <c r="H6" s="276"/>
      <c r="I6" s="277"/>
      <c r="J6" s="278"/>
    </row>
    <row r="7" spans="1:10" ht="15" customHeight="1" x14ac:dyDescent="0.15">
      <c r="A7" s="279"/>
      <c r="B7" s="280"/>
      <c r="C7" s="263"/>
      <c r="D7" s="281"/>
      <c r="E7" s="263"/>
      <c r="F7" s="282"/>
      <c r="G7" s="282"/>
      <c r="H7" s="282"/>
      <c r="I7" s="283"/>
      <c r="J7" s="284"/>
    </row>
    <row r="8" spans="1:10" ht="15" customHeight="1" x14ac:dyDescent="0.15">
      <c r="A8" s="264" t="s">
        <v>479</v>
      </c>
      <c r="B8" s="19">
        <v>47</v>
      </c>
      <c r="C8" s="5">
        <v>36</v>
      </c>
      <c r="D8" s="20">
        <v>14</v>
      </c>
      <c r="E8" s="5">
        <v>14</v>
      </c>
      <c r="F8" s="20">
        <v>8</v>
      </c>
      <c r="G8" s="20">
        <v>11</v>
      </c>
      <c r="H8" s="18" t="s">
        <v>423</v>
      </c>
      <c r="I8" s="18" t="s">
        <v>423</v>
      </c>
      <c r="J8" s="110">
        <v>19</v>
      </c>
    </row>
    <row r="9" spans="1:10" ht="15" customHeight="1" x14ac:dyDescent="0.15">
      <c r="A9" s="14">
        <v>28</v>
      </c>
      <c r="B9" s="19">
        <v>35</v>
      </c>
      <c r="C9" s="5">
        <v>31</v>
      </c>
      <c r="D9" s="20">
        <v>12</v>
      </c>
      <c r="E9" s="5">
        <v>13</v>
      </c>
      <c r="F9" s="20">
        <v>6</v>
      </c>
      <c r="G9" s="20">
        <v>4</v>
      </c>
      <c r="H9" s="18" t="s">
        <v>423</v>
      </c>
      <c r="I9" s="18" t="s">
        <v>423</v>
      </c>
      <c r="J9" s="110">
        <v>41</v>
      </c>
    </row>
    <row r="10" spans="1:10" ht="15" customHeight="1" x14ac:dyDescent="0.15">
      <c r="A10" s="14">
        <v>29</v>
      </c>
      <c r="B10" s="19">
        <f>SUM(C10,G10)</f>
        <v>31</v>
      </c>
      <c r="C10" s="5">
        <f>SUM(D10:F10)</f>
        <v>27</v>
      </c>
      <c r="D10" s="20">
        <v>13</v>
      </c>
      <c r="E10" s="5">
        <v>10</v>
      </c>
      <c r="F10" s="20">
        <v>4</v>
      </c>
      <c r="G10" s="20">
        <v>4</v>
      </c>
      <c r="H10" s="18" t="s">
        <v>423</v>
      </c>
      <c r="I10" s="18" t="s">
        <v>423</v>
      </c>
      <c r="J10" s="113">
        <v>35</v>
      </c>
    </row>
    <row r="11" spans="1:10" ht="15" customHeight="1" x14ac:dyDescent="0.15">
      <c r="A11" s="285"/>
      <c r="B11" s="286"/>
      <c r="C11" s="286"/>
      <c r="D11" s="115"/>
      <c r="E11" s="115"/>
      <c r="F11" s="115"/>
      <c r="G11" s="115"/>
      <c r="H11" s="115"/>
      <c r="I11" s="115"/>
      <c r="J11" s="287" t="s">
        <v>480</v>
      </c>
    </row>
  </sheetData>
  <mergeCells count="11">
    <mergeCell ref="J5:J7"/>
    <mergeCell ref="C6:C7"/>
    <mergeCell ref="D6:D7"/>
    <mergeCell ref="E6:E7"/>
    <mergeCell ref="F6:F7"/>
    <mergeCell ref="A5:A7"/>
    <mergeCell ref="B5:B7"/>
    <mergeCell ref="C5:F5"/>
    <mergeCell ref="G5:G7"/>
    <mergeCell ref="H5:H7"/>
    <mergeCell ref="I5:I7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J11"/>
  <sheetViews>
    <sheetView zoomScale="110" zoomScaleNormal="110" workbookViewId="0"/>
  </sheetViews>
  <sheetFormatPr defaultColWidth="7.125" defaultRowHeight="15" customHeight="1" x14ac:dyDescent="0.15"/>
  <cols>
    <col min="1" max="1" width="11.25" style="98" customWidth="1"/>
    <col min="2" max="2" width="9.375" style="98" customWidth="1"/>
    <col min="3" max="3" width="6.25" style="98" customWidth="1"/>
    <col min="4" max="4" width="8.125" style="98" customWidth="1"/>
    <col min="5" max="5" width="11.875" style="98" customWidth="1"/>
    <col min="6" max="6" width="6.875" style="98" customWidth="1"/>
    <col min="7" max="10" width="8.125" style="98" customWidth="1"/>
    <col min="11" max="16384" width="7.125" style="98"/>
  </cols>
  <sheetData>
    <row r="1" spans="1:10" ht="15" customHeight="1" x14ac:dyDescent="0.15">
      <c r="A1" s="470" t="s">
        <v>392</v>
      </c>
    </row>
    <row r="3" spans="1:10" ht="15" customHeight="1" x14ac:dyDescent="0.15">
      <c r="A3" s="261" t="s">
        <v>381</v>
      </c>
    </row>
    <row r="4" spans="1:10" ht="15" customHeight="1" x14ac:dyDescent="0.15">
      <c r="A4" s="267" t="s">
        <v>477</v>
      </c>
      <c r="J4" s="268" t="s">
        <v>481</v>
      </c>
    </row>
    <row r="5" spans="1:10" ht="15" customHeight="1" x14ac:dyDescent="0.15">
      <c r="A5" s="269" t="s">
        <v>47</v>
      </c>
      <c r="B5" s="270" t="s">
        <v>152</v>
      </c>
      <c r="C5" s="263" t="s">
        <v>153</v>
      </c>
      <c r="D5" s="263"/>
      <c r="E5" s="263"/>
      <c r="F5" s="263"/>
      <c r="G5" s="271" t="s">
        <v>154</v>
      </c>
      <c r="H5" s="271" t="s">
        <v>155</v>
      </c>
      <c r="I5" s="272" t="s">
        <v>156</v>
      </c>
      <c r="J5" s="272" t="s">
        <v>157</v>
      </c>
    </row>
    <row r="6" spans="1:10" ht="15" customHeight="1" x14ac:dyDescent="0.15">
      <c r="A6" s="288"/>
      <c r="B6" s="289"/>
      <c r="C6" s="263" t="s">
        <v>158</v>
      </c>
      <c r="D6" s="275" t="s">
        <v>159</v>
      </c>
      <c r="E6" s="275" t="s">
        <v>160</v>
      </c>
      <c r="F6" s="271" t="s">
        <v>161</v>
      </c>
      <c r="G6" s="290"/>
      <c r="H6" s="290"/>
      <c r="I6" s="291"/>
      <c r="J6" s="278"/>
    </row>
    <row r="7" spans="1:10" ht="15" customHeight="1" x14ac:dyDescent="0.15">
      <c r="A7" s="292"/>
      <c r="B7" s="293"/>
      <c r="C7" s="263"/>
      <c r="D7" s="294"/>
      <c r="E7" s="263"/>
      <c r="F7" s="295"/>
      <c r="G7" s="295"/>
      <c r="H7" s="295"/>
      <c r="I7" s="296"/>
      <c r="J7" s="284"/>
    </row>
    <row r="8" spans="1:10" ht="15" customHeight="1" x14ac:dyDescent="0.15">
      <c r="A8" s="297" t="s">
        <v>426</v>
      </c>
      <c r="B8" s="298">
        <v>139</v>
      </c>
      <c r="C8" s="113">
        <v>28</v>
      </c>
      <c r="D8" s="256">
        <v>9</v>
      </c>
      <c r="E8" s="113">
        <v>13</v>
      </c>
      <c r="F8" s="256">
        <v>6</v>
      </c>
      <c r="G8" s="256">
        <v>7</v>
      </c>
      <c r="H8" s="256">
        <v>47</v>
      </c>
      <c r="I8" s="256">
        <v>57</v>
      </c>
      <c r="J8" s="110">
        <v>73</v>
      </c>
    </row>
    <row r="9" spans="1:10" ht="15" customHeight="1" x14ac:dyDescent="0.15">
      <c r="A9" s="299" t="s">
        <v>482</v>
      </c>
      <c r="B9" s="298">
        <v>136</v>
      </c>
      <c r="C9" s="113">
        <v>16</v>
      </c>
      <c r="D9" s="256">
        <v>5</v>
      </c>
      <c r="E9" s="113">
        <v>8</v>
      </c>
      <c r="F9" s="256">
        <v>3</v>
      </c>
      <c r="G9" s="256">
        <v>2</v>
      </c>
      <c r="H9" s="256">
        <v>26</v>
      </c>
      <c r="I9" s="256">
        <v>92</v>
      </c>
      <c r="J9" s="110">
        <v>84</v>
      </c>
    </row>
    <row r="10" spans="1:10" ht="15" customHeight="1" x14ac:dyDescent="0.15">
      <c r="A10" s="300" t="s">
        <v>483</v>
      </c>
      <c r="B10" s="301">
        <f>SUM(C10,G10:I10)</f>
        <v>113</v>
      </c>
      <c r="C10" s="302">
        <f>SUM(D10:F10)</f>
        <v>15</v>
      </c>
      <c r="D10" s="303">
        <v>5</v>
      </c>
      <c r="E10" s="302">
        <v>7</v>
      </c>
      <c r="F10" s="303">
        <v>3</v>
      </c>
      <c r="G10" s="303">
        <v>2</v>
      </c>
      <c r="H10" s="303">
        <v>26</v>
      </c>
      <c r="I10" s="303">
        <v>70</v>
      </c>
      <c r="J10" s="302">
        <v>77</v>
      </c>
    </row>
    <row r="11" spans="1:10" ht="15" customHeight="1" x14ac:dyDescent="0.15">
      <c r="C11" s="304"/>
      <c r="D11" s="305"/>
      <c r="E11" s="305"/>
      <c r="F11" s="305"/>
      <c r="G11" s="305"/>
      <c r="H11" s="305"/>
      <c r="I11" s="305"/>
      <c r="J11" s="306" t="s">
        <v>480</v>
      </c>
    </row>
  </sheetData>
  <mergeCells count="11">
    <mergeCell ref="J5:J7"/>
    <mergeCell ref="C6:C7"/>
    <mergeCell ref="D6:D7"/>
    <mergeCell ref="E6:E7"/>
    <mergeCell ref="F6:F7"/>
    <mergeCell ref="A5:A7"/>
    <mergeCell ref="B5:B7"/>
    <mergeCell ref="C5:F5"/>
    <mergeCell ref="G5:G7"/>
    <mergeCell ref="H5:H7"/>
    <mergeCell ref="I5:I7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D9"/>
  <sheetViews>
    <sheetView zoomScale="110" zoomScaleNormal="110" workbookViewId="0"/>
  </sheetViews>
  <sheetFormatPr defaultColWidth="7.125" defaultRowHeight="15" customHeight="1" x14ac:dyDescent="0.15"/>
  <cols>
    <col min="1" max="1" width="11.25" style="98" customWidth="1"/>
    <col min="2" max="4" width="25" style="98" customWidth="1"/>
    <col min="5" max="16384" width="7.125" style="98"/>
  </cols>
  <sheetData>
    <row r="1" spans="1:4" ht="15" customHeight="1" x14ac:dyDescent="0.15">
      <c r="A1" s="470" t="s">
        <v>392</v>
      </c>
    </row>
    <row r="3" spans="1:4" ht="15" customHeight="1" x14ac:dyDescent="0.15">
      <c r="A3" s="261" t="s">
        <v>382</v>
      </c>
    </row>
    <row r="4" spans="1:4" ht="15" customHeight="1" x14ac:dyDescent="0.15">
      <c r="D4" s="307" t="s">
        <v>17</v>
      </c>
    </row>
    <row r="5" spans="1:4" ht="15" customHeight="1" x14ac:dyDescent="0.15">
      <c r="A5" s="308" t="s">
        <v>162</v>
      </c>
      <c r="B5" s="170" t="s">
        <v>484</v>
      </c>
      <c r="C5" s="170" t="s">
        <v>163</v>
      </c>
      <c r="D5" s="170" t="s">
        <v>164</v>
      </c>
    </row>
    <row r="6" spans="1:4" ht="15" customHeight="1" x14ac:dyDescent="0.15">
      <c r="A6" s="204" t="s">
        <v>426</v>
      </c>
      <c r="B6" s="16">
        <v>17215</v>
      </c>
      <c r="C6" s="21">
        <v>4</v>
      </c>
      <c r="D6" s="21">
        <v>0</v>
      </c>
    </row>
    <row r="7" spans="1:4" s="266" customFormat="1" ht="15" customHeight="1" x14ac:dyDescent="0.15">
      <c r="A7" s="205" t="s">
        <v>453</v>
      </c>
      <c r="B7" s="17">
        <v>18638</v>
      </c>
      <c r="C7" s="5">
        <v>6</v>
      </c>
      <c r="D7" s="5">
        <v>0</v>
      </c>
    </row>
    <row r="8" spans="1:4" s="266" customFormat="1" ht="15" customHeight="1" x14ac:dyDescent="0.15">
      <c r="A8" s="28" t="s">
        <v>454</v>
      </c>
      <c r="B8" s="29">
        <v>19483</v>
      </c>
      <c r="C8" s="27">
        <v>6</v>
      </c>
      <c r="D8" s="27">
        <v>0</v>
      </c>
    </row>
    <row r="9" spans="1:4" ht="15" customHeight="1" x14ac:dyDescent="0.15">
      <c r="A9" s="309"/>
      <c r="B9" s="309"/>
      <c r="D9" s="265" t="s">
        <v>165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E32"/>
  <sheetViews>
    <sheetView zoomScale="110" zoomScaleNormal="110" workbookViewId="0"/>
  </sheetViews>
  <sheetFormatPr defaultColWidth="8.625" defaultRowHeight="15" customHeight="1" x14ac:dyDescent="0.15"/>
  <cols>
    <col min="1" max="1" width="9.375" style="71" customWidth="1"/>
    <col min="2" max="2" width="30" style="71" customWidth="1"/>
    <col min="3" max="4" width="15.625" style="71" customWidth="1"/>
    <col min="5" max="5" width="15.625" style="310" customWidth="1"/>
    <col min="6" max="16384" width="8.625" style="71"/>
  </cols>
  <sheetData>
    <row r="1" spans="1:5" ht="15" customHeight="1" x14ac:dyDescent="0.15">
      <c r="A1" s="470" t="s">
        <v>392</v>
      </c>
    </row>
    <row r="3" spans="1:5" ht="15" customHeight="1" x14ac:dyDescent="0.15">
      <c r="A3" s="69" t="s">
        <v>485</v>
      </c>
    </row>
    <row r="4" spans="1:5" ht="15" customHeight="1" x14ac:dyDescent="0.15">
      <c r="A4" s="72" t="s">
        <v>486</v>
      </c>
      <c r="E4" s="22" t="s">
        <v>120</v>
      </c>
    </row>
    <row r="5" spans="1:5" ht="15" customHeight="1" x14ac:dyDescent="0.15">
      <c r="A5" s="311" t="s">
        <v>166</v>
      </c>
      <c r="B5" s="312"/>
      <c r="C5" s="121" t="s">
        <v>167</v>
      </c>
      <c r="D5" s="122" t="s">
        <v>168</v>
      </c>
      <c r="E5" s="313" t="s">
        <v>169</v>
      </c>
    </row>
    <row r="6" spans="1:5" ht="15" customHeight="1" x14ac:dyDescent="0.15">
      <c r="A6" s="314" t="s">
        <v>170</v>
      </c>
      <c r="B6" s="315" t="s">
        <v>188</v>
      </c>
      <c r="C6" s="59">
        <v>2870</v>
      </c>
      <c r="D6" s="59">
        <v>2748</v>
      </c>
      <c r="E6" s="31">
        <f>IFERROR(D6/C6*100,"")</f>
        <v>95.749128919860624</v>
      </c>
    </row>
    <row r="7" spans="1:5" ht="15" customHeight="1" x14ac:dyDescent="0.15">
      <c r="A7" s="316"/>
      <c r="B7" s="315" t="s">
        <v>189</v>
      </c>
      <c r="C7" s="18" t="s">
        <v>468</v>
      </c>
      <c r="D7" s="59">
        <v>2725</v>
      </c>
      <c r="E7" s="32" t="s">
        <v>468</v>
      </c>
    </row>
    <row r="8" spans="1:5" ht="15" customHeight="1" x14ac:dyDescent="0.15">
      <c r="A8" s="316"/>
      <c r="B8" s="315" t="s">
        <v>190</v>
      </c>
      <c r="C8" s="18" t="s">
        <v>468</v>
      </c>
      <c r="D8" s="59">
        <v>2808</v>
      </c>
      <c r="E8" s="32" t="s">
        <v>468</v>
      </c>
    </row>
    <row r="9" spans="1:5" ht="15" customHeight="1" x14ac:dyDescent="0.15">
      <c r="A9" s="316"/>
      <c r="B9" s="317" t="s">
        <v>171</v>
      </c>
      <c r="C9" s="10">
        <v>8610</v>
      </c>
      <c r="D9" s="10">
        <v>8186</v>
      </c>
      <c r="E9" s="31">
        <f>IFERROR(D9/C9*100,"")</f>
        <v>95.075493612078972</v>
      </c>
    </row>
    <row r="10" spans="1:5" ht="15" customHeight="1" x14ac:dyDescent="0.15">
      <c r="A10" s="316"/>
      <c r="B10" s="317" t="s">
        <v>172</v>
      </c>
      <c r="C10" s="10">
        <v>2912</v>
      </c>
      <c r="D10" s="10">
        <v>2806</v>
      </c>
      <c r="E10" s="31">
        <f t="shared" ref="E10:E13" si="0">IFERROR(D10/C10*100,"")</f>
        <v>96.359890109890117</v>
      </c>
    </row>
    <row r="11" spans="1:5" ht="15" customHeight="1" x14ac:dyDescent="0.15">
      <c r="A11" s="316"/>
      <c r="B11" s="317" t="s">
        <v>173</v>
      </c>
      <c r="C11" s="10">
        <v>8610</v>
      </c>
      <c r="D11" s="10">
        <v>8191</v>
      </c>
      <c r="E11" s="31">
        <f t="shared" si="0"/>
        <v>95.133565621370494</v>
      </c>
    </row>
    <row r="12" spans="1:5" ht="15" customHeight="1" x14ac:dyDescent="0.15">
      <c r="A12" s="316"/>
      <c r="B12" s="317" t="s">
        <v>174</v>
      </c>
      <c r="C12" s="10">
        <v>2856</v>
      </c>
      <c r="D12" s="10">
        <v>2798</v>
      </c>
      <c r="E12" s="31">
        <f t="shared" si="0"/>
        <v>97.969187675070017</v>
      </c>
    </row>
    <row r="13" spans="1:5" ht="15" customHeight="1" x14ac:dyDescent="0.15">
      <c r="A13" s="316"/>
      <c r="B13" s="317" t="s">
        <v>487</v>
      </c>
      <c r="C13" s="10">
        <v>2870</v>
      </c>
      <c r="D13" s="10">
        <v>2753</v>
      </c>
      <c r="E13" s="31">
        <f t="shared" si="0"/>
        <v>95.923344947735188</v>
      </c>
    </row>
    <row r="14" spans="1:5" ht="15" customHeight="1" x14ac:dyDescent="0.15">
      <c r="A14" s="316"/>
      <c r="B14" s="317" t="s">
        <v>175</v>
      </c>
      <c r="C14" s="18" t="s">
        <v>468</v>
      </c>
      <c r="D14" s="10">
        <v>33</v>
      </c>
      <c r="E14" s="32" t="s">
        <v>468</v>
      </c>
    </row>
    <row r="15" spans="1:5" ht="15" customHeight="1" x14ac:dyDescent="0.15">
      <c r="A15" s="316"/>
      <c r="B15" s="317" t="s">
        <v>176</v>
      </c>
      <c r="C15" s="18" t="s">
        <v>468</v>
      </c>
      <c r="D15" s="10">
        <v>84</v>
      </c>
      <c r="E15" s="32" t="s">
        <v>468</v>
      </c>
    </row>
    <row r="16" spans="1:5" ht="15" customHeight="1" x14ac:dyDescent="0.15">
      <c r="A16" s="316"/>
      <c r="B16" s="317" t="s">
        <v>488</v>
      </c>
      <c r="C16" s="59">
        <v>8682</v>
      </c>
      <c r="D16" s="5">
        <v>8265</v>
      </c>
      <c r="E16" s="31">
        <f t="shared" ref="E16:E27" si="1">IFERROR(D16/C16*100,"")</f>
        <v>95.196959225984799</v>
      </c>
    </row>
    <row r="17" spans="1:5" ht="15" customHeight="1" x14ac:dyDescent="0.15">
      <c r="A17" s="316"/>
      <c r="B17" s="317" t="s">
        <v>177</v>
      </c>
      <c r="C17" s="59">
        <v>2889</v>
      </c>
      <c r="D17" s="5">
        <v>2741</v>
      </c>
      <c r="E17" s="31">
        <f t="shared" si="1"/>
        <v>94.877120110764963</v>
      </c>
    </row>
    <row r="18" spans="1:5" ht="15" customHeight="1" x14ac:dyDescent="0.15">
      <c r="A18" s="316"/>
      <c r="B18" s="317" t="s">
        <v>192</v>
      </c>
      <c r="C18" s="10">
        <v>2856</v>
      </c>
      <c r="D18" s="10">
        <v>2798</v>
      </c>
      <c r="E18" s="33">
        <f t="shared" si="1"/>
        <v>97.969187675070017</v>
      </c>
    </row>
    <row r="19" spans="1:5" ht="15" customHeight="1" x14ac:dyDescent="0.15">
      <c r="A19" s="316"/>
      <c r="B19" s="317" t="s">
        <v>193</v>
      </c>
      <c r="C19" s="59">
        <v>2955</v>
      </c>
      <c r="D19" s="59">
        <v>2667</v>
      </c>
      <c r="E19" s="33">
        <f t="shared" si="1"/>
        <v>90.253807106598984</v>
      </c>
    </row>
    <row r="20" spans="1:5" ht="15" customHeight="1" x14ac:dyDescent="0.15">
      <c r="A20" s="316"/>
      <c r="B20" s="317" t="s">
        <v>178</v>
      </c>
      <c r="C20" s="59">
        <v>5712</v>
      </c>
      <c r="D20" s="59">
        <v>5294</v>
      </c>
      <c r="E20" s="33">
        <f t="shared" si="1"/>
        <v>92.682072829131656</v>
      </c>
    </row>
    <row r="21" spans="1:5" ht="15" customHeight="1" x14ac:dyDescent="0.15">
      <c r="A21" s="316"/>
      <c r="B21" s="317" t="s">
        <v>489</v>
      </c>
      <c r="C21" s="10">
        <v>5988</v>
      </c>
      <c r="D21" s="10">
        <v>5954</v>
      </c>
      <c r="E21" s="33">
        <f t="shared" si="1"/>
        <v>99.432197728790911</v>
      </c>
    </row>
    <row r="22" spans="1:5" ht="15" customHeight="1" x14ac:dyDescent="0.15">
      <c r="A22" s="316"/>
      <c r="B22" s="317" t="s">
        <v>490</v>
      </c>
      <c r="C22" s="10">
        <v>2870</v>
      </c>
      <c r="D22" s="10">
        <v>2592</v>
      </c>
      <c r="E22" s="33">
        <f t="shared" si="1"/>
        <v>90.313588850174227</v>
      </c>
    </row>
    <row r="23" spans="1:5" ht="15" customHeight="1" x14ac:dyDescent="0.15">
      <c r="A23" s="318" t="s">
        <v>179</v>
      </c>
      <c r="B23" s="319" t="s">
        <v>191</v>
      </c>
      <c r="C23" s="23">
        <v>3144</v>
      </c>
      <c r="D23" s="23">
        <v>2416</v>
      </c>
      <c r="E23" s="320">
        <f t="shared" si="1"/>
        <v>76.844783715012724</v>
      </c>
    </row>
    <row r="24" spans="1:5" ht="15" customHeight="1" x14ac:dyDescent="0.15">
      <c r="A24" s="321"/>
      <c r="B24" s="317" t="s">
        <v>491</v>
      </c>
      <c r="C24" s="59">
        <v>3058</v>
      </c>
      <c r="D24" s="59">
        <v>2524</v>
      </c>
      <c r="E24" s="31">
        <f t="shared" si="1"/>
        <v>82.537606278613467</v>
      </c>
    </row>
    <row r="25" spans="1:5" ht="15" customHeight="1" x14ac:dyDescent="0.15">
      <c r="A25" s="322"/>
      <c r="B25" s="323" t="s">
        <v>180</v>
      </c>
      <c r="C25" s="4">
        <v>4209</v>
      </c>
      <c r="D25" s="4">
        <v>5</v>
      </c>
      <c r="E25" s="324">
        <f t="shared" si="1"/>
        <v>0.11879306248515087</v>
      </c>
    </row>
    <row r="26" spans="1:5" s="325" customFormat="1" ht="15" customHeight="1" x14ac:dyDescent="0.15">
      <c r="A26" s="316" t="s">
        <v>492</v>
      </c>
      <c r="B26" s="317" t="s">
        <v>493</v>
      </c>
      <c r="C26" s="5">
        <v>82447</v>
      </c>
      <c r="D26" s="5">
        <v>31541</v>
      </c>
      <c r="E26" s="31">
        <f t="shared" si="1"/>
        <v>38.256091792302932</v>
      </c>
    </row>
    <row r="27" spans="1:5" s="325" customFormat="1" ht="15" customHeight="1" x14ac:dyDescent="0.15">
      <c r="A27" s="326"/>
      <c r="B27" s="327" t="s">
        <v>181</v>
      </c>
      <c r="C27" s="27">
        <v>20001</v>
      </c>
      <c r="D27" s="27">
        <v>8624</v>
      </c>
      <c r="E27" s="328">
        <f t="shared" si="1"/>
        <v>43.11784410779461</v>
      </c>
    </row>
    <row r="28" spans="1:5" s="325" customFormat="1" ht="15" customHeight="1" x14ac:dyDescent="0.15">
      <c r="A28" s="71" t="s">
        <v>196</v>
      </c>
      <c r="B28" s="93"/>
      <c r="C28" s="93"/>
      <c r="D28" s="93"/>
      <c r="E28" s="329" t="s">
        <v>73</v>
      </c>
    </row>
    <row r="29" spans="1:5" ht="15" customHeight="1" x14ac:dyDescent="0.15">
      <c r="A29" s="71" t="s">
        <v>182</v>
      </c>
      <c r="E29" s="71"/>
    </row>
    <row r="30" spans="1:5" ht="15" customHeight="1" x14ac:dyDescent="0.15">
      <c r="A30" s="71" t="s">
        <v>195</v>
      </c>
      <c r="E30" s="71"/>
    </row>
    <row r="31" spans="1:5" ht="15" customHeight="1" x14ac:dyDescent="0.15">
      <c r="A31" s="71" t="s">
        <v>197</v>
      </c>
    </row>
    <row r="32" spans="1:5" ht="15" customHeight="1" x14ac:dyDescent="0.15">
      <c r="A32" s="71" t="s">
        <v>194</v>
      </c>
    </row>
  </sheetData>
  <mergeCells count="1">
    <mergeCell ref="A5:B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D9"/>
  <sheetViews>
    <sheetView zoomScale="110" zoomScaleNormal="110" workbookViewId="0"/>
  </sheetViews>
  <sheetFormatPr defaultColWidth="8.875" defaultRowHeight="15" customHeight="1" x14ac:dyDescent="0.15"/>
  <cols>
    <col min="1" max="1" width="26.25" style="71" customWidth="1"/>
    <col min="2" max="2" width="3.75" style="71" customWidth="1"/>
    <col min="3" max="3" width="26.25" style="71" customWidth="1"/>
    <col min="4" max="4" width="30" style="71" customWidth="1"/>
    <col min="5" max="16384" width="8.875" style="71"/>
  </cols>
  <sheetData>
    <row r="1" spans="1:4" ht="15" customHeight="1" x14ac:dyDescent="0.15">
      <c r="A1" s="470" t="s">
        <v>392</v>
      </c>
    </row>
    <row r="3" spans="1:4" ht="15" customHeight="1" x14ac:dyDescent="0.15">
      <c r="A3" s="145" t="s">
        <v>383</v>
      </c>
    </row>
    <row r="4" spans="1:4" ht="15" customHeight="1" x14ac:dyDescent="0.15">
      <c r="A4" s="330" t="s">
        <v>494</v>
      </c>
    </row>
    <row r="5" spans="1:4" ht="15" customHeight="1" x14ac:dyDescent="0.15">
      <c r="A5" s="166" t="s">
        <v>2</v>
      </c>
      <c r="B5" s="149" t="s">
        <v>201</v>
      </c>
      <c r="C5" s="74"/>
      <c r="D5" s="77" t="s">
        <v>202</v>
      </c>
    </row>
    <row r="6" spans="1:4" ht="15" customHeight="1" x14ac:dyDescent="0.15">
      <c r="A6" s="331" t="s">
        <v>203</v>
      </c>
      <c r="B6" s="332" t="s">
        <v>495</v>
      </c>
      <c r="C6" s="333">
        <v>21013.9</v>
      </c>
      <c r="D6" s="334">
        <v>28942.526999999998</v>
      </c>
    </row>
    <row r="7" spans="1:4" ht="15" customHeight="1" x14ac:dyDescent="0.15">
      <c r="A7" s="335" t="s">
        <v>496</v>
      </c>
      <c r="B7" s="336"/>
      <c r="C7" s="337"/>
      <c r="D7" s="338">
        <v>2075.11</v>
      </c>
    </row>
    <row r="8" spans="1:4" ht="15" customHeight="1" x14ac:dyDescent="0.15">
      <c r="A8" s="331" t="s">
        <v>204</v>
      </c>
      <c r="B8" s="339"/>
      <c r="C8" s="340">
        <v>2107</v>
      </c>
      <c r="D8" s="341">
        <v>901.39</v>
      </c>
    </row>
    <row r="9" spans="1:4" ht="15" customHeight="1" x14ac:dyDescent="0.15">
      <c r="D9" s="144" t="s">
        <v>205</v>
      </c>
    </row>
  </sheetData>
  <mergeCells count="3">
    <mergeCell ref="B5:C5"/>
    <mergeCell ref="B6:B7"/>
    <mergeCell ref="C6:C7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H25"/>
  <sheetViews>
    <sheetView zoomScale="110" zoomScaleNormal="110" workbookViewId="0"/>
  </sheetViews>
  <sheetFormatPr defaultColWidth="8.875" defaultRowHeight="15" customHeight="1" x14ac:dyDescent="0.15"/>
  <cols>
    <col min="1" max="1" width="7.5" style="98" customWidth="1"/>
    <col min="2" max="2" width="18.75" style="98" customWidth="1"/>
    <col min="3" max="8" width="10" style="98" customWidth="1"/>
    <col min="9" max="16384" width="8.875" style="98"/>
  </cols>
  <sheetData>
    <row r="1" spans="1:8" ht="15" customHeight="1" x14ac:dyDescent="0.15">
      <c r="A1" s="470" t="s">
        <v>392</v>
      </c>
    </row>
    <row r="3" spans="1:8" ht="15" customHeight="1" x14ac:dyDescent="0.15">
      <c r="A3" s="261" t="s">
        <v>497</v>
      </c>
    </row>
    <row r="4" spans="1:8" ht="15" customHeight="1" x14ac:dyDescent="0.15">
      <c r="A4" s="99" t="s">
        <v>206</v>
      </c>
      <c r="B4" s="101"/>
      <c r="C4" s="101"/>
      <c r="D4" s="342"/>
      <c r="E4" s="342"/>
      <c r="F4" s="342"/>
      <c r="G4" s="342"/>
      <c r="H4" s="102" t="s">
        <v>17</v>
      </c>
    </row>
    <row r="5" spans="1:8" ht="15" customHeight="1" x14ac:dyDescent="0.15">
      <c r="A5" s="105" t="s">
        <v>498</v>
      </c>
      <c r="B5" s="262"/>
      <c r="C5" s="104" t="s">
        <v>499</v>
      </c>
      <c r="D5" s="262"/>
      <c r="E5" s="104" t="s">
        <v>500</v>
      </c>
      <c r="F5" s="262"/>
      <c r="G5" s="104" t="s">
        <v>501</v>
      </c>
      <c r="H5" s="105"/>
    </row>
    <row r="6" spans="1:8" ht="15" customHeight="1" x14ac:dyDescent="0.15">
      <c r="A6" s="343" t="s">
        <v>502</v>
      </c>
      <c r="B6" s="344"/>
      <c r="C6" s="345">
        <v>588</v>
      </c>
      <c r="D6" s="346">
        <v>36</v>
      </c>
      <c r="E6" s="347">
        <v>614</v>
      </c>
      <c r="F6" s="346">
        <v>36</v>
      </c>
      <c r="G6" s="347">
        <v>616</v>
      </c>
      <c r="H6" s="346">
        <v>27</v>
      </c>
    </row>
    <row r="7" spans="1:8" ht="15" customHeight="1" x14ac:dyDescent="0.15">
      <c r="A7" s="348" t="s">
        <v>207</v>
      </c>
      <c r="B7" s="349"/>
      <c r="C7" s="350">
        <v>74</v>
      </c>
      <c r="D7" s="351">
        <v>1</v>
      </c>
      <c r="E7" s="352">
        <v>71</v>
      </c>
      <c r="F7" s="351">
        <v>2</v>
      </c>
      <c r="G7" s="352">
        <v>73</v>
      </c>
      <c r="H7" s="351">
        <v>1</v>
      </c>
    </row>
    <row r="8" spans="1:8" ht="15" customHeight="1" x14ac:dyDescent="0.15">
      <c r="A8" s="353" t="s">
        <v>208</v>
      </c>
      <c r="B8" s="109" t="s">
        <v>209</v>
      </c>
      <c r="C8" s="354">
        <v>32</v>
      </c>
      <c r="D8" s="355"/>
      <c r="E8" s="113">
        <v>33</v>
      </c>
      <c r="F8" s="355"/>
      <c r="G8" s="113">
        <v>34</v>
      </c>
      <c r="H8" s="355"/>
    </row>
    <row r="9" spans="1:8" ht="15" customHeight="1" x14ac:dyDescent="0.15">
      <c r="A9" s="356"/>
      <c r="B9" s="109" t="s">
        <v>208</v>
      </c>
      <c r="C9" s="354">
        <v>326</v>
      </c>
      <c r="D9" s="355">
        <v>30</v>
      </c>
      <c r="E9" s="113">
        <v>347</v>
      </c>
      <c r="F9" s="355">
        <v>32</v>
      </c>
      <c r="G9" s="113">
        <v>347</v>
      </c>
      <c r="H9" s="355">
        <v>23</v>
      </c>
    </row>
    <row r="10" spans="1:8" ht="15" customHeight="1" x14ac:dyDescent="0.15">
      <c r="A10" s="356"/>
      <c r="B10" s="109" t="s">
        <v>210</v>
      </c>
      <c r="C10" s="354">
        <v>1</v>
      </c>
      <c r="D10" s="355"/>
      <c r="E10" s="113">
        <v>1</v>
      </c>
      <c r="F10" s="355"/>
      <c r="G10" s="113">
        <v>1</v>
      </c>
      <c r="H10" s="355"/>
    </row>
    <row r="11" spans="1:8" ht="15" customHeight="1" x14ac:dyDescent="0.15">
      <c r="A11" s="353" t="s">
        <v>211</v>
      </c>
      <c r="B11" s="357" t="s">
        <v>212</v>
      </c>
      <c r="C11" s="358">
        <v>13</v>
      </c>
      <c r="D11" s="359"/>
      <c r="E11" s="180">
        <v>13</v>
      </c>
      <c r="F11" s="359"/>
      <c r="G11" s="180">
        <v>13</v>
      </c>
      <c r="H11" s="359"/>
    </row>
    <row r="12" spans="1:8" ht="15" customHeight="1" x14ac:dyDescent="0.15">
      <c r="A12" s="360"/>
      <c r="B12" s="109" t="s">
        <v>213</v>
      </c>
      <c r="C12" s="354">
        <v>4</v>
      </c>
      <c r="D12" s="355">
        <v>1</v>
      </c>
      <c r="E12" s="113">
        <v>4</v>
      </c>
      <c r="F12" s="355"/>
      <c r="G12" s="113">
        <v>4</v>
      </c>
      <c r="H12" s="355"/>
    </row>
    <row r="13" spans="1:8" ht="15" customHeight="1" x14ac:dyDescent="0.15">
      <c r="A13" s="360"/>
      <c r="B13" s="109" t="s">
        <v>214</v>
      </c>
      <c r="C13" s="354">
        <v>1</v>
      </c>
      <c r="D13" s="355"/>
      <c r="E13" s="113">
        <v>1</v>
      </c>
      <c r="F13" s="355"/>
      <c r="G13" s="113">
        <v>1</v>
      </c>
      <c r="H13" s="355"/>
    </row>
    <row r="14" spans="1:8" ht="15" customHeight="1" x14ac:dyDescent="0.15">
      <c r="A14" s="360"/>
      <c r="B14" s="109" t="s">
        <v>215</v>
      </c>
      <c r="C14" s="354">
        <v>19</v>
      </c>
      <c r="D14" s="355"/>
      <c r="E14" s="113">
        <v>21</v>
      </c>
      <c r="F14" s="355">
        <v>1</v>
      </c>
      <c r="G14" s="113">
        <v>21</v>
      </c>
      <c r="H14" s="355"/>
    </row>
    <row r="15" spans="1:8" ht="15" customHeight="1" x14ac:dyDescent="0.15">
      <c r="A15" s="360"/>
      <c r="B15" s="109" t="s">
        <v>216</v>
      </c>
      <c r="C15" s="354">
        <v>22</v>
      </c>
      <c r="D15" s="355">
        <v>2</v>
      </c>
      <c r="E15" s="113">
        <v>24</v>
      </c>
      <c r="F15" s="355">
        <v>1</v>
      </c>
      <c r="G15" s="113">
        <v>25</v>
      </c>
      <c r="H15" s="355">
        <v>1</v>
      </c>
    </row>
    <row r="16" spans="1:8" ht="15" customHeight="1" x14ac:dyDescent="0.15">
      <c r="A16" s="360"/>
      <c r="B16" s="109" t="s">
        <v>217</v>
      </c>
      <c r="C16" s="354">
        <v>3</v>
      </c>
      <c r="D16" s="355"/>
      <c r="E16" s="113">
        <v>3</v>
      </c>
      <c r="F16" s="355"/>
      <c r="G16" s="113">
        <v>3</v>
      </c>
      <c r="H16" s="355"/>
    </row>
    <row r="17" spans="1:8" ht="15" customHeight="1" x14ac:dyDescent="0.15">
      <c r="A17" s="360"/>
      <c r="B17" s="109" t="s">
        <v>218</v>
      </c>
      <c r="C17" s="354">
        <v>23</v>
      </c>
      <c r="D17" s="355">
        <v>2</v>
      </c>
      <c r="E17" s="113">
        <v>24</v>
      </c>
      <c r="F17" s="355"/>
      <c r="G17" s="113">
        <v>25</v>
      </c>
      <c r="H17" s="355">
        <v>1</v>
      </c>
    </row>
    <row r="18" spans="1:8" ht="15" customHeight="1" x14ac:dyDescent="0.15">
      <c r="A18" s="360"/>
      <c r="B18" s="109" t="s">
        <v>219</v>
      </c>
      <c r="C18" s="354">
        <v>6</v>
      </c>
      <c r="D18" s="355"/>
      <c r="E18" s="113">
        <v>6</v>
      </c>
      <c r="F18" s="355"/>
      <c r="G18" s="113">
        <v>5</v>
      </c>
      <c r="H18" s="355"/>
    </row>
    <row r="19" spans="1:8" ht="15" customHeight="1" x14ac:dyDescent="0.15">
      <c r="A19" s="361"/>
      <c r="B19" s="362" t="s">
        <v>220</v>
      </c>
      <c r="C19" s="363">
        <v>2</v>
      </c>
      <c r="D19" s="364"/>
      <c r="E19" s="184">
        <v>2</v>
      </c>
      <c r="F19" s="364"/>
      <c r="G19" s="184">
        <v>2</v>
      </c>
      <c r="H19" s="364"/>
    </row>
    <row r="20" spans="1:8" ht="15" customHeight="1" x14ac:dyDescent="0.15">
      <c r="A20" s="365" t="s">
        <v>221</v>
      </c>
      <c r="B20" s="357" t="s">
        <v>222</v>
      </c>
      <c r="C20" s="358">
        <v>31</v>
      </c>
      <c r="D20" s="359"/>
      <c r="E20" s="180">
        <v>32</v>
      </c>
      <c r="F20" s="359"/>
      <c r="G20" s="180">
        <v>30</v>
      </c>
      <c r="H20" s="359">
        <v>1</v>
      </c>
    </row>
    <row r="21" spans="1:8" ht="15" customHeight="1" x14ac:dyDescent="0.15">
      <c r="A21" s="366"/>
      <c r="B21" s="362" t="s">
        <v>223</v>
      </c>
      <c r="C21" s="363">
        <v>7</v>
      </c>
      <c r="D21" s="364"/>
      <c r="E21" s="184">
        <v>8</v>
      </c>
      <c r="F21" s="364"/>
      <c r="G21" s="184">
        <v>8</v>
      </c>
      <c r="H21" s="364"/>
    </row>
    <row r="22" spans="1:8" ht="15" customHeight="1" x14ac:dyDescent="0.15">
      <c r="A22" s="367" t="s">
        <v>224</v>
      </c>
      <c r="B22" s="109" t="s">
        <v>225</v>
      </c>
      <c r="C22" s="354">
        <v>15</v>
      </c>
      <c r="D22" s="355"/>
      <c r="E22" s="113">
        <v>15</v>
      </c>
      <c r="F22" s="355"/>
      <c r="G22" s="113">
        <v>15</v>
      </c>
      <c r="H22" s="355"/>
    </row>
    <row r="23" spans="1:8" ht="15" customHeight="1" x14ac:dyDescent="0.15">
      <c r="A23" s="368"/>
      <c r="B23" s="369" t="s">
        <v>226</v>
      </c>
      <c r="C23" s="354">
        <v>2</v>
      </c>
      <c r="D23" s="355"/>
      <c r="E23" s="113">
        <v>9</v>
      </c>
      <c r="F23" s="355"/>
      <c r="G23" s="113">
        <v>9</v>
      </c>
      <c r="H23" s="355"/>
    </row>
    <row r="24" spans="1:8" ht="15" customHeight="1" x14ac:dyDescent="0.15">
      <c r="A24" s="370" t="s">
        <v>227</v>
      </c>
      <c r="B24" s="370"/>
      <c r="C24" s="370"/>
      <c r="D24" s="116"/>
      <c r="E24" s="116"/>
      <c r="F24" s="116"/>
      <c r="G24" s="116"/>
      <c r="H24" s="116" t="s">
        <v>228</v>
      </c>
    </row>
    <row r="25" spans="1:8" ht="15" customHeight="1" x14ac:dyDescent="0.15">
      <c r="A25" s="266" t="s">
        <v>229</v>
      </c>
    </row>
  </sheetData>
  <mergeCells count="10">
    <mergeCell ref="A8:A10"/>
    <mergeCell ref="A11:A19"/>
    <mergeCell ref="A20:A21"/>
    <mergeCell ref="A22:A23"/>
    <mergeCell ref="A5:B5"/>
    <mergeCell ref="C5:D5"/>
    <mergeCell ref="E5:F5"/>
    <mergeCell ref="G5:H5"/>
    <mergeCell ref="A6:B6"/>
    <mergeCell ref="A7:B7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H44"/>
  <sheetViews>
    <sheetView zoomScale="110" zoomScaleNormal="110" workbookViewId="0"/>
  </sheetViews>
  <sheetFormatPr defaultColWidth="8.875" defaultRowHeight="15" customHeight="1" x14ac:dyDescent="0.15"/>
  <cols>
    <col min="1" max="2" width="15" style="98" customWidth="1"/>
    <col min="3" max="5" width="8.75" style="98" customWidth="1"/>
    <col min="6" max="8" width="10" style="98" customWidth="1"/>
    <col min="9" max="16384" width="8.875" style="98"/>
  </cols>
  <sheetData>
    <row r="1" spans="1:8" ht="15" customHeight="1" x14ac:dyDescent="0.15">
      <c r="A1" s="470" t="s">
        <v>392</v>
      </c>
    </row>
    <row r="3" spans="1:8" ht="15" customHeight="1" x14ac:dyDescent="0.15">
      <c r="A3" s="261" t="s">
        <v>503</v>
      </c>
      <c r="D3" s="371"/>
      <c r="E3" s="371"/>
      <c r="F3" s="371"/>
      <c r="G3" s="371"/>
      <c r="H3" s="371"/>
    </row>
    <row r="4" spans="1:8" ht="15" customHeight="1" x14ac:dyDescent="0.15">
      <c r="A4" s="372" t="s">
        <v>494</v>
      </c>
      <c r="B4" s="373"/>
      <c r="H4" s="102" t="s">
        <v>17</v>
      </c>
    </row>
    <row r="5" spans="1:8" s="375" customFormat="1" ht="15" customHeight="1" x14ac:dyDescent="0.15">
      <c r="A5" s="269" t="s">
        <v>230</v>
      </c>
      <c r="B5" s="374"/>
      <c r="C5" s="104" t="s">
        <v>231</v>
      </c>
      <c r="D5" s="105"/>
      <c r="E5" s="262"/>
      <c r="F5" s="271" t="s">
        <v>232</v>
      </c>
      <c r="G5" s="271" t="s">
        <v>233</v>
      </c>
      <c r="H5" s="272" t="s">
        <v>234</v>
      </c>
    </row>
    <row r="6" spans="1:8" ht="15" customHeight="1" x14ac:dyDescent="0.15">
      <c r="A6" s="292"/>
      <c r="B6" s="376"/>
      <c r="C6" s="171" t="s">
        <v>504</v>
      </c>
      <c r="D6" s="171" t="s">
        <v>235</v>
      </c>
      <c r="E6" s="170" t="s">
        <v>236</v>
      </c>
      <c r="F6" s="377"/>
      <c r="G6" s="378"/>
      <c r="H6" s="379"/>
    </row>
    <row r="7" spans="1:8" ht="15" customHeight="1" x14ac:dyDescent="0.15">
      <c r="A7" s="380" t="s">
        <v>207</v>
      </c>
      <c r="B7" s="381"/>
      <c r="C7" s="354">
        <v>73</v>
      </c>
      <c r="D7" s="354">
        <v>15</v>
      </c>
      <c r="E7" s="354">
        <f>SUM(C7:D7)</f>
        <v>88</v>
      </c>
      <c r="F7" s="382">
        <v>88</v>
      </c>
      <c r="G7" s="383">
        <f>F7/481*100</f>
        <v>18.295218295218298</v>
      </c>
      <c r="H7" s="383">
        <v>1</v>
      </c>
    </row>
    <row r="8" spans="1:8" ht="15" customHeight="1" x14ac:dyDescent="0.15">
      <c r="A8" s="384" t="s">
        <v>505</v>
      </c>
      <c r="B8" s="385" t="s">
        <v>237</v>
      </c>
      <c r="C8" s="358">
        <v>13</v>
      </c>
      <c r="D8" s="358">
        <v>0</v>
      </c>
      <c r="E8" s="358">
        <f t="shared" ref="E8:E39" si="0">SUM(C8:D8)</f>
        <v>13</v>
      </c>
      <c r="F8" s="386">
        <f>C8+0</f>
        <v>13</v>
      </c>
      <c r="G8" s="387">
        <f>F8/481*100</f>
        <v>2.7027027027027026</v>
      </c>
      <c r="H8" s="387">
        <f>IFERROR(E8/$F$7,"")</f>
        <v>0.14772727272727273</v>
      </c>
    </row>
    <row r="9" spans="1:8" ht="15" customHeight="1" x14ac:dyDescent="0.15">
      <c r="A9" s="388"/>
      <c r="B9" s="389" t="s">
        <v>213</v>
      </c>
      <c r="C9" s="354">
        <v>4</v>
      </c>
      <c r="D9" s="354">
        <v>0</v>
      </c>
      <c r="E9" s="354">
        <f t="shared" si="0"/>
        <v>4</v>
      </c>
      <c r="F9" s="382">
        <f>C9+0</f>
        <v>4</v>
      </c>
      <c r="G9" s="383">
        <f>F9/481*100</f>
        <v>0.83160083160083165</v>
      </c>
      <c r="H9" s="383">
        <f t="shared" ref="H9:H39" si="1">IFERROR(E9/$F$7,"")</f>
        <v>4.5454545454545456E-2</v>
      </c>
    </row>
    <row r="10" spans="1:8" ht="15" customHeight="1" x14ac:dyDescent="0.15">
      <c r="A10" s="388"/>
      <c r="B10" s="389" t="s">
        <v>214</v>
      </c>
      <c r="C10" s="354">
        <v>1</v>
      </c>
      <c r="D10" s="354">
        <v>0</v>
      </c>
      <c r="E10" s="354">
        <f t="shared" si="0"/>
        <v>1</v>
      </c>
      <c r="F10" s="382">
        <f>C10+0</f>
        <v>1</v>
      </c>
      <c r="G10" s="383">
        <f t="shared" ref="G10:G11" si="2">F10/481*100</f>
        <v>0.20790020790020791</v>
      </c>
      <c r="H10" s="383">
        <f t="shared" si="1"/>
        <v>1.1363636363636364E-2</v>
      </c>
    </row>
    <row r="11" spans="1:8" ht="15" customHeight="1" x14ac:dyDescent="0.15">
      <c r="A11" s="388"/>
      <c r="B11" s="389" t="s">
        <v>148</v>
      </c>
      <c r="C11" s="354">
        <v>0</v>
      </c>
      <c r="D11" s="354">
        <v>2</v>
      </c>
      <c r="E11" s="354">
        <f t="shared" si="0"/>
        <v>2</v>
      </c>
      <c r="F11" s="382">
        <f>C11+1.74</f>
        <v>1.74</v>
      </c>
      <c r="G11" s="383">
        <f t="shared" si="2"/>
        <v>0.36174636174636177</v>
      </c>
      <c r="H11" s="383">
        <f t="shared" si="1"/>
        <v>2.2727272727272728E-2</v>
      </c>
    </row>
    <row r="12" spans="1:8" ht="15" customHeight="1" x14ac:dyDescent="0.15">
      <c r="A12" s="390"/>
      <c r="B12" s="391" t="s">
        <v>236</v>
      </c>
      <c r="C12" s="363">
        <f>SUM(C8:C11)</f>
        <v>18</v>
      </c>
      <c r="D12" s="363">
        <f t="shared" ref="D12:G12" si="3">SUM(D8:D11)</f>
        <v>2</v>
      </c>
      <c r="E12" s="363">
        <f t="shared" si="3"/>
        <v>20</v>
      </c>
      <c r="F12" s="392">
        <f t="shared" si="3"/>
        <v>19.739999999999998</v>
      </c>
      <c r="G12" s="393">
        <f t="shared" si="3"/>
        <v>4.1039501039501038</v>
      </c>
      <c r="H12" s="393">
        <f t="shared" si="1"/>
        <v>0.22727272727272727</v>
      </c>
    </row>
    <row r="13" spans="1:8" ht="15" customHeight="1" x14ac:dyDescent="0.15">
      <c r="A13" s="394" t="s">
        <v>238</v>
      </c>
      <c r="B13" s="389" t="s">
        <v>215</v>
      </c>
      <c r="C13" s="354">
        <v>21</v>
      </c>
      <c r="D13" s="354">
        <v>1</v>
      </c>
      <c r="E13" s="354">
        <f t="shared" si="0"/>
        <v>22</v>
      </c>
      <c r="F13" s="382">
        <f>C13+1</f>
        <v>22</v>
      </c>
      <c r="G13" s="383">
        <f>F13/481*100</f>
        <v>4.5738045738045745</v>
      </c>
      <c r="H13" s="383">
        <f t="shared" si="1"/>
        <v>0.25</v>
      </c>
    </row>
    <row r="14" spans="1:8" ht="15" customHeight="1" x14ac:dyDescent="0.15">
      <c r="A14" s="394"/>
      <c r="B14" s="389" t="s">
        <v>148</v>
      </c>
      <c r="C14" s="354">
        <v>0</v>
      </c>
      <c r="D14" s="354">
        <v>5</v>
      </c>
      <c r="E14" s="354">
        <f t="shared" si="0"/>
        <v>5</v>
      </c>
      <c r="F14" s="382">
        <f>C14+4.35</f>
        <v>4.3499999999999996</v>
      </c>
      <c r="G14" s="383">
        <f>F14/481*100</f>
        <v>0.90436590436590425</v>
      </c>
      <c r="H14" s="383">
        <f t="shared" si="1"/>
        <v>5.6818181818181816E-2</v>
      </c>
    </row>
    <row r="15" spans="1:8" ht="15" customHeight="1" x14ac:dyDescent="0.15">
      <c r="A15" s="394"/>
      <c r="B15" s="395" t="s">
        <v>236</v>
      </c>
      <c r="C15" s="354">
        <f>SUM(C13:C14)</f>
        <v>21</v>
      </c>
      <c r="D15" s="354">
        <f t="shared" ref="D15:G15" si="4">SUM(D13:D14)</f>
        <v>6</v>
      </c>
      <c r="E15" s="354">
        <f t="shared" si="4"/>
        <v>27</v>
      </c>
      <c r="F15" s="382">
        <f t="shared" si="4"/>
        <v>26.35</v>
      </c>
      <c r="G15" s="383">
        <f t="shared" si="4"/>
        <v>5.4781704781704788</v>
      </c>
      <c r="H15" s="383">
        <f t="shared" si="1"/>
        <v>0.30681818181818182</v>
      </c>
    </row>
    <row r="16" spans="1:8" ht="15" customHeight="1" x14ac:dyDescent="0.15">
      <c r="A16" s="396" t="s">
        <v>239</v>
      </c>
      <c r="B16" s="385" t="s">
        <v>216</v>
      </c>
      <c r="C16" s="358">
        <v>25</v>
      </c>
      <c r="D16" s="358">
        <v>8</v>
      </c>
      <c r="E16" s="358">
        <f t="shared" si="0"/>
        <v>33</v>
      </c>
      <c r="F16" s="386">
        <f>C16+7.35</f>
        <v>32.35</v>
      </c>
      <c r="G16" s="387">
        <f>F16/481*100</f>
        <v>6.7255717255717258</v>
      </c>
      <c r="H16" s="387">
        <f t="shared" si="1"/>
        <v>0.375</v>
      </c>
    </row>
    <row r="17" spans="1:8" ht="15" customHeight="1" x14ac:dyDescent="0.15">
      <c r="A17" s="388"/>
      <c r="B17" s="389" t="s">
        <v>148</v>
      </c>
      <c r="C17" s="354">
        <v>0</v>
      </c>
      <c r="D17" s="354">
        <v>3</v>
      </c>
      <c r="E17" s="354">
        <f t="shared" si="0"/>
        <v>3</v>
      </c>
      <c r="F17" s="382">
        <f>C17+2.61</f>
        <v>2.61</v>
      </c>
      <c r="G17" s="383">
        <f>F17/481*100</f>
        <v>0.54261954261954259</v>
      </c>
      <c r="H17" s="383">
        <f t="shared" si="1"/>
        <v>3.4090909090909088E-2</v>
      </c>
    </row>
    <row r="18" spans="1:8" ht="15" customHeight="1" x14ac:dyDescent="0.15">
      <c r="A18" s="390"/>
      <c r="B18" s="391" t="s">
        <v>236</v>
      </c>
      <c r="C18" s="363">
        <f>SUM(C16:C17)</f>
        <v>25</v>
      </c>
      <c r="D18" s="363">
        <f t="shared" ref="D18:G18" si="5">SUM(D16:D17)</f>
        <v>11</v>
      </c>
      <c r="E18" s="363">
        <f t="shared" si="5"/>
        <v>36</v>
      </c>
      <c r="F18" s="392">
        <f t="shared" si="5"/>
        <v>34.96</v>
      </c>
      <c r="G18" s="393">
        <f t="shared" si="5"/>
        <v>7.2681912681912682</v>
      </c>
      <c r="H18" s="393">
        <f t="shared" si="1"/>
        <v>0.40909090909090912</v>
      </c>
    </row>
    <row r="19" spans="1:8" ht="15" customHeight="1" x14ac:dyDescent="0.15">
      <c r="A19" s="397" t="s">
        <v>240</v>
      </c>
      <c r="B19" s="389" t="s">
        <v>241</v>
      </c>
      <c r="C19" s="354">
        <v>3</v>
      </c>
      <c r="D19" s="354">
        <v>0</v>
      </c>
      <c r="E19" s="354">
        <f t="shared" si="0"/>
        <v>3</v>
      </c>
      <c r="F19" s="382">
        <f>C19+0</f>
        <v>3</v>
      </c>
      <c r="G19" s="398">
        <f>F19/481*100</f>
        <v>0.62370062370062374</v>
      </c>
      <c r="H19" s="383">
        <f t="shared" si="1"/>
        <v>3.4090909090909088E-2</v>
      </c>
    </row>
    <row r="20" spans="1:8" ht="15" customHeight="1" x14ac:dyDescent="0.15">
      <c r="A20" s="396" t="s">
        <v>242</v>
      </c>
      <c r="B20" s="385" t="s">
        <v>218</v>
      </c>
      <c r="C20" s="358">
        <v>25</v>
      </c>
      <c r="D20" s="358">
        <v>2</v>
      </c>
      <c r="E20" s="358">
        <f t="shared" si="0"/>
        <v>27</v>
      </c>
      <c r="F20" s="386">
        <f>C20+1.39</f>
        <v>26.39</v>
      </c>
      <c r="G20" s="383">
        <f>F20/481*100</f>
        <v>5.4864864864864868</v>
      </c>
      <c r="H20" s="387">
        <f t="shared" si="1"/>
        <v>0.30681818181818182</v>
      </c>
    </row>
    <row r="21" spans="1:8" ht="15" customHeight="1" x14ac:dyDescent="0.15">
      <c r="A21" s="394"/>
      <c r="B21" s="389" t="s">
        <v>148</v>
      </c>
      <c r="C21" s="354">
        <v>0</v>
      </c>
      <c r="D21" s="354">
        <v>2</v>
      </c>
      <c r="E21" s="354">
        <f t="shared" si="0"/>
        <v>2</v>
      </c>
      <c r="F21" s="382">
        <f>C21+1.03</f>
        <v>1.03</v>
      </c>
      <c r="G21" s="383">
        <f>F21/481*100</f>
        <v>0.21413721413721412</v>
      </c>
      <c r="H21" s="383">
        <f t="shared" si="1"/>
        <v>2.2727272727272728E-2</v>
      </c>
    </row>
    <row r="22" spans="1:8" ht="15" customHeight="1" x14ac:dyDescent="0.15">
      <c r="A22" s="390"/>
      <c r="B22" s="391" t="s">
        <v>236</v>
      </c>
      <c r="C22" s="363">
        <f>SUM(C20:C21)</f>
        <v>25</v>
      </c>
      <c r="D22" s="363">
        <f t="shared" ref="D22:G22" si="6">SUM(D20:D21)</f>
        <v>4</v>
      </c>
      <c r="E22" s="363">
        <f t="shared" si="6"/>
        <v>29</v>
      </c>
      <c r="F22" s="392">
        <f>SUM(F20:F21)</f>
        <v>27.42</v>
      </c>
      <c r="G22" s="393">
        <f t="shared" si="6"/>
        <v>5.7006237006237006</v>
      </c>
      <c r="H22" s="393">
        <f t="shared" si="1"/>
        <v>0.32954545454545453</v>
      </c>
    </row>
    <row r="23" spans="1:8" ht="15" customHeight="1" x14ac:dyDescent="0.15">
      <c r="A23" s="394" t="s">
        <v>243</v>
      </c>
      <c r="B23" s="389" t="s">
        <v>219</v>
      </c>
      <c r="C23" s="354">
        <v>5</v>
      </c>
      <c r="D23" s="354">
        <v>0</v>
      </c>
      <c r="E23" s="354">
        <f t="shared" si="0"/>
        <v>5</v>
      </c>
      <c r="F23" s="382">
        <f>C23+0</f>
        <v>5</v>
      </c>
      <c r="G23" s="383">
        <f>F23/481*100</f>
        <v>1.0395010395010396</v>
      </c>
      <c r="H23" s="383">
        <f t="shared" si="1"/>
        <v>5.6818181818181816E-2</v>
      </c>
    </row>
    <row r="24" spans="1:8" ht="15" customHeight="1" x14ac:dyDescent="0.15">
      <c r="A24" s="394"/>
      <c r="B24" s="389" t="s">
        <v>244</v>
      </c>
      <c r="C24" s="354">
        <v>15</v>
      </c>
      <c r="D24" s="354">
        <v>11</v>
      </c>
      <c r="E24" s="354">
        <f t="shared" si="0"/>
        <v>26</v>
      </c>
      <c r="F24" s="382">
        <f>C24+9.17</f>
        <v>24.17</v>
      </c>
      <c r="G24" s="383">
        <f>F24/481*100</f>
        <v>5.0249480249480252</v>
      </c>
      <c r="H24" s="383">
        <f t="shared" si="1"/>
        <v>0.29545454545454547</v>
      </c>
    </row>
    <row r="25" spans="1:8" ht="15" customHeight="1" x14ac:dyDescent="0.15">
      <c r="A25" s="394"/>
      <c r="B25" s="389"/>
      <c r="C25" s="354">
        <v>1</v>
      </c>
      <c r="D25" s="354">
        <v>0</v>
      </c>
      <c r="E25" s="354">
        <f t="shared" si="0"/>
        <v>1</v>
      </c>
      <c r="F25" s="382">
        <f>C25+0</f>
        <v>1</v>
      </c>
      <c r="G25" s="383">
        <f>F25/481*100</f>
        <v>0.20790020790020791</v>
      </c>
      <c r="H25" s="383">
        <f t="shared" si="1"/>
        <v>1.1363636363636364E-2</v>
      </c>
    </row>
    <row r="26" spans="1:8" ht="15" customHeight="1" x14ac:dyDescent="0.15">
      <c r="A26" s="394"/>
      <c r="B26" s="395" t="s">
        <v>236</v>
      </c>
      <c r="C26" s="354">
        <f>SUM(C23:C25)</f>
        <v>21</v>
      </c>
      <c r="D26" s="354">
        <f>SUM(D23:D25)</f>
        <v>11</v>
      </c>
      <c r="E26" s="354">
        <f>SUM(E23:E25)</f>
        <v>32</v>
      </c>
      <c r="F26" s="382">
        <f>SUM(F23:F25)</f>
        <v>30.17</v>
      </c>
      <c r="G26" s="383">
        <f>SUM(G23:G25)</f>
        <v>6.2723492723492722</v>
      </c>
      <c r="H26" s="383">
        <f>IFERROR(E26/$F$7,"")</f>
        <v>0.36363636363636365</v>
      </c>
    </row>
    <row r="27" spans="1:8" ht="15" customHeight="1" x14ac:dyDescent="0.15">
      <c r="A27" s="399" t="s">
        <v>245</v>
      </c>
      <c r="B27" s="400" t="s">
        <v>246</v>
      </c>
      <c r="C27" s="350">
        <v>2</v>
      </c>
      <c r="D27" s="350">
        <v>1</v>
      </c>
      <c r="E27" s="350">
        <f t="shared" si="0"/>
        <v>3</v>
      </c>
      <c r="F27" s="401">
        <f>C27+1</f>
        <v>3</v>
      </c>
      <c r="G27" s="398">
        <f>F27/481*100</f>
        <v>0.62370062370062374</v>
      </c>
      <c r="H27" s="398">
        <f t="shared" si="1"/>
        <v>3.4090909090909088E-2</v>
      </c>
    </row>
    <row r="28" spans="1:8" ht="15" customHeight="1" x14ac:dyDescent="0.15">
      <c r="A28" s="397" t="s">
        <v>81</v>
      </c>
      <c r="B28" s="389" t="s">
        <v>148</v>
      </c>
      <c r="C28" s="354">
        <v>0</v>
      </c>
      <c r="D28" s="354">
        <v>1</v>
      </c>
      <c r="E28" s="354">
        <f t="shared" si="0"/>
        <v>1</v>
      </c>
      <c r="F28" s="382">
        <f>C28+0.75</f>
        <v>0.75</v>
      </c>
      <c r="G28" s="398">
        <f>F28/481*100</f>
        <v>0.15592515592515593</v>
      </c>
      <c r="H28" s="383">
        <f t="shared" si="1"/>
        <v>1.1363636363636364E-2</v>
      </c>
    </row>
    <row r="29" spans="1:8" ht="15" customHeight="1" x14ac:dyDescent="0.15">
      <c r="A29" s="396" t="s">
        <v>247</v>
      </c>
      <c r="B29" s="385" t="s">
        <v>209</v>
      </c>
      <c r="C29" s="358">
        <v>34</v>
      </c>
      <c r="D29" s="358">
        <v>1</v>
      </c>
      <c r="E29" s="358">
        <f t="shared" si="0"/>
        <v>35</v>
      </c>
      <c r="F29" s="386">
        <f>C29+0.87</f>
        <v>34.869999999999997</v>
      </c>
      <c r="G29" s="387">
        <f>F29/481*100</f>
        <v>7.2494802494802491</v>
      </c>
      <c r="H29" s="387">
        <f t="shared" si="1"/>
        <v>0.39772727272727271</v>
      </c>
    </row>
    <row r="30" spans="1:8" ht="15" customHeight="1" x14ac:dyDescent="0.15">
      <c r="A30" s="394"/>
      <c r="B30" s="389" t="s">
        <v>208</v>
      </c>
      <c r="C30" s="354">
        <v>347</v>
      </c>
      <c r="D30" s="354">
        <v>22</v>
      </c>
      <c r="E30" s="354">
        <f t="shared" si="0"/>
        <v>369</v>
      </c>
      <c r="F30" s="382">
        <f>C30+18.44</f>
        <v>365.44</v>
      </c>
      <c r="G30" s="383">
        <f>F30/481*100</f>
        <v>75.975051975051983</v>
      </c>
      <c r="H30" s="383">
        <f t="shared" si="1"/>
        <v>4.1931818181818183</v>
      </c>
    </row>
    <row r="31" spans="1:8" ht="15" customHeight="1" x14ac:dyDescent="0.15">
      <c r="A31" s="394"/>
      <c r="B31" s="389" t="s">
        <v>210</v>
      </c>
      <c r="C31" s="354">
        <v>1</v>
      </c>
      <c r="D31" s="354">
        <v>0</v>
      </c>
      <c r="E31" s="354">
        <f t="shared" si="0"/>
        <v>1</v>
      </c>
      <c r="F31" s="382">
        <f>C31+0</f>
        <v>1</v>
      </c>
      <c r="G31" s="383">
        <f t="shared" ref="G31:G37" si="7">F31/481*100</f>
        <v>0.20790020790020791</v>
      </c>
      <c r="H31" s="383">
        <f t="shared" si="1"/>
        <v>1.1363636363636364E-2</v>
      </c>
    </row>
    <row r="32" spans="1:8" ht="15" customHeight="1" x14ac:dyDescent="0.15">
      <c r="A32" s="394"/>
      <c r="B32" s="389" t="s">
        <v>248</v>
      </c>
      <c r="C32" s="354">
        <v>4</v>
      </c>
      <c r="D32" s="354">
        <v>38</v>
      </c>
      <c r="E32" s="354">
        <f t="shared" si="0"/>
        <v>42</v>
      </c>
      <c r="F32" s="382">
        <f>C32+33.74</f>
        <v>37.74</v>
      </c>
      <c r="G32" s="383">
        <f>F32/481*100</f>
        <v>7.8461538461538467</v>
      </c>
      <c r="H32" s="383">
        <f t="shared" si="1"/>
        <v>0.47727272727272729</v>
      </c>
    </row>
    <row r="33" spans="1:8" ht="15" customHeight="1" x14ac:dyDescent="0.15">
      <c r="A33" s="394"/>
      <c r="B33" s="389" t="s">
        <v>222</v>
      </c>
      <c r="C33" s="354">
        <v>1</v>
      </c>
      <c r="D33" s="354">
        <v>10</v>
      </c>
      <c r="E33" s="354">
        <f t="shared" si="0"/>
        <v>11</v>
      </c>
      <c r="F33" s="382">
        <f>C33+8.58</f>
        <v>9.58</v>
      </c>
      <c r="G33" s="383">
        <f t="shared" si="7"/>
        <v>1.9916839916839919</v>
      </c>
      <c r="H33" s="383">
        <f t="shared" si="1"/>
        <v>0.125</v>
      </c>
    </row>
    <row r="34" spans="1:8" ht="15" customHeight="1" x14ac:dyDescent="0.15">
      <c r="A34" s="402"/>
      <c r="B34" s="391" t="s">
        <v>236</v>
      </c>
      <c r="C34" s="363">
        <f>SUM(C29:C33)</f>
        <v>387</v>
      </c>
      <c r="D34" s="363">
        <f t="shared" ref="D34:G34" si="8">SUM(D29:D33)</f>
        <v>71</v>
      </c>
      <c r="E34" s="363">
        <f t="shared" si="8"/>
        <v>458</v>
      </c>
      <c r="F34" s="392">
        <f t="shared" si="8"/>
        <v>448.63</v>
      </c>
      <c r="G34" s="393">
        <f t="shared" si="8"/>
        <v>93.270270270270288</v>
      </c>
      <c r="H34" s="393">
        <f t="shared" si="1"/>
        <v>5.2045454545454541</v>
      </c>
    </row>
    <row r="35" spans="1:8" ht="15" customHeight="1" x14ac:dyDescent="0.15">
      <c r="A35" s="394" t="s">
        <v>249</v>
      </c>
      <c r="B35" s="389" t="s">
        <v>222</v>
      </c>
      <c r="C35" s="403">
        <v>16</v>
      </c>
      <c r="D35" s="354">
        <v>4</v>
      </c>
      <c r="E35" s="354">
        <f t="shared" si="0"/>
        <v>20</v>
      </c>
      <c r="F35" s="382">
        <f>C35+3.31</f>
        <v>19.309999999999999</v>
      </c>
      <c r="G35" s="383">
        <f t="shared" si="7"/>
        <v>4.0145530145530142</v>
      </c>
      <c r="H35" s="383">
        <f t="shared" si="1"/>
        <v>0.22727272727272727</v>
      </c>
    </row>
    <row r="36" spans="1:8" ht="15" customHeight="1" x14ac:dyDescent="0.15">
      <c r="A36" s="394"/>
      <c r="B36" s="389" t="s">
        <v>250</v>
      </c>
      <c r="C36" s="354">
        <v>8</v>
      </c>
      <c r="D36" s="354">
        <v>0</v>
      </c>
      <c r="E36" s="354">
        <f t="shared" si="0"/>
        <v>8</v>
      </c>
      <c r="F36" s="382">
        <f>C36+0</f>
        <v>8</v>
      </c>
      <c r="G36" s="383">
        <f>F36/481*100</f>
        <v>1.6632016632016633</v>
      </c>
      <c r="H36" s="383">
        <f t="shared" si="1"/>
        <v>9.0909090909090912E-2</v>
      </c>
    </row>
    <row r="37" spans="1:8" ht="15" customHeight="1" x14ac:dyDescent="0.15">
      <c r="A37" s="394"/>
      <c r="B37" s="389" t="s">
        <v>81</v>
      </c>
      <c r="C37" s="354">
        <v>5</v>
      </c>
      <c r="D37" s="354">
        <v>0</v>
      </c>
      <c r="E37" s="354">
        <f t="shared" si="0"/>
        <v>5</v>
      </c>
      <c r="F37" s="382">
        <f>C37+0</f>
        <v>5</v>
      </c>
      <c r="G37" s="383">
        <f t="shared" si="7"/>
        <v>1.0395010395010396</v>
      </c>
      <c r="H37" s="383">
        <f t="shared" si="1"/>
        <v>5.6818181818181816E-2</v>
      </c>
    </row>
    <row r="38" spans="1:8" ht="15" customHeight="1" x14ac:dyDescent="0.15">
      <c r="A38" s="394"/>
      <c r="B38" s="395" t="s">
        <v>236</v>
      </c>
      <c r="C38" s="354">
        <f>SUM(C35:C37)</f>
        <v>29</v>
      </c>
      <c r="D38" s="354">
        <f t="shared" ref="D38:G38" si="9">SUM(D35:D37)</f>
        <v>4</v>
      </c>
      <c r="E38" s="354">
        <f t="shared" si="9"/>
        <v>33</v>
      </c>
      <c r="F38" s="382">
        <f t="shared" si="9"/>
        <v>32.31</v>
      </c>
      <c r="G38" s="383">
        <f t="shared" si="9"/>
        <v>6.7172557172557168</v>
      </c>
      <c r="H38" s="383">
        <f t="shared" si="1"/>
        <v>0.375</v>
      </c>
    </row>
    <row r="39" spans="1:8" ht="15" customHeight="1" x14ac:dyDescent="0.15">
      <c r="A39" s="404" t="s">
        <v>251</v>
      </c>
      <c r="B39" s="385" t="s">
        <v>222</v>
      </c>
      <c r="C39" s="358">
        <v>12</v>
      </c>
      <c r="D39" s="358">
        <v>17</v>
      </c>
      <c r="E39" s="358">
        <f t="shared" si="0"/>
        <v>29</v>
      </c>
      <c r="F39" s="386">
        <f>C39+14.94</f>
        <v>26.939999999999998</v>
      </c>
      <c r="G39" s="405">
        <f>F39/481*100</f>
        <v>5.6008316008315999</v>
      </c>
      <c r="H39" s="387">
        <f t="shared" si="1"/>
        <v>0.32954545454545453</v>
      </c>
    </row>
    <row r="40" spans="1:8" ht="15" customHeight="1" x14ac:dyDescent="0.15">
      <c r="A40" s="406" t="s">
        <v>252</v>
      </c>
      <c r="B40" s="407"/>
      <c r="C40" s="408">
        <f>SUM(C7,C12,C15,C18,C19,C22,C26,C27,C28,C34,C38,C39)</f>
        <v>616</v>
      </c>
      <c r="D40" s="408">
        <f t="shared" ref="D40:H40" si="10">SUM(D7,D12,D15,D18,D19,D22,D26,D27,D28,D34,D38,D39)</f>
        <v>143</v>
      </c>
      <c r="E40" s="408">
        <f t="shared" si="10"/>
        <v>759</v>
      </c>
      <c r="F40" s="409">
        <f t="shared" si="10"/>
        <v>741.27</v>
      </c>
      <c r="G40" s="410">
        <f t="shared" si="10"/>
        <v>154.11018711018713</v>
      </c>
      <c r="H40" s="410">
        <f t="shared" si="10"/>
        <v>8.625</v>
      </c>
    </row>
    <row r="41" spans="1:8" ht="15" customHeight="1" x14ac:dyDescent="0.15">
      <c r="A41" s="98" t="s">
        <v>506</v>
      </c>
      <c r="B41" s="411"/>
      <c r="C41" s="411"/>
      <c r="D41" s="411"/>
      <c r="E41" s="411"/>
      <c r="F41" s="411"/>
      <c r="G41" s="411"/>
      <c r="H41" s="265" t="s">
        <v>228</v>
      </c>
    </row>
    <row r="42" spans="1:8" ht="15" customHeight="1" x14ac:dyDescent="0.15">
      <c r="A42" s="98" t="s">
        <v>507</v>
      </c>
    </row>
    <row r="43" spans="1:8" ht="15" customHeight="1" x14ac:dyDescent="0.15">
      <c r="A43" s="412" t="s">
        <v>508</v>
      </c>
      <c r="B43" s="413"/>
      <c r="C43" s="413"/>
      <c r="D43" s="413"/>
      <c r="E43" s="413"/>
      <c r="F43" s="413"/>
      <c r="G43" s="413"/>
      <c r="H43" s="413"/>
    </row>
    <row r="44" spans="1:8" ht="15" customHeight="1" x14ac:dyDescent="0.15">
      <c r="A44" s="98" t="s">
        <v>509</v>
      </c>
    </row>
  </sheetData>
  <mergeCells count="15">
    <mergeCell ref="A29:A34"/>
    <mergeCell ref="A35:A38"/>
    <mergeCell ref="A40:B40"/>
    <mergeCell ref="A7:B7"/>
    <mergeCell ref="A8:A12"/>
    <mergeCell ref="A13:A15"/>
    <mergeCell ref="A16:A18"/>
    <mergeCell ref="A20:A22"/>
    <mergeCell ref="A23:A26"/>
    <mergeCell ref="A4:B4"/>
    <mergeCell ref="A5:B6"/>
    <mergeCell ref="C5:E5"/>
    <mergeCell ref="F5:F6"/>
    <mergeCell ref="G5:G6"/>
    <mergeCell ref="H5:H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D23"/>
  <sheetViews>
    <sheetView zoomScale="110" zoomScaleNormal="110" workbookViewId="0"/>
  </sheetViews>
  <sheetFormatPr defaultColWidth="8.875" defaultRowHeight="15" customHeight="1" x14ac:dyDescent="0.15"/>
  <cols>
    <col min="1" max="1" width="26.25" style="71" customWidth="1"/>
    <col min="2" max="4" width="20" style="71" customWidth="1"/>
    <col min="5" max="16384" width="8.875" style="71"/>
  </cols>
  <sheetData>
    <row r="1" spans="1:4" ht="15" customHeight="1" x14ac:dyDescent="0.15">
      <c r="A1" s="470" t="s">
        <v>392</v>
      </c>
    </row>
    <row r="3" spans="1:4" ht="15" customHeight="1" x14ac:dyDescent="0.15">
      <c r="A3" s="145" t="s">
        <v>384</v>
      </c>
    </row>
    <row r="4" spans="1:4" ht="15" customHeight="1" x14ac:dyDescent="0.15">
      <c r="B4" s="96"/>
      <c r="C4" s="96"/>
      <c r="D4" s="73" t="s">
        <v>1</v>
      </c>
    </row>
    <row r="5" spans="1:4" ht="15" customHeight="1" x14ac:dyDescent="0.15">
      <c r="A5" s="221" t="s">
        <v>253</v>
      </c>
      <c r="B5" s="76" t="s">
        <v>510</v>
      </c>
      <c r="C5" s="77" t="s">
        <v>385</v>
      </c>
      <c r="D5" s="77" t="s">
        <v>511</v>
      </c>
    </row>
    <row r="6" spans="1:4" s="325" customFormat="1" ht="12" customHeight="1" x14ac:dyDescent="0.15">
      <c r="A6" s="39" t="s">
        <v>254</v>
      </c>
      <c r="B6" s="41">
        <v>9305</v>
      </c>
      <c r="C6" s="41">
        <v>8240</v>
      </c>
      <c r="D6" s="41">
        <v>7831</v>
      </c>
    </row>
    <row r="7" spans="1:4" s="325" customFormat="1" ht="12" customHeight="1" x14ac:dyDescent="0.15">
      <c r="A7" s="39" t="s">
        <v>255</v>
      </c>
      <c r="B7" s="41">
        <v>11245</v>
      </c>
      <c r="C7" s="41">
        <v>8670</v>
      </c>
      <c r="D7" s="41">
        <v>9086</v>
      </c>
    </row>
    <row r="8" spans="1:4" s="325" customFormat="1" ht="12" customHeight="1" x14ac:dyDescent="0.15">
      <c r="A8" s="39" t="s">
        <v>256</v>
      </c>
      <c r="B8" s="41">
        <v>7151</v>
      </c>
      <c r="C8" s="41">
        <v>7140</v>
      </c>
      <c r="D8" s="41">
        <v>8742</v>
      </c>
    </row>
    <row r="9" spans="1:4" s="325" customFormat="1" ht="12" customHeight="1" x14ac:dyDescent="0.15">
      <c r="A9" s="39" t="s">
        <v>257</v>
      </c>
      <c r="B9" s="41">
        <v>16314</v>
      </c>
      <c r="C9" s="41">
        <v>16230</v>
      </c>
      <c r="D9" s="41">
        <v>14956</v>
      </c>
    </row>
    <row r="10" spans="1:4" s="325" customFormat="1" ht="12" customHeight="1" x14ac:dyDescent="0.15">
      <c r="A10" s="39" t="s">
        <v>258</v>
      </c>
      <c r="B10" s="41">
        <v>13735</v>
      </c>
      <c r="C10" s="41">
        <v>13736</v>
      </c>
      <c r="D10" s="41">
        <v>15491</v>
      </c>
    </row>
    <row r="11" spans="1:4" s="325" customFormat="1" ht="12" customHeight="1" x14ac:dyDescent="0.15">
      <c r="A11" s="39" t="s">
        <v>259</v>
      </c>
      <c r="B11" s="41">
        <v>19937</v>
      </c>
      <c r="C11" s="41">
        <v>19752</v>
      </c>
      <c r="D11" s="41">
        <v>18879</v>
      </c>
    </row>
    <row r="12" spans="1:4" s="325" customFormat="1" ht="12" customHeight="1" x14ac:dyDescent="0.15">
      <c r="A12" s="39" t="s">
        <v>260</v>
      </c>
      <c r="B12" s="41">
        <v>12419</v>
      </c>
      <c r="C12" s="41">
        <v>11937</v>
      </c>
      <c r="D12" s="41">
        <v>12942</v>
      </c>
    </row>
    <row r="13" spans="1:4" s="325" customFormat="1" ht="12" customHeight="1" x14ac:dyDescent="0.15">
      <c r="A13" s="39" t="s">
        <v>261</v>
      </c>
      <c r="B13" s="41">
        <v>3440</v>
      </c>
      <c r="C13" s="41">
        <v>4339</v>
      </c>
      <c r="D13" s="41">
        <v>3634</v>
      </c>
    </row>
    <row r="14" spans="1:4" s="325" customFormat="1" ht="12" customHeight="1" x14ac:dyDescent="0.15">
      <c r="A14" s="39" t="s">
        <v>262</v>
      </c>
      <c r="B14" s="41">
        <v>6355</v>
      </c>
      <c r="C14" s="41">
        <v>6941</v>
      </c>
      <c r="D14" s="41">
        <v>6402</v>
      </c>
    </row>
    <row r="15" spans="1:4" s="325" customFormat="1" ht="12" customHeight="1" x14ac:dyDescent="0.15">
      <c r="A15" s="39" t="s">
        <v>263</v>
      </c>
      <c r="B15" s="41">
        <v>192</v>
      </c>
      <c r="C15" s="41">
        <v>508</v>
      </c>
      <c r="D15" s="41">
        <v>219</v>
      </c>
    </row>
    <row r="16" spans="1:4" s="325" customFormat="1" ht="12" customHeight="1" x14ac:dyDescent="0.15">
      <c r="A16" s="39" t="s">
        <v>264</v>
      </c>
      <c r="B16" s="41">
        <v>6186</v>
      </c>
      <c r="C16" s="41">
        <v>5796</v>
      </c>
      <c r="D16" s="42">
        <v>5665</v>
      </c>
    </row>
    <row r="17" spans="1:4" s="325" customFormat="1" ht="12" customHeight="1" x14ac:dyDescent="0.15">
      <c r="A17" s="39" t="s">
        <v>265</v>
      </c>
      <c r="B17" s="41">
        <v>2000</v>
      </c>
      <c r="C17" s="41">
        <v>1334</v>
      </c>
      <c r="D17" s="42">
        <v>2333</v>
      </c>
    </row>
    <row r="18" spans="1:4" s="325" customFormat="1" ht="12" customHeight="1" x14ac:dyDescent="0.15">
      <c r="A18" s="39" t="s">
        <v>266</v>
      </c>
      <c r="B18" s="41">
        <v>0</v>
      </c>
      <c r="C18" s="41">
        <v>0</v>
      </c>
      <c r="D18" s="42">
        <v>1087</v>
      </c>
    </row>
    <row r="19" spans="1:4" s="325" customFormat="1" ht="12" customHeight="1" x14ac:dyDescent="0.15">
      <c r="A19" s="39" t="s">
        <v>267</v>
      </c>
      <c r="B19" s="42">
        <v>15277</v>
      </c>
      <c r="C19" s="42">
        <v>17119</v>
      </c>
      <c r="D19" s="41">
        <v>17968</v>
      </c>
    </row>
    <row r="20" spans="1:4" s="325" customFormat="1" ht="12" customHeight="1" x14ac:dyDescent="0.15">
      <c r="A20" s="414" t="s">
        <v>82</v>
      </c>
      <c r="B20" s="415">
        <v>123556</v>
      </c>
      <c r="C20" s="415">
        <v>121742</v>
      </c>
      <c r="D20" s="415">
        <f>SUM(D6:D19)</f>
        <v>125235</v>
      </c>
    </row>
    <row r="21" spans="1:4" s="325" customFormat="1" ht="12" customHeight="1" x14ac:dyDescent="0.15">
      <c r="A21" s="416" t="s">
        <v>268</v>
      </c>
      <c r="B21" s="41">
        <v>366</v>
      </c>
      <c r="C21" s="41">
        <v>365</v>
      </c>
      <c r="D21" s="41">
        <v>365</v>
      </c>
    </row>
    <row r="22" spans="1:4" s="325" customFormat="1" ht="12" customHeight="1" x14ac:dyDescent="0.15">
      <c r="A22" s="417" t="s">
        <v>269</v>
      </c>
      <c r="B22" s="418">
        <v>337.6</v>
      </c>
      <c r="C22" s="418">
        <v>334</v>
      </c>
      <c r="D22" s="418">
        <v>343</v>
      </c>
    </row>
    <row r="23" spans="1:4" ht="15" customHeight="1" x14ac:dyDescent="0.15">
      <c r="A23" s="70"/>
      <c r="B23" s="144"/>
      <c r="C23" s="144"/>
      <c r="D23" s="144" t="s">
        <v>205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D25"/>
  <sheetViews>
    <sheetView zoomScale="110" zoomScaleNormal="110" workbookViewId="0"/>
  </sheetViews>
  <sheetFormatPr defaultColWidth="8.875" defaultRowHeight="15" customHeight="1" x14ac:dyDescent="0.15"/>
  <cols>
    <col min="1" max="1" width="26.25" style="71" customWidth="1"/>
    <col min="2" max="4" width="20" style="71" customWidth="1"/>
    <col min="5" max="16384" width="8.875" style="71"/>
  </cols>
  <sheetData>
    <row r="1" spans="1:4" ht="15" customHeight="1" x14ac:dyDescent="0.15">
      <c r="A1" s="470" t="s">
        <v>392</v>
      </c>
    </row>
    <row r="3" spans="1:4" ht="15" customHeight="1" x14ac:dyDescent="0.15">
      <c r="A3" s="145" t="s">
        <v>386</v>
      </c>
    </row>
    <row r="4" spans="1:4" ht="15" customHeight="1" x14ac:dyDescent="0.15">
      <c r="B4" s="96"/>
      <c r="C4" s="96"/>
      <c r="D4" s="73" t="s">
        <v>1</v>
      </c>
    </row>
    <row r="5" spans="1:4" ht="15" customHeight="1" x14ac:dyDescent="0.15">
      <c r="A5" s="166" t="s">
        <v>253</v>
      </c>
      <c r="B5" s="76" t="s">
        <v>510</v>
      </c>
      <c r="C5" s="77" t="s">
        <v>385</v>
      </c>
      <c r="D5" s="77" t="s">
        <v>511</v>
      </c>
    </row>
    <row r="6" spans="1:4" ht="12" customHeight="1" x14ac:dyDescent="0.15">
      <c r="A6" s="40" t="s">
        <v>270</v>
      </c>
      <c r="B6" s="41">
        <v>25576</v>
      </c>
      <c r="C6" s="41">
        <v>23717</v>
      </c>
      <c r="D6" s="41">
        <v>23825</v>
      </c>
    </row>
    <row r="7" spans="1:4" ht="12" customHeight="1" x14ac:dyDescent="0.15">
      <c r="A7" s="39" t="s">
        <v>255</v>
      </c>
      <c r="B7" s="41">
        <v>11150</v>
      </c>
      <c r="C7" s="41">
        <v>11273</v>
      </c>
      <c r="D7" s="41">
        <v>10419</v>
      </c>
    </row>
    <row r="8" spans="1:4" ht="12" customHeight="1" x14ac:dyDescent="0.15">
      <c r="A8" s="39" t="s">
        <v>256</v>
      </c>
      <c r="B8" s="41">
        <v>16358</v>
      </c>
      <c r="C8" s="41">
        <v>15102</v>
      </c>
      <c r="D8" s="41">
        <v>15470</v>
      </c>
    </row>
    <row r="9" spans="1:4" ht="12" customHeight="1" x14ac:dyDescent="0.15">
      <c r="A9" s="39" t="s">
        <v>257</v>
      </c>
      <c r="B9" s="41">
        <v>26896</v>
      </c>
      <c r="C9" s="41">
        <v>24688</v>
      </c>
      <c r="D9" s="41">
        <v>23287</v>
      </c>
    </row>
    <row r="10" spans="1:4" ht="12" customHeight="1" x14ac:dyDescent="0.15">
      <c r="A10" s="39" t="s">
        <v>271</v>
      </c>
      <c r="B10" s="41">
        <v>20672</v>
      </c>
      <c r="C10" s="41">
        <v>18995</v>
      </c>
      <c r="D10" s="41">
        <v>18526</v>
      </c>
    </row>
    <row r="11" spans="1:4" ht="12" customHeight="1" x14ac:dyDescent="0.15">
      <c r="A11" s="39" t="s">
        <v>259</v>
      </c>
      <c r="B11" s="41">
        <v>36944</v>
      </c>
      <c r="C11" s="41">
        <v>32573</v>
      </c>
      <c r="D11" s="41">
        <v>31427</v>
      </c>
    </row>
    <row r="12" spans="1:4" ht="12" customHeight="1" x14ac:dyDescent="0.15">
      <c r="A12" s="39" t="s">
        <v>260</v>
      </c>
      <c r="B12" s="41">
        <v>8098</v>
      </c>
      <c r="C12" s="41">
        <v>7346</v>
      </c>
      <c r="D12" s="41">
        <v>6947</v>
      </c>
    </row>
    <row r="13" spans="1:4" ht="12" customHeight="1" x14ac:dyDescent="0.15">
      <c r="A13" s="39" t="s">
        <v>272</v>
      </c>
      <c r="B13" s="41">
        <v>6483</v>
      </c>
      <c r="C13" s="41">
        <v>6566</v>
      </c>
      <c r="D13" s="41">
        <v>6753</v>
      </c>
    </row>
    <row r="14" spans="1:4" ht="12" customHeight="1" x14ac:dyDescent="0.15">
      <c r="A14" s="39" t="s">
        <v>273</v>
      </c>
      <c r="B14" s="41">
        <v>2761</v>
      </c>
      <c r="C14" s="41">
        <v>3400</v>
      </c>
      <c r="D14" s="41">
        <v>3717</v>
      </c>
    </row>
    <row r="15" spans="1:4" ht="12" customHeight="1" x14ac:dyDescent="0.15">
      <c r="A15" s="39" t="s">
        <v>262</v>
      </c>
      <c r="B15" s="41">
        <v>19803</v>
      </c>
      <c r="C15" s="41">
        <v>18518</v>
      </c>
      <c r="D15" s="41">
        <v>18261</v>
      </c>
    </row>
    <row r="16" spans="1:4" ht="12" customHeight="1" x14ac:dyDescent="0.15">
      <c r="A16" s="39" t="s">
        <v>263</v>
      </c>
      <c r="B16" s="41">
        <v>11493</v>
      </c>
      <c r="C16" s="41">
        <v>11093</v>
      </c>
      <c r="D16" s="41">
        <v>10165</v>
      </c>
    </row>
    <row r="17" spans="1:4" ht="12" customHeight="1" x14ac:dyDescent="0.15">
      <c r="A17" s="39" t="s">
        <v>264</v>
      </c>
      <c r="B17" s="41">
        <v>14859</v>
      </c>
      <c r="C17" s="41">
        <v>14708</v>
      </c>
      <c r="D17" s="41">
        <v>13894</v>
      </c>
    </row>
    <row r="18" spans="1:4" ht="12" customHeight="1" x14ac:dyDescent="0.15">
      <c r="A18" s="39" t="s">
        <v>274</v>
      </c>
      <c r="B18" s="42">
        <v>2649</v>
      </c>
      <c r="C18" s="42">
        <v>2237</v>
      </c>
      <c r="D18" s="42">
        <v>2356</v>
      </c>
    </row>
    <row r="19" spans="1:4" ht="12" customHeight="1" x14ac:dyDescent="0.15">
      <c r="A19" s="39" t="s">
        <v>275</v>
      </c>
      <c r="B19" s="41">
        <v>9232</v>
      </c>
      <c r="C19" s="41">
        <v>10798</v>
      </c>
      <c r="D19" s="41">
        <v>9588</v>
      </c>
    </row>
    <row r="20" spans="1:4" ht="12" customHeight="1" x14ac:dyDescent="0.15">
      <c r="A20" s="39" t="s">
        <v>266</v>
      </c>
      <c r="B20" s="41">
        <v>4998</v>
      </c>
      <c r="C20" s="41">
        <v>6360</v>
      </c>
      <c r="D20" s="41">
        <v>8600</v>
      </c>
    </row>
    <row r="21" spans="1:4" ht="12" customHeight="1" x14ac:dyDescent="0.15">
      <c r="A21" s="39" t="s">
        <v>267</v>
      </c>
      <c r="B21" s="41">
        <v>27689</v>
      </c>
      <c r="C21" s="41">
        <v>25990</v>
      </c>
      <c r="D21" s="41">
        <v>24552</v>
      </c>
    </row>
    <row r="22" spans="1:4" ht="12" customHeight="1" x14ac:dyDescent="0.15">
      <c r="A22" s="414" t="s">
        <v>82</v>
      </c>
      <c r="B22" s="415">
        <v>245661</v>
      </c>
      <c r="C22" s="415">
        <v>233364</v>
      </c>
      <c r="D22" s="415">
        <f>SUM(D6:D21)</f>
        <v>227787</v>
      </c>
    </row>
    <row r="23" spans="1:4" ht="12" customHeight="1" x14ac:dyDescent="0.15">
      <c r="A23" s="416" t="s">
        <v>268</v>
      </c>
      <c r="B23" s="41">
        <v>243</v>
      </c>
      <c r="C23" s="41">
        <v>243</v>
      </c>
      <c r="D23" s="41">
        <v>244</v>
      </c>
    </row>
    <row r="24" spans="1:4" ht="12" customHeight="1" x14ac:dyDescent="0.15">
      <c r="A24" s="417" t="s">
        <v>269</v>
      </c>
      <c r="B24" s="418">
        <v>1011</v>
      </c>
      <c r="C24" s="418">
        <v>960</v>
      </c>
      <c r="D24" s="418">
        <v>934</v>
      </c>
    </row>
    <row r="25" spans="1:4" ht="15" customHeight="1" x14ac:dyDescent="0.15">
      <c r="B25" s="144"/>
      <c r="C25" s="144"/>
      <c r="D25" s="144" t="s">
        <v>205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23"/>
  <sheetViews>
    <sheetView zoomScale="110" zoomScaleNormal="110" workbookViewId="0"/>
  </sheetViews>
  <sheetFormatPr defaultColWidth="8.875" defaultRowHeight="15" customHeight="1" x14ac:dyDescent="0.15"/>
  <cols>
    <col min="1" max="1" width="22.5" style="98" customWidth="1"/>
    <col min="2" max="2" width="15" style="98" customWidth="1"/>
    <col min="3" max="3" width="6.25" style="98" customWidth="1"/>
    <col min="4" max="4" width="15" style="98" customWidth="1"/>
    <col min="5" max="5" width="6.25" style="98" customWidth="1"/>
    <col min="6" max="6" width="15" style="98" customWidth="1"/>
    <col min="7" max="7" width="6.25" style="98" customWidth="1"/>
    <col min="8" max="16384" width="8.875" style="98"/>
  </cols>
  <sheetData>
    <row r="1" spans="1:7" ht="15" customHeight="1" x14ac:dyDescent="0.15">
      <c r="A1" s="470" t="s">
        <v>392</v>
      </c>
    </row>
    <row r="3" spans="1:7" ht="15" customHeight="1" x14ac:dyDescent="0.15">
      <c r="A3" s="97" t="s">
        <v>365</v>
      </c>
    </row>
    <row r="4" spans="1:7" ht="15" customHeight="1" x14ac:dyDescent="0.15">
      <c r="A4" s="99" t="s">
        <v>0</v>
      </c>
      <c r="B4" s="100"/>
      <c r="C4" s="100"/>
      <c r="D4" s="101"/>
      <c r="E4" s="101"/>
      <c r="F4" s="100"/>
      <c r="G4" s="102" t="s">
        <v>17</v>
      </c>
    </row>
    <row r="5" spans="1:7" ht="15" customHeight="1" x14ac:dyDescent="0.15">
      <c r="A5" s="103" t="s">
        <v>18</v>
      </c>
      <c r="B5" s="104" t="s">
        <v>418</v>
      </c>
      <c r="C5" s="105"/>
      <c r="D5" s="104" t="s">
        <v>419</v>
      </c>
      <c r="E5" s="105"/>
      <c r="F5" s="104" t="s">
        <v>420</v>
      </c>
      <c r="G5" s="105"/>
    </row>
    <row r="6" spans="1:7" ht="15" customHeight="1" x14ac:dyDescent="0.15">
      <c r="A6" s="106" t="s">
        <v>19</v>
      </c>
      <c r="B6" s="107">
        <v>2638</v>
      </c>
      <c r="C6" s="108" t="s">
        <v>421</v>
      </c>
      <c r="D6" s="107">
        <v>2707</v>
      </c>
      <c r="E6" s="108" t="s">
        <v>421</v>
      </c>
      <c r="F6" s="107">
        <f>SUM(F7:F22)</f>
        <v>2658</v>
      </c>
      <c r="G6" s="108" t="s">
        <v>422</v>
      </c>
    </row>
    <row r="7" spans="1:7" ht="15" customHeight="1" x14ac:dyDescent="0.15">
      <c r="A7" s="109" t="s">
        <v>20</v>
      </c>
      <c r="B7" s="110">
        <v>5</v>
      </c>
      <c r="C7" s="111">
        <v>14</v>
      </c>
      <c r="D7" s="110">
        <v>6</v>
      </c>
      <c r="E7" s="111">
        <v>14</v>
      </c>
      <c r="F7" s="110">
        <v>6</v>
      </c>
      <c r="G7" s="111">
        <v>14</v>
      </c>
    </row>
    <row r="8" spans="1:7" ht="15" customHeight="1" x14ac:dyDescent="0.15">
      <c r="A8" s="109" t="s">
        <v>21</v>
      </c>
      <c r="B8" s="110">
        <v>862</v>
      </c>
      <c r="C8" s="111">
        <v>1</v>
      </c>
      <c r="D8" s="110">
        <v>859</v>
      </c>
      <c r="E8" s="111">
        <v>1</v>
      </c>
      <c r="F8" s="110">
        <v>795</v>
      </c>
      <c r="G8" s="111">
        <v>1</v>
      </c>
    </row>
    <row r="9" spans="1:7" ht="15" customHeight="1" x14ac:dyDescent="0.15">
      <c r="A9" s="109" t="s">
        <v>22</v>
      </c>
      <c r="B9" s="110">
        <v>26</v>
      </c>
      <c r="C9" s="111">
        <v>12</v>
      </c>
      <c r="D9" s="110">
        <v>21</v>
      </c>
      <c r="E9" s="111">
        <v>12</v>
      </c>
      <c r="F9" s="110">
        <v>30</v>
      </c>
      <c r="G9" s="111">
        <v>12</v>
      </c>
    </row>
    <row r="10" spans="1:7" ht="15" customHeight="1" x14ac:dyDescent="0.15">
      <c r="A10" s="109" t="s">
        <v>23</v>
      </c>
      <c r="B10" s="110">
        <v>11</v>
      </c>
      <c r="C10" s="111">
        <v>13</v>
      </c>
      <c r="D10" s="110">
        <v>7</v>
      </c>
      <c r="E10" s="111">
        <v>13</v>
      </c>
      <c r="F10" s="110">
        <v>26</v>
      </c>
      <c r="G10" s="111">
        <v>13</v>
      </c>
    </row>
    <row r="11" spans="1:7" ht="15" customHeight="1" x14ac:dyDescent="0.15">
      <c r="A11" s="112" t="s">
        <v>198</v>
      </c>
      <c r="B11" s="110">
        <v>405</v>
      </c>
      <c r="C11" s="111">
        <v>2</v>
      </c>
      <c r="D11" s="110">
        <v>431</v>
      </c>
      <c r="E11" s="111">
        <v>2</v>
      </c>
      <c r="F11" s="110">
        <v>455</v>
      </c>
      <c r="G11" s="111">
        <v>2</v>
      </c>
    </row>
    <row r="12" spans="1:7" ht="15" customHeight="1" x14ac:dyDescent="0.15">
      <c r="A12" s="109" t="s">
        <v>24</v>
      </c>
      <c r="B12" s="110">
        <v>171</v>
      </c>
      <c r="C12" s="111">
        <v>4</v>
      </c>
      <c r="D12" s="110">
        <v>217</v>
      </c>
      <c r="E12" s="111">
        <v>4</v>
      </c>
      <c r="F12" s="110">
        <v>192</v>
      </c>
      <c r="G12" s="111">
        <v>4</v>
      </c>
    </row>
    <row r="13" spans="1:7" ht="15" customHeight="1" x14ac:dyDescent="0.15">
      <c r="A13" s="109" t="s">
        <v>25</v>
      </c>
      <c r="B13" s="110">
        <v>30</v>
      </c>
      <c r="C13" s="111">
        <v>10</v>
      </c>
      <c r="D13" s="110">
        <v>34</v>
      </c>
      <c r="E13" s="111">
        <v>10</v>
      </c>
      <c r="F13" s="110">
        <v>48</v>
      </c>
      <c r="G13" s="111">
        <v>8</v>
      </c>
    </row>
    <row r="14" spans="1:7" ht="15" customHeight="1" x14ac:dyDescent="0.15">
      <c r="A14" s="109" t="s">
        <v>26</v>
      </c>
      <c r="B14" s="110">
        <v>253</v>
      </c>
      <c r="C14" s="111">
        <v>3</v>
      </c>
      <c r="D14" s="110">
        <v>235</v>
      </c>
      <c r="E14" s="111">
        <v>3</v>
      </c>
      <c r="F14" s="110">
        <v>235</v>
      </c>
      <c r="G14" s="111">
        <v>3</v>
      </c>
    </row>
    <row r="15" spans="1:7" ht="15" customHeight="1" x14ac:dyDescent="0.15">
      <c r="A15" s="109" t="s">
        <v>27</v>
      </c>
      <c r="B15" s="110">
        <v>34</v>
      </c>
      <c r="C15" s="111">
        <v>11</v>
      </c>
      <c r="D15" s="110">
        <v>25</v>
      </c>
      <c r="E15" s="111">
        <v>11</v>
      </c>
      <c r="F15" s="110">
        <v>40</v>
      </c>
      <c r="G15" s="111">
        <v>9</v>
      </c>
    </row>
    <row r="16" spans="1:7" ht="15" customHeight="1" x14ac:dyDescent="0.15">
      <c r="A16" s="109" t="s">
        <v>28</v>
      </c>
      <c r="B16" s="110">
        <v>2</v>
      </c>
      <c r="C16" s="111">
        <v>15</v>
      </c>
      <c r="D16" s="110">
        <v>0</v>
      </c>
      <c r="E16" s="111">
        <v>15</v>
      </c>
      <c r="F16" s="110">
        <v>2</v>
      </c>
      <c r="G16" s="111">
        <v>15</v>
      </c>
    </row>
    <row r="17" spans="1:7" ht="15" customHeight="1" x14ac:dyDescent="0.15">
      <c r="A17" s="109" t="s">
        <v>29</v>
      </c>
      <c r="B17" s="110">
        <v>37</v>
      </c>
      <c r="C17" s="111">
        <v>9</v>
      </c>
      <c r="D17" s="110">
        <v>42</v>
      </c>
      <c r="E17" s="111">
        <v>9</v>
      </c>
      <c r="F17" s="110">
        <v>35</v>
      </c>
      <c r="G17" s="111">
        <v>11</v>
      </c>
    </row>
    <row r="18" spans="1:7" ht="15" customHeight="1" x14ac:dyDescent="0.15">
      <c r="A18" s="109" t="s">
        <v>30</v>
      </c>
      <c r="B18" s="110">
        <v>55</v>
      </c>
      <c r="C18" s="111">
        <v>8</v>
      </c>
      <c r="D18" s="110">
        <v>65</v>
      </c>
      <c r="E18" s="111">
        <v>7</v>
      </c>
      <c r="F18" s="110">
        <v>56</v>
      </c>
      <c r="G18" s="111">
        <v>6</v>
      </c>
    </row>
    <row r="19" spans="1:7" ht="15" customHeight="1" x14ac:dyDescent="0.15">
      <c r="A19" s="109" t="s">
        <v>31</v>
      </c>
      <c r="B19" s="110">
        <v>111</v>
      </c>
      <c r="C19" s="111">
        <v>5</v>
      </c>
      <c r="D19" s="110">
        <v>128</v>
      </c>
      <c r="E19" s="111">
        <v>5</v>
      </c>
      <c r="F19" s="110">
        <v>135</v>
      </c>
      <c r="G19" s="111">
        <v>5</v>
      </c>
    </row>
    <row r="20" spans="1:7" ht="15" customHeight="1" x14ac:dyDescent="0.15">
      <c r="A20" s="109" t="s">
        <v>32</v>
      </c>
      <c r="B20" s="110">
        <v>60</v>
      </c>
      <c r="C20" s="111">
        <v>6</v>
      </c>
      <c r="D20" s="110">
        <v>70</v>
      </c>
      <c r="E20" s="111">
        <v>6</v>
      </c>
      <c r="F20" s="110">
        <v>36</v>
      </c>
      <c r="G20" s="111">
        <v>10</v>
      </c>
    </row>
    <row r="21" spans="1:7" ht="15" customHeight="1" x14ac:dyDescent="0.15">
      <c r="A21" s="109" t="s">
        <v>33</v>
      </c>
      <c r="B21" s="110">
        <v>58</v>
      </c>
      <c r="C21" s="111">
        <v>7</v>
      </c>
      <c r="D21" s="110">
        <v>50</v>
      </c>
      <c r="E21" s="111">
        <v>8</v>
      </c>
      <c r="F21" s="110">
        <v>54</v>
      </c>
      <c r="G21" s="111">
        <v>7</v>
      </c>
    </row>
    <row r="22" spans="1:7" ht="15" customHeight="1" x14ac:dyDescent="0.15">
      <c r="A22" s="109" t="s">
        <v>34</v>
      </c>
      <c r="B22" s="113">
        <v>518</v>
      </c>
      <c r="C22" s="114" t="s">
        <v>423</v>
      </c>
      <c r="D22" s="113">
        <v>517</v>
      </c>
      <c r="E22" s="114" t="s">
        <v>423</v>
      </c>
      <c r="F22" s="113">
        <v>513</v>
      </c>
      <c r="G22" s="114" t="s">
        <v>423</v>
      </c>
    </row>
    <row r="23" spans="1:7" ht="15" customHeight="1" x14ac:dyDescent="0.15">
      <c r="A23" s="115"/>
      <c r="B23" s="115"/>
      <c r="C23" s="115"/>
      <c r="D23" s="115"/>
      <c r="E23" s="115"/>
      <c r="F23" s="115"/>
      <c r="G23" s="116" t="s">
        <v>417</v>
      </c>
    </row>
  </sheetData>
  <mergeCells count="3">
    <mergeCell ref="B5:C5"/>
    <mergeCell ref="D5:E5"/>
    <mergeCell ref="F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D21"/>
  <sheetViews>
    <sheetView zoomScale="110" zoomScaleNormal="110" workbookViewId="0"/>
  </sheetViews>
  <sheetFormatPr defaultColWidth="8.875" defaultRowHeight="15" customHeight="1" x14ac:dyDescent="0.15"/>
  <cols>
    <col min="1" max="1" width="26.25" style="71" customWidth="1"/>
    <col min="2" max="4" width="20" style="71" customWidth="1"/>
    <col min="5" max="16384" width="8.875" style="71"/>
  </cols>
  <sheetData>
    <row r="1" spans="1:4" ht="15" customHeight="1" x14ac:dyDescent="0.15">
      <c r="A1" s="470" t="s">
        <v>392</v>
      </c>
    </row>
    <row r="3" spans="1:4" ht="15" customHeight="1" x14ac:dyDescent="0.15">
      <c r="A3" s="145" t="s">
        <v>387</v>
      </c>
    </row>
    <row r="4" spans="1:4" ht="15" customHeight="1" x14ac:dyDescent="0.15">
      <c r="A4" s="137"/>
      <c r="B4" s="224"/>
      <c r="C4" s="224"/>
      <c r="D4" s="138" t="s">
        <v>1</v>
      </c>
    </row>
    <row r="5" spans="1:4" ht="15" customHeight="1" x14ac:dyDescent="0.15">
      <c r="A5" s="221" t="s">
        <v>253</v>
      </c>
      <c r="B5" s="76" t="s">
        <v>510</v>
      </c>
      <c r="C5" s="77" t="s">
        <v>385</v>
      </c>
      <c r="D5" s="77" t="s">
        <v>511</v>
      </c>
    </row>
    <row r="6" spans="1:4" ht="12" customHeight="1" x14ac:dyDescent="0.15">
      <c r="A6" s="40" t="s">
        <v>270</v>
      </c>
      <c r="B6" s="41">
        <v>1142</v>
      </c>
      <c r="C6" s="41">
        <v>916</v>
      </c>
      <c r="D6" s="41">
        <v>907</v>
      </c>
    </row>
    <row r="7" spans="1:4" ht="12" customHeight="1" x14ac:dyDescent="0.15">
      <c r="A7" s="39" t="s">
        <v>276</v>
      </c>
      <c r="B7" s="41">
        <v>388</v>
      </c>
      <c r="C7" s="41">
        <v>477</v>
      </c>
      <c r="D7" s="41">
        <v>435</v>
      </c>
    </row>
    <row r="8" spans="1:4" ht="12" customHeight="1" x14ac:dyDescent="0.15">
      <c r="A8" s="39" t="s">
        <v>257</v>
      </c>
      <c r="B8" s="41">
        <v>87</v>
      </c>
      <c r="C8" s="41">
        <v>98</v>
      </c>
      <c r="D8" s="41">
        <v>80</v>
      </c>
    </row>
    <row r="9" spans="1:4" ht="12" customHeight="1" x14ac:dyDescent="0.15">
      <c r="A9" s="39" t="s">
        <v>271</v>
      </c>
      <c r="B9" s="41">
        <v>234</v>
      </c>
      <c r="C9" s="41">
        <v>262</v>
      </c>
      <c r="D9" s="41">
        <v>239</v>
      </c>
    </row>
    <row r="10" spans="1:4" ht="12" customHeight="1" x14ac:dyDescent="0.15">
      <c r="A10" s="39" t="s">
        <v>259</v>
      </c>
      <c r="B10" s="41">
        <v>136</v>
      </c>
      <c r="C10" s="41">
        <v>183</v>
      </c>
      <c r="D10" s="41">
        <v>162</v>
      </c>
    </row>
    <row r="11" spans="1:4" ht="12" customHeight="1" x14ac:dyDescent="0.15">
      <c r="A11" s="39" t="s">
        <v>260</v>
      </c>
      <c r="B11" s="41">
        <v>865</v>
      </c>
      <c r="C11" s="41">
        <v>832</v>
      </c>
      <c r="D11" s="41">
        <v>811</v>
      </c>
    </row>
    <row r="12" spans="1:4" ht="12" customHeight="1" x14ac:dyDescent="0.15">
      <c r="A12" s="39" t="s">
        <v>261</v>
      </c>
      <c r="B12" s="41">
        <v>58</v>
      </c>
      <c r="C12" s="41">
        <v>97</v>
      </c>
      <c r="D12" s="41">
        <v>101</v>
      </c>
    </row>
    <row r="13" spans="1:4" ht="12" customHeight="1" x14ac:dyDescent="0.15">
      <c r="A13" s="39" t="s">
        <v>262</v>
      </c>
      <c r="B13" s="41">
        <v>562</v>
      </c>
      <c r="C13" s="41">
        <v>620</v>
      </c>
      <c r="D13" s="41">
        <v>603</v>
      </c>
    </row>
    <row r="14" spans="1:4" ht="12" customHeight="1" x14ac:dyDescent="0.15">
      <c r="A14" s="39" t="s">
        <v>263</v>
      </c>
      <c r="B14" s="41">
        <v>2</v>
      </c>
      <c r="C14" s="41">
        <v>9</v>
      </c>
      <c r="D14" s="41">
        <v>6</v>
      </c>
    </row>
    <row r="15" spans="1:4" ht="12" customHeight="1" x14ac:dyDescent="0.15">
      <c r="A15" s="39" t="s">
        <v>264</v>
      </c>
      <c r="B15" s="41">
        <v>88</v>
      </c>
      <c r="C15" s="41">
        <v>103</v>
      </c>
      <c r="D15" s="41">
        <v>82</v>
      </c>
    </row>
    <row r="16" spans="1:4" ht="12" customHeight="1" x14ac:dyDescent="0.15">
      <c r="A16" s="39" t="s">
        <v>265</v>
      </c>
      <c r="B16" s="41">
        <v>2</v>
      </c>
      <c r="C16" s="41">
        <v>2</v>
      </c>
      <c r="D16" s="41">
        <v>1</v>
      </c>
    </row>
    <row r="17" spans="1:4" ht="12" customHeight="1" x14ac:dyDescent="0.15">
      <c r="A17" s="39" t="s">
        <v>266</v>
      </c>
      <c r="B17" s="41">
        <v>1</v>
      </c>
      <c r="C17" s="41">
        <v>20</v>
      </c>
      <c r="D17" s="42">
        <v>23</v>
      </c>
    </row>
    <row r="18" spans="1:4" ht="12" customHeight="1" x14ac:dyDescent="0.15">
      <c r="A18" s="39" t="s">
        <v>267</v>
      </c>
      <c r="B18" s="41">
        <v>425</v>
      </c>
      <c r="C18" s="41">
        <v>580</v>
      </c>
      <c r="D18" s="42">
        <v>548</v>
      </c>
    </row>
    <row r="19" spans="1:4" ht="12" customHeight="1" x14ac:dyDescent="0.15">
      <c r="A19" s="39" t="s">
        <v>81</v>
      </c>
      <c r="B19" s="41">
        <v>0</v>
      </c>
      <c r="C19" s="41">
        <v>0</v>
      </c>
      <c r="D19" s="42">
        <v>0</v>
      </c>
    </row>
    <row r="20" spans="1:4" ht="12" customHeight="1" x14ac:dyDescent="0.15">
      <c r="A20" s="419" t="s">
        <v>82</v>
      </c>
      <c r="B20" s="43">
        <v>3990</v>
      </c>
      <c r="C20" s="43">
        <v>4199</v>
      </c>
      <c r="D20" s="43">
        <f>SUM(D6:D19)</f>
        <v>3998</v>
      </c>
    </row>
    <row r="21" spans="1:4" ht="15" customHeight="1" x14ac:dyDescent="0.15">
      <c r="B21" s="144"/>
      <c r="C21" s="144"/>
      <c r="D21" s="144" t="s">
        <v>205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F17"/>
  <sheetViews>
    <sheetView zoomScale="110" zoomScaleNormal="110" workbookViewId="0"/>
  </sheetViews>
  <sheetFormatPr defaultColWidth="8.75" defaultRowHeight="15" customHeight="1" x14ac:dyDescent="0.15"/>
  <cols>
    <col min="1" max="1" width="13.75" style="98" customWidth="1"/>
    <col min="2" max="2" width="15" style="98" customWidth="1"/>
    <col min="3" max="3" width="12.5" style="98" customWidth="1"/>
    <col min="4" max="4" width="20" style="98" customWidth="1"/>
    <col min="5" max="6" width="12.5" style="98" customWidth="1"/>
    <col min="7" max="16384" width="8.75" style="98"/>
  </cols>
  <sheetData>
    <row r="1" spans="1:6" ht="15" customHeight="1" x14ac:dyDescent="0.15">
      <c r="A1" s="470" t="s">
        <v>392</v>
      </c>
    </row>
    <row r="3" spans="1:6" ht="15" customHeight="1" x14ac:dyDescent="0.15">
      <c r="A3" s="261" t="s">
        <v>388</v>
      </c>
      <c r="C3" s="420"/>
      <c r="D3" s="421"/>
      <c r="E3" s="421"/>
      <c r="F3" s="421"/>
    </row>
    <row r="4" spans="1:6" ht="15" customHeight="1" x14ac:dyDescent="0.15">
      <c r="A4" s="267" t="s">
        <v>512</v>
      </c>
    </row>
    <row r="5" spans="1:6" ht="15" customHeight="1" x14ac:dyDescent="0.15">
      <c r="A5" s="422" t="s">
        <v>277</v>
      </c>
      <c r="D5" s="422"/>
      <c r="F5" s="307" t="s">
        <v>278</v>
      </c>
    </row>
    <row r="6" spans="1:6" ht="15" customHeight="1" x14ac:dyDescent="0.15">
      <c r="A6" s="190" t="s">
        <v>253</v>
      </c>
      <c r="B6" s="170" t="s">
        <v>279</v>
      </c>
      <c r="C6" s="423" t="s">
        <v>280</v>
      </c>
      <c r="D6" s="190" t="s">
        <v>253</v>
      </c>
      <c r="E6" s="171" t="s">
        <v>279</v>
      </c>
      <c r="F6" s="170" t="s">
        <v>280</v>
      </c>
    </row>
    <row r="7" spans="1:6" ht="15" customHeight="1" x14ac:dyDescent="0.15">
      <c r="A7" s="424" t="s">
        <v>281</v>
      </c>
      <c r="B7" s="44">
        <f>SUM(B8:B10)</f>
        <v>10914636184</v>
      </c>
      <c r="C7" s="425"/>
      <c r="D7" s="426" t="s">
        <v>282</v>
      </c>
      <c r="E7" s="44">
        <f>SUM(E8)</f>
        <v>0</v>
      </c>
      <c r="F7" s="298"/>
    </row>
    <row r="8" spans="1:6" ht="15" customHeight="1" x14ac:dyDescent="0.15">
      <c r="A8" s="109" t="s">
        <v>283</v>
      </c>
      <c r="B8" s="45">
        <v>10425628513</v>
      </c>
      <c r="C8" s="46">
        <v>21078393</v>
      </c>
      <c r="D8" s="427" t="s">
        <v>284</v>
      </c>
      <c r="E8" s="45">
        <v>0</v>
      </c>
      <c r="F8" s="428">
        <v>0</v>
      </c>
    </row>
    <row r="9" spans="1:6" ht="15" customHeight="1" x14ac:dyDescent="0.15">
      <c r="A9" s="109" t="s">
        <v>285</v>
      </c>
      <c r="B9" s="45">
        <v>488638319</v>
      </c>
      <c r="C9" s="46">
        <v>5898323</v>
      </c>
      <c r="D9" s="429"/>
      <c r="E9" s="428"/>
      <c r="F9" s="428"/>
    </row>
    <row r="10" spans="1:6" ht="15" customHeight="1" x14ac:dyDescent="0.15">
      <c r="A10" s="109" t="s">
        <v>286</v>
      </c>
      <c r="B10" s="45">
        <v>369352</v>
      </c>
      <c r="C10" s="428">
        <v>804</v>
      </c>
      <c r="D10" s="429"/>
      <c r="E10" s="428"/>
      <c r="F10" s="428"/>
    </row>
    <row r="11" spans="1:6" ht="15" customHeight="1" x14ac:dyDescent="0.15">
      <c r="A11" s="430" t="s">
        <v>287</v>
      </c>
      <c r="B11" s="44">
        <f>SUM(B12:B15)</f>
        <v>11195311579</v>
      </c>
      <c r="C11" s="47"/>
      <c r="D11" s="431" t="s">
        <v>288</v>
      </c>
      <c r="E11" s="44">
        <f>SUM(E12:E13)</f>
        <v>909183490</v>
      </c>
      <c r="F11" s="19"/>
    </row>
    <row r="12" spans="1:6" ht="15" customHeight="1" x14ac:dyDescent="0.15">
      <c r="A12" s="109" t="s">
        <v>289</v>
      </c>
      <c r="B12" s="45">
        <v>11051338033</v>
      </c>
      <c r="C12" s="46">
        <v>10059522</v>
      </c>
      <c r="D12" s="427" t="s">
        <v>290</v>
      </c>
      <c r="E12" s="45">
        <v>622362531</v>
      </c>
      <c r="F12" s="17">
        <v>1594165</v>
      </c>
    </row>
    <row r="13" spans="1:6" ht="15" customHeight="1" x14ac:dyDescent="0.15">
      <c r="A13" s="109" t="s">
        <v>291</v>
      </c>
      <c r="B13" s="45">
        <v>135973389</v>
      </c>
      <c r="C13" s="46">
        <v>0</v>
      </c>
      <c r="D13" s="427" t="s">
        <v>292</v>
      </c>
      <c r="E13" s="45">
        <v>286820959</v>
      </c>
      <c r="F13" s="17">
        <v>0</v>
      </c>
    </row>
    <row r="14" spans="1:6" ht="15" customHeight="1" x14ac:dyDescent="0.15">
      <c r="A14" s="109" t="s">
        <v>293</v>
      </c>
      <c r="B14" s="17">
        <v>8000157</v>
      </c>
      <c r="C14" s="46">
        <v>0</v>
      </c>
      <c r="D14" s="109"/>
      <c r="E14" s="17"/>
      <c r="F14" s="17"/>
    </row>
    <row r="15" spans="1:6" ht="15" customHeight="1" x14ac:dyDescent="0.15">
      <c r="A15" s="369" t="s">
        <v>294</v>
      </c>
      <c r="B15" s="48">
        <v>0</v>
      </c>
      <c r="C15" s="48">
        <v>0</v>
      </c>
      <c r="D15" s="432"/>
      <c r="E15" s="48"/>
      <c r="F15" s="29"/>
    </row>
    <row r="16" spans="1:6" ht="15" customHeight="1" x14ac:dyDescent="0.15">
      <c r="A16" s="98" t="s">
        <v>295</v>
      </c>
      <c r="F16" s="265" t="s">
        <v>205</v>
      </c>
    </row>
    <row r="17" spans="1:1" ht="15" customHeight="1" x14ac:dyDescent="0.15">
      <c r="A17" s="98" t="s">
        <v>296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D39"/>
  <sheetViews>
    <sheetView zoomScale="110" zoomScaleNormal="110" workbookViewId="0"/>
  </sheetViews>
  <sheetFormatPr defaultColWidth="8.75" defaultRowHeight="15" customHeight="1" x14ac:dyDescent="0.15"/>
  <cols>
    <col min="1" max="1" width="26.25" style="71" customWidth="1"/>
    <col min="2" max="4" width="20" style="71" customWidth="1"/>
    <col min="5" max="16384" width="8.75" style="71"/>
  </cols>
  <sheetData>
    <row r="1" spans="1:4" ht="15" customHeight="1" x14ac:dyDescent="0.15">
      <c r="A1" s="470" t="s">
        <v>392</v>
      </c>
    </row>
    <row r="3" spans="1:4" ht="15" customHeight="1" x14ac:dyDescent="0.15">
      <c r="A3" s="145" t="s">
        <v>513</v>
      </c>
    </row>
    <row r="4" spans="1:4" ht="15" customHeight="1" x14ac:dyDescent="0.15">
      <c r="A4" s="137" t="s">
        <v>297</v>
      </c>
      <c r="B4" s="224"/>
      <c r="C4" s="224"/>
      <c r="D4" s="138" t="s">
        <v>298</v>
      </c>
    </row>
    <row r="5" spans="1:4" ht="15" customHeight="1" x14ac:dyDescent="0.15">
      <c r="A5" s="221" t="s">
        <v>299</v>
      </c>
      <c r="B5" s="76" t="s">
        <v>510</v>
      </c>
      <c r="C5" s="77" t="s">
        <v>514</v>
      </c>
      <c r="D5" s="77" t="s">
        <v>515</v>
      </c>
    </row>
    <row r="6" spans="1:4" ht="15" customHeight="1" x14ac:dyDescent="0.15">
      <c r="A6" s="433" t="s">
        <v>300</v>
      </c>
      <c r="B6" s="49">
        <v>10695878566</v>
      </c>
      <c r="C6" s="49">
        <f>SUM(C7:C12)</f>
        <v>10572023923</v>
      </c>
      <c r="D6" s="49">
        <f>SUM(D7:D12)</f>
        <v>11041278511</v>
      </c>
    </row>
    <row r="7" spans="1:4" ht="15" customHeight="1" x14ac:dyDescent="0.15">
      <c r="A7" s="434" t="s">
        <v>301</v>
      </c>
      <c r="B7" s="59">
        <v>6204054394</v>
      </c>
      <c r="C7" s="59">
        <v>6190361964</v>
      </c>
      <c r="D7" s="59">
        <v>6378950600</v>
      </c>
    </row>
    <row r="8" spans="1:4" ht="15" customHeight="1" x14ac:dyDescent="0.15">
      <c r="A8" s="434" t="s">
        <v>302</v>
      </c>
      <c r="B8" s="59">
        <v>2366169936</v>
      </c>
      <c r="C8" s="59">
        <v>2288297446</v>
      </c>
      <c r="D8" s="59">
        <v>2491185461</v>
      </c>
    </row>
    <row r="9" spans="1:4" ht="15" customHeight="1" x14ac:dyDescent="0.15">
      <c r="A9" s="434" t="s">
        <v>303</v>
      </c>
      <c r="B9" s="59">
        <v>1396302357</v>
      </c>
      <c r="C9" s="59">
        <v>1366547931</v>
      </c>
      <c r="D9" s="59">
        <v>1422427083</v>
      </c>
    </row>
    <row r="10" spans="1:4" ht="15" customHeight="1" x14ac:dyDescent="0.15">
      <c r="A10" s="434" t="s">
        <v>304</v>
      </c>
      <c r="B10" s="59">
        <v>682998262</v>
      </c>
      <c r="C10" s="59">
        <v>684352089</v>
      </c>
      <c r="D10" s="59">
        <v>707320845</v>
      </c>
    </row>
    <row r="11" spans="1:4" ht="15" customHeight="1" x14ac:dyDescent="0.15">
      <c r="A11" s="434" t="s">
        <v>305</v>
      </c>
      <c r="B11" s="59">
        <v>14457715</v>
      </c>
      <c r="C11" s="59">
        <v>12182720</v>
      </c>
      <c r="D11" s="59">
        <v>12336915</v>
      </c>
    </row>
    <row r="12" spans="1:4" ht="15" customHeight="1" x14ac:dyDescent="0.15">
      <c r="A12" s="434" t="s">
        <v>306</v>
      </c>
      <c r="B12" s="59">
        <v>31895902</v>
      </c>
      <c r="C12" s="59">
        <v>30281773</v>
      </c>
      <c r="D12" s="59">
        <v>29057607</v>
      </c>
    </row>
    <row r="13" spans="1:4" ht="15" customHeight="1" x14ac:dyDescent="0.15">
      <c r="A13" s="435" t="s">
        <v>307</v>
      </c>
      <c r="B13" s="1">
        <v>142477494</v>
      </c>
      <c r="C13" s="1">
        <f>SUM(C14:C16)</f>
        <v>129718883</v>
      </c>
      <c r="D13" s="1">
        <f>SUM(D14:D16)</f>
        <v>120649590</v>
      </c>
    </row>
    <row r="14" spans="1:4" ht="15" customHeight="1" x14ac:dyDescent="0.15">
      <c r="A14" s="434" t="s">
        <v>308</v>
      </c>
      <c r="B14" s="59">
        <v>108405154</v>
      </c>
      <c r="C14" s="59">
        <v>100124955</v>
      </c>
      <c r="D14" s="59">
        <v>91577063</v>
      </c>
    </row>
    <row r="15" spans="1:4" ht="15" customHeight="1" x14ac:dyDescent="0.15">
      <c r="A15" s="434" t="s">
        <v>309</v>
      </c>
      <c r="B15" s="59">
        <v>32870368</v>
      </c>
      <c r="C15" s="59">
        <v>29121398</v>
      </c>
      <c r="D15" s="59">
        <v>28924882</v>
      </c>
    </row>
    <row r="16" spans="1:4" ht="15" customHeight="1" x14ac:dyDescent="0.15">
      <c r="A16" s="434" t="s">
        <v>310</v>
      </c>
      <c r="B16" s="59">
        <v>1201972</v>
      </c>
      <c r="C16" s="59">
        <v>472530</v>
      </c>
      <c r="D16" s="59">
        <v>147645</v>
      </c>
    </row>
    <row r="17" spans="1:4" ht="15" customHeight="1" x14ac:dyDescent="0.15">
      <c r="A17" s="435" t="s">
        <v>311</v>
      </c>
      <c r="B17" s="1">
        <v>8836155</v>
      </c>
      <c r="C17" s="1">
        <f>SUM(C18)</f>
        <v>4862583</v>
      </c>
      <c r="D17" s="1">
        <f>SUM(D18)</f>
        <v>8000157</v>
      </c>
    </row>
    <row r="18" spans="1:4" ht="15" customHeight="1" x14ac:dyDescent="0.15">
      <c r="A18" s="434" t="s">
        <v>312</v>
      </c>
      <c r="B18" s="59">
        <v>8836155</v>
      </c>
      <c r="C18" s="59">
        <v>4862583</v>
      </c>
      <c r="D18" s="59">
        <v>8000157</v>
      </c>
    </row>
    <row r="19" spans="1:4" ht="15" customHeight="1" x14ac:dyDescent="0.15">
      <c r="A19" s="435" t="s">
        <v>313</v>
      </c>
      <c r="B19" s="50" t="s">
        <v>423</v>
      </c>
      <c r="C19" s="50" t="s">
        <v>423</v>
      </c>
      <c r="D19" s="50" t="s">
        <v>423</v>
      </c>
    </row>
    <row r="20" spans="1:4" ht="15" customHeight="1" x14ac:dyDescent="0.15">
      <c r="A20" s="436" t="s">
        <v>314</v>
      </c>
      <c r="B20" s="38">
        <v>10847192215</v>
      </c>
      <c r="C20" s="38">
        <f>SUM(C6,C13,C17,C19)</f>
        <v>10706605389</v>
      </c>
      <c r="D20" s="38">
        <f>SUM(D6,D13,D17,D19)</f>
        <v>11169928258</v>
      </c>
    </row>
    <row r="22" spans="1:4" ht="15" customHeight="1" x14ac:dyDescent="0.15">
      <c r="A22" s="137" t="s">
        <v>315</v>
      </c>
    </row>
    <row r="23" spans="1:4" ht="15" customHeight="1" x14ac:dyDescent="0.15">
      <c r="A23" s="221" t="s">
        <v>516</v>
      </c>
      <c r="B23" s="76" t="s">
        <v>510</v>
      </c>
      <c r="C23" s="77" t="s">
        <v>385</v>
      </c>
      <c r="D23" s="77" t="s">
        <v>511</v>
      </c>
    </row>
    <row r="24" spans="1:4" ht="15" customHeight="1" x14ac:dyDescent="0.15">
      <c r="A24" s="433" t="s">
        <v>316</v>
      </c>
      <c r="B24" s="49">
        <v>10145709578</v>
      </c>
      <c r="C24" s="49">
        <v>10056722503</v>
      </c>
      <c r="D24" s="49">
        <f>SUM(D25:D28)</f>
        <v>10404550120</v>
      </c>
    </row>
    <row r="25" spans="1:4" ht="15" customHeight="1" x14ac:dyDescent="0.15">
      <c r="A25" s="434" t="s">
        <v>317</v>
      </c>
      <c r="B25" s="59">
        <v>6548313864</v>
      </c>
      <c r="C25" s="59">
        <v>6479583263</v>
      </c>
      <c r="D25" s="59">
        <v>6740657038</v>
      </c>
    </row>
    <row r="26" spans="1:4" ht="15" customHeight="1" x14ac:dyDescent="0.15">
      <c r="A26" s="434" t="s">
        <v>318</v>
      </c>
      <c r="B26" s="59">
        <v>2721177862</v>
      </c>
      <c r="C26" s="59">
        <v>2688884656</v>
      </c>
      <c r="D26" s="59">
        <v>2746126246</v>
      </c>
    </row>
    <row r="27" spans="1:4" ht="15" customHeight="1" x14ac:dyDescent="0.15">
      <c r="A27" s="434" t="s">
        <v>319</v>
      </c>
      <c r="B27" s="59">
        <v>670000000</v>
      </c>
      <c r="C27" s="59">
        <v>700000000</v>
      </c>
      <c r="D27" s="59">
        <v>730000000</v>
      </c>
    </row>
    <row r="28" spans="1:4" ht="15" customHeight="1" x14ac:dyDescent="0.15">
      <c r="A28" s="434" t="s">
        <v>320</v>
      </c>
      <c r="B28" s="59">
        <v>206217852</v>
      </c>
      <c r="C28" s="59">
        <v>188254584</v>
      </c>
      <c r="D28" s="59">
        <v>187766836</v>
      </c>
    </row>
    <row r="29" spans="1:4" ht="15" customHeight="1" x14ac:dyDescent="0.15">
      <c r="A29" s="435" t="s">
        <v>321</v>
      </c>
      <c r="B29" s="1">
        <v>557806314</v>
      </c>
      <c r="C29" s="1">
        <v>514734085</v>
      </c>
      <c r="D29" s="1">
        <f>SUM(D30:D34)</f>
        <v>482740030</v>
      </c>
    </row>
    <row r="30" spans="1:4" ht="15" customHeight="1" x14ac:dyDescent="0.15">
      <c r="A30" s="434" t="s">
        <v>322</v>
      </c>
      <c r="B30" s="59">
        <v>1556540</v>
      </c>
      <c r="C30" s="59">
        <v>43523</v>
      </c>
      <c r="D30" s="59">
        <v>10156</v>
      </c>
    </row>
    <row r="31" spans="1:4" ht="15" customHeight="1" x14ac:dyDescent="0.15">
      <c r="A31" s="434" t="s">
        <v>319</v>
      </c>
      <c r="B31" s="59">
        <v>430000000</v>
      </c>
      <c r="C31" s="59">
        <v>400000000</v>
      </c>
      <c r="D31" s="59">
        <v>370000000</v>
      </c>
    </row>
    <row r="32" spans="1:4" ht="15" customHeight="1" x14ac:dyDescent="0.15">
      <c r="A32" s="434" t="s">
        <v>323</v>
      </c>
      <c r="B32" s="59">
        <v>8636000</v>
      </c>
      <c r="C32" s="59">
        <v>8576000</v>
      </c>
      <c r="D32" s="59">
        <v>8840000</v>
      </c>
    </row>
    <row r="33" spans="1:4" ht="15" customHeight="1" x14ac:dyDescent="0.15">
      <c r="A33" s="434" t="s">
        <v>324</v>
      </c>
      <c r="B33" s="59">
        <v>19393074</v>
      </c>
      <c r="C33" s="59">
        <v>19736102</v>
      </c>
      <c r="D33" s="59">
        <v>19682498</v>
      </c>
    </row>
    <row r="34" spans="1:4" ht="15" customHeight="1" x14ac:dyDescent="0.15">
      <c r="A34" s="434" t="s">
        <v>325</v>
      </c>
      <c r="B34" s="59">
        <v>98220700</v>
      </c>
      <c r="C34" s="59">
        <v>86378460</v>
      </c>
      <c r="D34" s="59">
        <v>84207376</v>
      </c>
    </row>
    <row r="35" spans="1:4" ht="15" customHeight="1" x14ac:dyDescent="0.15">
      <c r="A35" s="435" t="s">
        <v>326</v>
      </c>
      <c r="B35" s="1">
        <v>456902</v>
      </c>
      <c r="C35" s="1">
        <v>634347</v>
      </c>
      <c r="D35" s="1">
        <f>SUM(D36)</f>
        <v>368548</v>
      </c>
    </row>
    <row r="36" spans="1:4" ht="15" customHeight="1" x14ac:dyDescent="0.15">
      <c r="A36" s="437" t="s">
        <v>327</v>
      </c>
      <c r="B36" s="59">
        <v>456902</v>
      </c>
      <c r="C36" s="59">
        <v>634347</v>
      </c>
      <c r="D36" s="59">
        <v>368548</v>
      </c>
    </row>
    <row r="37" spans="1:4" ht="15" customHeight="1" x14ac:dyDescent="0.15">
      <c r="A37" s="435" t="s">
        <v>328</v>
      </c>
      <c r="B37" s="1">
        <v>143219421</v>
      </c>
      <c r="C37" s="1">
        <v>134514454</v>
      </c>
      <c r="D37" s="1">
        <v>282269560</v>
      </c>
    </row>
    <row r="38" spans="1:4" ht="15" customHeight="1" x14ac:dyDescent="0.15">
      <c r="A38" s="436" t="s">
        <v>314</v>
      </c>
      <c r="B38" s="38">
        <v>10847192215</v>
      </c>
      <c r="C38" s="38">
        <v>10706605389</v>
      </c>
      <c r="D38" s="38">
        <f>SUM(D24,D29,D35,D37)</f>
        <v>11169928258</v>
      </c>
    </row>
    <row r="39" spans="1:4" ht="15" customHeight="1" x14ac:dyDescent="0.15">
      <c r="B39" s="144"/>
      <c r="C39" s="144"/>
      <c r="D39" s="144" t="s">
        <v>329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G12"/>
  <sheetViews>
    <sheetView zoomScale="110" zoomScaleNormal="110" workbookViewId="0"/>
  </sheetViews>
  <sheetFormatPr defaultColWidth="8.875" defaultRowHeight="15" customHeight="1" x14ac:dyDescent="0.15"/>
  <cols>
    <col min="1" max="1" width="11.25" style="71" customWidth="1"/>
    <col min="2" max="7" width="12.5" style="71" customWidth="1"/>
    <col min="8" max="16384" width="8.875" style="71"/>
  </cols>
  <sheetData>
    <row r="1" spans="1:7" ht="15" customHeight="1" x14ac:dyDescent="0.15">
      <c r="A1" s="470" t="s">
        <v>392</v>
      </c>
    </row>
    <row r="3" spans="1:7" ht="15" customHeight="1" x14ac:dyDescent="0.15">
      <c r="A3" s="145" t="s">
        <v>389</v>
      </c>
    </row>
    <row r="4" spans="1:7" ht="15" customHeight="1" x14ac:dyDescent="0.15">
      <c r="A4" s="119" t="s">
        <v>517</v>
      </c>
      <c r="B4" s="137"/>
    </row>
    <row r="5" spans="1:7" ht="15" customHeight="1" x14ac:dyDescent="0.15">
      <c r="A5" s="197" t="s">
        <v>47</v>
      </c>
      <c r="B5" s="229" t="s">
        <v>330</v>
      </c>
      <c r="C5" s="229" t="s">
        <v>331</v>
      </c>
      <c r="D5" s="229" t="s">
        <v>332</v>
      </c>
      <c r="E5" s="229" t="s">
        <v>331</v>
      </c>
      <c r="F5" s="211" t="s">
        <v>333</v>
      </c>
      <c r="G5" s="211"/>
    </row>
    <row r="6" spans="1:7" ht="15" customHeight="1" x14ac:dyDescent="0.15">
      <c r="A6" s="254"/>
      <c r="B6" s="438" t="s">
        <v>334</v>
      </c>
      <c r="C6" s="438" t="s">
        <v>518</v>
      </c>
      <c r="D6" s="438" t="s">
        <v>335</v>
      </c>
      <c r="E6" s="438" t="s">
        <v>518</v>
      </c>
      <c r="F6" s="166" t="s">
        <v>336</v>
      </c>
      <c r="G6" s="77" t="s">
        <v>337</v>
      </c>
    </row>
    <row r="7" spans="1:7" ht="15" customHeight="1" x14ac:dyDescent="0.15">
      <c r="A7" s="204" t="s">
        <v>42</v>
      </c>
      <c r="B7" s="17">
        <v>93983</v>
      </c>
      <c r="C7" s="439">
        <v>28.24</v>
      </c>
      <c r="D7" s="5">
        <v>54863</v>
      </c>
      <c r="E7" s="439">
        <v>38.729999999999997</v>
      </c>
      <c r="F7" s="5">
        <v>90576</v>
      </c>
      <c r="G7" s="5">
        <v>3407</v>
      </c>
    </row>
    <row r="8" spans="1:7" ht="15" customHeight="1" x14ac:dyDescent="0.15">
      <c r="A8" s="205" t="s">
        <v>519</v>
      </c>
      <c r="B8" s="17">
        <v>91308</v>
      </c>
      <c r="C8" s="439">
        <v>27.28</v>
      </c>
      <c r="D8" s="5">
        <v>54234</v>
      </c>
      <c r="E8" s="439">
        <v>37.71</v>
      </c>
      <c r="F8" s="5">
        <v>88731</v>
      </c>
      <c r="G8" s="5">
        <v>2577</v>
      </c>
    </row>
    <row r="9" spans="1:7" ht="15" customHeight="1" x14ac:dyDescent="0.15">
      <c r="A9" s="205" t="s">
        <v>482</v>
      </c>
      <c r="B9" s="17">
        <v>87749</v>
      </c>
      <c r="C9" s="439">
        <v>26.02</v>
      </c>
      <c r="D9" s="5">
        <v>53068</v>
      </c>
      <c r="E9" s="439">
        <v>36.26</v>
      </c>
      <c r="F9" s="5">
        <v>85868</v>
      </c>
      <c r="G9" s="5">
        <v>1881</v>
      </c>
    </row>
    <row r="10" spans="1:7" ht="15" customHeight="1" x14ac:dyDescent="0.15">
      <c r="A10" s="205" t="s">
        <v>483</v>
      </c>
      <c r="B10" s="17">
        <v>82337</v>
      </c>
      <c r="C10" s="439">
        <v>24.24</v>
      </c>
      <c r="D10" s="5">
        <v>50787</v>
      </c>
      <c r="E10" s="439">
        <v>34.119999999999997</v>
      </c>
      <c r="F10" s="5">
        <v>81240</v>
      </c>
      <c r="G10" s="5">
        <v>1097</v>
      </c>
    </row>
    <row r="11" spans="1:7" ht="15" customHeight="1" x14ac:dyDescent="0.15">
      <c r="A11" s="28" t="s">
        <v>520</v>
      </c>
      <c r="B11" s="29">
        <v>77890</v>
      </c>
      <c r="C11" s="440">
        <v>22.84</v>
      </c>
      <c r="D11" s="27">
        <v>49051</v>
      </c>
      <c r="E11" s="440">
        <v>32.44</v>
      </c>
      <c r="F11" s="27">
        <v>77421</v>
      </c>
      <c r="G11" s="27">
        <v>469</v>
      </c>
    </row>
    <row r="12" spans="1:7" ht="15" customHeight="1" x14ac:dyDescent="0.15">
      <c r="G12" s="144" t="s">
        <v>338</v>
      </c>
    </row>
  </sheetData>
  <mergeCells count="1">
    <mergeCell ref="A5:A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G21"/>
  <sheetViews>
    <sheetView zoomScale="110" zoomScaleNormal="110" workbookViewId="0"/>
  </sheetViews>
  <sheetFormatPr defaultColWidth="8.75" defaultRowHeight="15.75" customHeight="1" x14ac:dyDescent="0.15"/>
  <cols>
    <col min="1" max="1" width="18.75" style="412" customWidth="1"/>
    <col min="2" max="7" width="11.25" style="412" customWidth="1"/>
    <col min="8" max="16384" width="8.75" style="412"/>
  </cols>
  <sheetData>
    <row r="1" spans="1:7" s="98" customFormat="1" ht="15" customHeight="1" x14ac:dyDescent="0.15">
      <c r="A1" s="470" t="s">
        <v>392</v>
      </c>
    </row>
    <row r="2" spans="1:7" s="98" customFormat="1" ht="15" customHeight="1" x14ac:dyDescent="0.15"/>
    <row r="3" spans="1:7" ht="15" customHeight="1" x14ac:dyDescent="0.15">
      <c r="A3" s="441" t="s">
        <v>390</v>
      </c>
      <c r="B3" s="442"/>
      <c r="C3" s="442"/>
      <c r="D3" s="442"/>
    </row>
    <row r="4" spans="1:7" ht="15" customHeight="1" x14ac:dyDescent="0.15">
      <c r="A4" s="99" t="s">
        <v>339</v>
      </c>
      <c r="B4" s="422"/>
      <c r="C4" s="422"/>
      <c r="D4" s="422"/>
    </row>
    <row r="5" spans="1:7" ht="15" customHeight="1" x14ac:dyDescent="0.15">
      <c r="A5" s="374" t="s">
        <v>340</v>
      </c>
      <c r="B5" s="263" t="s">
        <v>521</v>
      </c>
      <c r="C5" s="104"/>
      <c r="D5" s="263" t="s">
        <v>511</v>
      </c>
      <c r="E5" s="104"/>
      <c r="F5" s="263" t="s">
        <v>522</v>
      </c>
      <c r="G5" s="104"/>
    </row>
    <row r="6" spans="1:7" ht="15" customHeight="1" x14ac:dyDescent="0.15">
      <c r="A6" s="443"/>
      <c r="B6" s="171" t="s">
        <v>341</v>
      </c>
      <c r="C6" s="171" t="s">
        <v>342</v>
      </c>
      <c r="D6" s="171" t="s">
        <v>341</v>
      </c>
      <c r="E6" s="171" t="s">
        <v>342</v>
      </c>
      <c r="F6" s="171" t="s">
        <v>341</v>
      </c>
      <c r="G6" s="170" t="s">
        <v>342</v>
      </c>
    </row>
    <row r="7" spans="1:7" ht="15" customHeight="1" x14ac:dyDescent="0.15">
      <c r="A7" s="177" t="s">
        <v>343</v>
      </c>
      <c r="B7" s="444">
        <v>65.5</v>
      </c>
      <c r="C7" s="445">
        <v>8.2000000000000003E-2</v>
      </c>
      <c r="D7" s="444">
        <v>65.62</v>
      </c>
      <c r="E7" s="445">
        <v>8.2000000000000003E-2</v>
      </c>
      <c r="F7" s="444">
        <v>65.67</v>
      </c>
      <c r="G7" s="445">
        <v>8.2000000000000003E-2</v>
      </c>
    </row>
    <row r="8" spans="1:7" ht="15" customHeight="1" x14ac:dyDescent="0.15">
      <c r="A8" s="188" t="s">
        <v>344</v>
      </c>
      <c r="B8" s="446">
        <v>34.5</v>
      </c>
      <c r="C8" s="447">
        <v>26500</v>
      </c>
      <c r="D8" s="446">
        <v>34.380000000000003</v>
      </c>
      <c r="E8" s="447">
        <v>26500</v>
      </c>
      <c r="F8" s="446">
        <v>34.33</v>
      </c>
      <c r="G8" s="447" t="s">
        <v>523</v>
      </c>
    </row>
    <row r="9" spans="1:7" ht="15" customHeight="1" x14ac:dyDescent="0.15">
      <c r="A9" s="422"/>
      <c r="B9" s="422"/>
      <c r="C9" s="422"/>
      <c r="D9" s="422"/>
      <c r="E9" s="422"/>
      <c r="F9" s="422"/>
      <c r="G9" s="422"/>
    </row>
    <row r="10" spans="1:7" ht="15" customHeight="1" x14ac:dyDescent="0.15">
      <c r="A10" s="99" t="s">
        <v>345</v>
      </c>
      <c r="B10" s="448"/>
      <c r="C10" s="422"/>
      <c r="D10" s="422"/>
      <c r="F10" s="422"/>
    </row>
    <row r="11" spans="1:7" ht="15" customHeight="1" x14ac:dyDescent="0.15">
      <c r="A11" s="374" t="s">
        <v>340</v>
      </c>
      <c r="B11" s="263" t="s">
        <v>521</v>
      </c>
      <c r="C11" s="104"/>
      <c r="D11" s="263" t="s">
        <v>511</v>
      </c>
      <c r="E11" s="104"/>
      <c r="F11" s="263" t="s">
        <v>522</v>
      </c>
      <c r="G11" s="104"/>
    </row>
    <row r="12" spans="1:7" ht="15" customHeight="1" x14ac:dyDescent="0.15">
      <c r="A12" s="443"/>
      <c r="B12" s="171" t="s">
        <v>341</v>
      </c>
      <c r="C12" s="171" t="s">
        <v>342</v>
      </c>
      <c r="D12" s="171" t="s">
        <v>341</v>
      </c>
      <c r="E12" s="171" t="s">
        <v>342</v>
      </c>
      <c r="F12" s="171" t="s">
        <v>341</v>
      </c>
      <c r="G12" s="170" t="s">
        <v>342</v>
      </c>
    </row>
    <row r="13" spans="1:7" ht="15" customHeight="1" x14ac:dyDescent="0.15">
      <c r="A13" s="177" t="s">
        <v>343</v>
      </c>
      <c r="B13" s="444">
        <v>63.89</v>
      </c>
      <c r="C13" s="445">
        <v>1.7000000000000001E-2</v>
      </c>
      <c r="D13" s="444">
        <v>63.49</v>
      </c>
      <c r="E13" s="445">
        <v>1.7000000000000001E-2</v>
      </c>
      <c r="F13" s="444">
        <v>63.2</v>
      </c>
      <c r="G13" s="445">
        <v>1.7000000000000001E-2</v>
      </c>
    </row>
    <row r="14" spans="1:7" ht="15" customHeight="1" x14ac:dyDescent="0.15">
      <c r="A14" s="188" t="s">
        <v>344</v>
      </c>
      <c r="B14" s="446">
        <v>36.11</v>
      </c>
      <c r="C14" s="447">
        <v>8500</v>
      </c>
      <c r="D14" s="446">
        <v>36.51</v>
      </c>
      <c r="E14" s="447">
        <v>8500</v>
      </c>
      <c r="F14" s="446">
        <v>36.799999999999997</v>
      </c>
      <c r="G14" s="447" t="s">
        <v>524</v>
      </c>
    </row>
    <row r="15" spans="1:7" ht="15" customHeight="1" x14ac:dyDescent="0.15"/>
    <row r="16" spans="1:7" ht="15" customHeight="1" x14ac:dyDescent="0.15">
      <c r="A16" s="99" t="s">
        <v>346</v>
      </c>
      <c r="B16" s="422"/>
      <c r="C16" s="422"/>
      <c r="D16" s="422"/>
      <c r="F16" s="422"/>
    </row>
    <row r="17" spans="1:7" ht="15" customHeight="1" x14ac:dyDescent="0.15">
      <c r="A17" s="374" t="s">
        <v>340</v>
      </c>
      <c r="B17" s="263" t="s">
        <v>521</v>
      </c>
      <c r="C17" s="104"/>
      <c r="D17" s="263" t="s">
        <v>511</v>
      </c>
      <c r="E17" s="104"/>
      <c r="F17" s="263" t="s">
        <v>522</v>
      </c>
      <c r="G17" s="104"/>
    </row>
    <row r="18" spans="1:7" ht="15" customHeight="1" x14ac:dyDescent="0.15">
      <c r="A18" s="443"/>
      <c r="B18" s="171" t="s">
        <v>341</v>
      </c>
      <c r="C18" s="171" t="s">
        <v>342</v>
      </c>
      <c r="D18" s="171" t="s">
        <v>341</v>
      </c>
      <c r="E18" s="171" t="s">
        <v>342</v>
      </c>
      <c r="F18" s="171" t="s">
        <v>341</v>
      </c>
      <c r="G18" s="170" t="s">
        <v>342</v>
      </c>
    </row>
    <row r="19" spans="1:7" ht="15" customHeight="1" x14ac:dyDescent="0.15">
      <c r="A19" s="177" t="s">
        <v>343</v>
      </c>
      <c r="B19" s="444">
        <v>59.89</v>
      </c>
      <c r="C19" s="445">
        <v>1.7000000000000001E-2</v>
      </c>
      <c r="D19" s="444">
        <v>60.19</v>
      </c>
      <c r="E19" s="445">
        <v>1.7000000000000001E-2</v>
      </c>
      <c r="F19" s="444">
        <v>60.23</v>
      </c>
      <c r="G19" s="445">
        <v>1.7000000000000001E-2</v>
      </c>
    </row>
    <row r="20" spans="1:7" ht="15" customHeight="1" x14ac:dyDescent="0.15">
      <c r="A20" s="188" t="s">
        <v>344</v>
      </c>
      <c r="B20" s="446">
        <v>40.11</v>
      </c>
      <c r="C20" s="447">
        <v>7500</v>
      </c>
      <c r="D20" s="446">
        <v>39.81</v>
      </c>
      <c r="E20" s="447">
        <v>7500</v>
      </c>
      <c r="F20" s="446">
        <v>39.770000000000003</v>
      </c>
      <c r="G20" s="447" t="s">
        <v>525</v>
      </c>
    </row>
    <row r="21" spans="1:7" ht="15" customHeight="1" x14ac:dyDescent="0.15">
      <c r="G21" s="265" t="s">
        <v>347</v>
      </c>
    </row>
  </sheetData>
  <mergeCells count="12">
    <mergeCell ref="A17:A18"/>
    <mergeCell ref="B17:C17"/>
    <mergeCell ref="D17:E17"/>
    <mergeCell ref="F17:G17"/>
    <mergeCell ref="A5:A6"/>
    <mergeCell ref="B5:C5"/>
    <mergeCell ref="D5:E5"/>
    <mergeCell ref="F5:G5"/>
    <mergeCell ref="A11:A12"/>
    <mergeCell ref="B11:C11"/>
    <mergeCell ref="D11:E11"/>
    <mergeCell ref="F11:G11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E13"/>
  <sheetViews>
    <sheetView zoomScale="110" zoomScaleNormal="110" workbookViewId="0"/>
  </sheetViews>
  <sheetFormatPr defaultColWidth="10.375" defaultRowHeight="15" customHeight="1" x14ac:dyDescent="0.15"/>
  <cols>
    <col min="1" max="1" width="12.5" style="70" customWidth="1"/>
    <col min="2" max="2" width="10" style="70" customWidth="1"/>
    <col min="3" max="5" width="21.25" style="70" customWidth="1"/>
    <col min="6" max="16384" width="10.375" style="70"/>
  </cols>
  <sheetData>
    <row r="1" spans="1:5" ht="15" customHeight="1" x14ac:dyDescent="0.15">
      <c r="A1" s="473" t="s">
        <v>392</v>
      </c>
    </row>
    <row r="3" spans="1:5" ht="15" customHeight="1" x14ac:dyDescent="0.15">
      <c r="A3" s="145" t="s">
        <v>526</v>
      </c>
    </row>
    <row r="4" spans="1:5" ht="15" customHeight="1" x14ac:dyDescent="0.15">
      <c r="A4" s="70" t="s">
        <v>527</v>
      </c>
      <c r="E4" s="73" t="s">
        <v>528</v>
      </c>
    </row>
    <row r="5" spans="1:5" ht="15" customHeight="1" x14ac:dyDescent="0.15">
      <c r="A5" s="311" t="s">
        <v>348</v>
      </c>
      <c r="B5" s="74"/>
      <c r="C5" s="221" t="s">
        <v>529</v>
      </c>
      <c r="D5" s="76" t="s">
        <v>385</v>
      </c>
      <c r="E5" s="221" t="s">
        <v>511</v>
      </c>
    </row>
    <row r="6" spans="1:5" ht="15" customHeight="1" x14ac:dyDescent="0.15">
      <c r="A6" s="449" t="s">
        <v>349</v>
      </c>
      <c r="B6" s="450" t="s">
        <v>350</v>
      </c>
      <c r="C6" s="21">
        <v>53924</v>
      </c>
      <c r="D6" s="21">
        <v>52508</v>
      </c>
      <c r="E6" s="57">
        <v>50159</v>
      </c>
    </row>
    <row r="7" spans="1:5" ht="15" customHeight="1" x14ac:dyDescent="0.15">
      <c r="A7" s="451"/>
      <c r="B7" s="81" t="s">
        <v>351</v>
      </c>
      <c r="C7" s="452">
        <v>90118</v>
      </c>
      <c r="D7" s="8">
        <v>86012</v>
      </c>
      <c r="E7" s="4">
        <v>80472</v>
      </c>
    </row>
    <row r="8" spans="1:5" ht="15" customHeight="1" x14ac:dyDescent="0.15">
      <c r="A8" s="453" t="s">
        <v>530</v>
      </c>
      <c r="B8" s="454"/>
      <c r="C8" s="455">
        <v>42062464</v>
      </c>
      <c r="D8" s="456">
        <v>41897323</v>
      </c>
      <c r="E8" s="51">
        <v>39237271</v>
      </c>
    </row>
    <row r="9" spans="1:5" ht="15" customHeight="1" x14ac:dyDescent="0.15">
      <c r="A9" s="453" t="s">
        <v>352</v>
      </c>
      <c r="B9" s="454"/>
      <c r="C9" s="455">
        <v>40665711</v>
      </c>
      <c r="D9" s="456">
        <v>39915828</v>
      </c>
      <c r="E9" s="51">
        <v>38544326</v>
      </c>
    </row>
    <row r="10" spans="1:5" ht="15" customHeight="1" x14ac:dyDescent="0.15">
      <c r="A10" s="457" t="s">
        <v>353</v>
      </c>
      <c r="B10" s="458" t="s">
        <v>354</v>
      </c>
      <c r="C10" s="7">
        <v>8573896</v>
      </c>
      <c r="D10" s="7">
        <v>8293950</v>
      </c>
      <c r="E10" s="23">
        <v>7710797</v>
      </c>
    </row>
    <row r="11" spans="1:5" ht="15" customHeight="1" x14ac:dyDescent="0.15">
      <c r="A11" s="459"/>
      <c r="B11" s="460" t="s">
        <v>355</v>
      </c>
      <c r="C11" s="5">
        <v>7769080</v>
      </c>
      <c r="D11" s="5">
        <v>7522254</v>
      </c>
      <c r="E11" s="59">
        <v>7023447</v>
      </c>
    </row>
    <row r="12" spans="1:5" ht="15" customHeight="1" x14ac:dyDescent="0.15">
      <c r="A12" s="461"/>
      <c r="B12" s="462" t="s">
        <v>356</v>
      </c>
      <c r="C12" s="463">
        <v>90.61</v>
      </c>
      <c r="D12" s="440">
        <v>90.7</v>
      </c>
      <c r="E12" s="464">
        <v>91.09</v>
      </c>
    </row>
    <row r="13" spans="1:5" ht="15" customHeight="1" x14ac:dyDescent="0.15">
      <c r="E13" s="265" t="s">
        <v>347</v>
      </c>
    </row>
  </sheetData>
  <mergeCells count="5">
    <mergeCell ref="A5:B5"/>
    <mergeCell ref="A6:A7"/>
    <mergeCell ref="A8:B8"/>
    <mergeCell ref="A9:B9"/>
    <mergeCell ref="A10:A12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G11"/>
  <sheetViews>
    <sheetView zoomScale="110" zoomScaleNormal="110" workbookViewId="0"/>
  </sheetViews>
  <sheetFormatPr defaultColWidth="10.375" defaultRowHeight="15" customHeight="1" x14ac:dyDescent="0.15"/>
  <cols>
    <col min="1" max="1" width="18.75" style="70" customWidth="1"/>
    <col min="2" max="7" width="11.25" style="70" customWidth="1"/>
    <col min="8" max="16384" width="10.375" style="70"/>
  </cols>
  <sheetData>
    <row r="1" spans="1:7" ht="15" customHeight="1" x14ac:dyDescent="0.15">
      <c r="A1" s="473" t="s">
        <v>392</v>
      </c>
    </row>
    <row r="3" spans="1:7" ht="15" customHeight="1" x14ac:dyDescent="0.15">
      <c r="A3" s="266" t="s">
        <v>531</v>
      </c>
      <c r="B3" s="465"/>
      <c r="C3" s="465"/>
      <c r="D3" s="465"/>
      <c r="G3" s="73" t="s">
        <v>391</v>
      </c>
    </row>
    <row r="4" spans="1:7" ht="15" customHeight="1" x14ac:dyDescent="0.15">
      <c r="A4" s="269" t="s">
        <v>2</v>
      </c>
      <c r="B4" s="149" t="s">
        <v>532</v>
      </c>
      <c r="C4" s="74"/>
      <c r="D4" s="149" t="s">
        <v>357</v>
      </c>
      <c r="E4" s="147"/>
      <c r="F4" s="149" t="s">
        <v>533</v>
      </c>
      <c r="G4" s="147"/>
    </row>
    <row r="5" spans="1:7" ht="15" customHeight="1" x14ac:dyDescent="0.15">
      <c r="A5" s="292"/>
      <c r="B5" s="171" t="s">
        <v>358</v>
      </c>
      <c r="C5" s="171" t="s">
        <v>359</v>
      </c>
      <c r="D5" s="171" t="s">
        <v>358</v>
      </c>
      <c r="E5" s="171" t="s">
        <v>359</v>
      </c>
      <c r="F5" s="171" t="s">
        <v>358</v>
      </c>
      <c r="G5" s="170" t="s">
        <v>359</v>
      </c>
    </row>
    <row r="6" spans="1:7" ht="15" customHeight="1" x14ac:dyDescent="0.15">
      <c r="A6" s="466" t="s">
        <v>360</v>
      </c>
      <c r="B6" s="16">
        <v>1417871</v>
      </c>
      <c r="C6" s="5">
        <v>20644336</v>
      </c>
      <c r="D6" s="5">
        <v>1367367</v>
      </c>
      <c r="E6" s="5">
        <v>19942603</v>
      </c>
      <c r="F6" s="5">
        <v>1299876</v>
      </c>
      <c r="G6" s="5">
        <v>19198666</v>
      </c>
    </row>
    <row r="7" spans="1:7" ht="15" customHeight="1" x14ac:dyDescent="0.15">
      <c r="A7" s="467" t="s">
        <v>534</v>
      </c>
      <c r="B7" s="17">
        <v>50107</v>
      </c>
      <c r="C7" s="5">
        <v>384678</v>
      </c>
      <c r="D7" s="5">
        <v>45304</v>
      </c>
      <c r="E7" s="5">
        <v>343919</v>
      </c>
      <c r="F7" s="5">
        <v>40222</v>
      </c>
      <c r="G7" s="5">
        <v>300998</v>
      </c>
    </row>
    <row r="8" spans="1:7" ht="15" customHeight="1" x14ac:dyDescent="0.15">
      <c r="A8" s="72" t="s">
        <v>361</v>
      </c>
      <c r="B8" s="17">
        <v>43023</v>
      </c>
      <c r="C8" s="5">
        <v>2539914</v>
      </c>
      <c r="D8" s="5">
        <v>46402</v>
      </c>
      <c r="E8" s="5">
        <v>2697185</v>
      </c>
      <c r="F8" s="5">
        <v>48746</v>
      </c>
      <c r="G8" s="5">
        <v>2590064</v>
      </c>
    </row>
    <row r="9" spans="1:7" ht="15" customHeight="1" x14ac:dyDescent="0.15">
      <c r="A9" s="467" t="s">
        <v>362</v>
      </c>
      <c r="B9" s="17">
        <v>991</v>
      </c>
      <c r="C9" s="5">
        <v>179576</v>
      </c>
      <c r="D9" s="5">
        <v>865</v>
      </c>
      <c r="E9" s="5">
        <v>180150</v>
      </c>
      <c r="F9" s="5">
        <v>772</v>
      </c>
      <c r="G9" s="5">
        <v>153689</v>
      </c>
    </row>
    <row r="10" spans="1:7" ht="15" customHeight="1" x14ac:dyDescent="0.15">
      <c r="A10" s="468" t="s">
        <v>82</v>
      </c>
      <c r="B10" s="52">
        <v>1511992</v>
      </c>
      <c r="C10" s="53">
        <v>23748504</v>
      </c>
      <c r="D10" s="53">
        <v>1459938</v>
      </c>
      <c r="E10" s="53">
        <v>23163857</v>
      </c>
      <c r="F10" s="53">
        <f>SUM(F6:F9)</f>
        <v>1389616</v>
      </c>
      <c r="G10" s="53">
        <f>SUM(G6:G9)</f>
        <v>22243417</v>
      </c>
    </row>
    <row r="11" spans="1:7" ht="15" customHeight="1" x14ac:dyDescent="0.15">
      <c r="A11" s="469"/>
      <c r="G11" s="265" t="s">
        <v>347</v>
      </c>
    </row>
  </sheetData>
  <mergeCells count="4">
    <mergeCell ref="A4:A5"/>
    <mergeCell ref="B4:C4"/>
    <mergeCell ref="D4:E4"/>
    <mergeCell ref="F4:G4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2"/>
  <sheetViews>
    <sheetView zoomScale="110" zoomScaleNormal="110" workbookViewId="0"/>
  </sheetViews>
  <sheetFormatPr defaultColWidth="8.875" defaultRowHeight="15" customHeight="1" x14ac:dyDescent="0.15"/>
  <cols>
    <col min="1" max="1" width="11.25" style="118" customWidth="1"/>
    <col min="2" max="2" width="13.75" style="118" customWidth="1"/>
    <col min="3" max="9" width="8.75" style="118" customWidth="1"/>
    <col min="10" max="16384" width="8.875" style="118"/>
  </cols>
  <sheetData>
    <row r="1" spans="1:9" s="71" customFormat="1" ht="15" customHeight="1" x14ac:dyDescent="0.15">
      <c r="A1" s="470" t="s">
        <v>392</v>
      </c>
    </row>
    <row r="2" spans="1:9" s="71" customFormat="1" ht="15" customHeight="1" x14ac:dyDescent="0.15"/>
    <row r="3" spans="1:9" ht="15" customHeight="1" x14ac:dyDescent="0.15">
      <c r="A3" s="69" t="s">
        <v>366</v>
      </c>
      <c r="B3" s="117"/>
      <c r="C3" s="117"/>
      <c r="D3" s="117"/>
      <c r="E3" s="117"/>
      <c r="F3" s="117"/>
      <c r="G3" s="117"/>
      <c r="H3" s="117"/>
      <c r="I3" s="117"/>
    </row>
    <row r="4" spans="1:9" ht="15" customHeight="1" x14ac:dyDescent="0.15">
      <c r="A4" s="119" t="s">
        <v>424</v>
      </c>
      <c r="B4" s="120"/>
      <c r="C4" s="120"/>
      <c r="D4" s="120"/>
      <c r="E4" s="120"/>
      <c r="F4" s="120"/>
      <c r="G4" s="120"/>
      <c r="H4" s="120"/>
      <c r="I4" s="120"/>
    </row>
    <row r="5" spans="1:9" ht="30" customHeight="1" x14ac:dyDescent="0.15">
      <c r="A5" s="121" t="s">
        <v>425</v>
      </c>
      <c r="B5" s="121" t="s">
        <v>2</v>
      </c>
      <c r="C5" s="122" t="s">
        <v>35</v>
      </c>
      <c r="D5" s="122" t="s">
        <v>36</v>
      </c>
      <c r="E5" s="122" t="s">
        <v>37</v>
      </c>
      <c r="F5" s="122" t="s">
        <v>38</v>
      </c>
      <c r="G5" s="122" t="s">
        <v>39</v>
      </c>
      <c r="H5" s="122" t="s">
        <v>40</v>
      </c>
      <c r="I5" s="123" t="s">
        <v>41</v>
      </c>
    </row>
    <row r="6" spans="1:9" ht="15" customHeight="1" x14ac:dyDescent="0.15">
      <c r="A6" s="124" t="s">
        <v>426</v>
      </c>
      <c r="B6" s="125" t="s">
        <v>43</v>
      </c>
      <c r="C6" s="59">
        <v>775</v>
      </c>
      <c r="D6" s="59">
        <v>15</v>
      </c>
      <c r="E6" s="59">
        <v>188</v>
      </c>
      <c r="F6" s="59">
        <v>174</v>
      </c>
      <c r="G6" s="59">
        <v>8</v>
      </c>
      <c r="H6" s="59">
        <v>40</v>
      </c>
      <c r="I6" s="59">
        <v>350</v>
      </c>
    </row>
    <row r="7" spans="1:9" ht="15" customHeight="1" x14ac:dyDescent="0.15">
      <c r="A7" s="126"/>
      <c r="B7" s="127" t="s">
        <v>44</v>
      </c>
      <c r="C7" s="59">
        <v>3115</v>
      </c>
      <c r="D7" s="59">
        <v>2927</v>
      </c>
      <c r="E7" s="59">
        <v>180</v>
      </c>
      <c r="F7" s="128" t="s">
        <v>423</v>
      </c>
      <c r="G7" s="59">
        <v>8</v>
      </c>
      <c r="H7" s="128" t="s">
        <v>427</v>
      </c>
      <c r="I7" s="128" t="s">
        <v>423</v>
      </c>
    </row>
    <row r="8" spans="1:9" ht="15" customHeight="1" x14ac:dyDescent="0.15">
      <c r="A8" s="129">
        <v>28</v>
      </c>
      <c r="B8" s="130" t="s">
        <v>43</v>
      </c>
      <c r="C8" s="23">
        <v>783</v>
      </c>
      <c r="D8" s="23">
        <v>16</v>
      </c>
      <c r="E8" s="23">
        <v>191</v>
      </c>
      <c r="F8" s="23">
        <v>175</v>
      </c>
      <c r="G8" s="23">
        <v>8</v>
      </c>
      <c r="H8" s="23">
        <v>41</v>
      </c>
      <c r="I8" s="23">
        <v>352</v>
      </c>
    </row>
    <row r="9" spans="1:9" ht="15" customHeight="1" x14ac:dyDescent="0.15">
      <c r="A9" s="131"/>
      <c r="B9" s="132" t="s">
        <v>44</v>
      </c>
      <c r="C9" s="4">
        <v>3132</v>
      </c>
      <c r="D9" s="4">
        <v>2963</v>
      </c>
      <c r="E9" s="4">
        <v>161</v>
      </c>
      <c r="F9" s="133" t="s">
        <v>423</v>
      </c>
      <c r="G9" s="4">
        <v>8</v>
      </c>
      <c r="H9" s="133" t="s">
        <v>423</v>
      </c>
      <c r="I9" s="133" t="s">
        <v>423</v>
      </c>
    </row>
    <row r="10" spans="1:9" ht="15" customHeight="1" x14ac:dyDescent="0.15">
      <c r="A10" s="134">
        <v>29</v>
      </c>
      <c r="B10" s="127" t="s">
        <v>43</v>
      </c>
      <c r="C10" s="59">
        <f>SUM(D10:I10)</f>
        <v>796</v>
      </c>
      <c r="D10" s="59">
        <v>15</v>
      </c>
      <c r="E10" s="59">
        <v>193</v>
      </c>
      <c r="F10" s="135">
        <v>176</v>
      </c>
      <c r="G10" s="59">
        <v>9</v>
      </c>
      <c r="H10" s="135">
        <v>42</v>
      </c>
      <c r="I10" s="135">
        <v>361</v>
      </c>
    </row>
    <row r="11" spans="1:9" ht="15" customHeight="1" x14ac:dyDescent="0.15">
      <c r="A11" s="134"/>
      <c r="B11" s="127" t="s">
        <v>44</v>
      </c>
      <c r="C11" s="59">
        <f>SUM(D11:I11)</f>
        <v>3349</v>
      </c>
      <c r="D11" s="59">
        <v>3144</v>
      </c>
      <c r="E11" s="59">
        <v>199</v>
      </c>
      <c r="F11" s="128" t="s">
        <v>423</v>
      </c>
      <c r="G11" s="59">
        <v>6</v>
      </c>
      <c r="H11" s="128" t="s">
        <v>423</v>
      </c>
      <c r="I11" s="128" t="s">
        <v>423</v>
      </c>
    </row>
    <row r="12" spans="1:9" ht="15" customHeight="1" x14ac:dyDescent="0.15">
      <c r="A12" s="93" t="s">
        <v>45</v>
      </c>
      <c r="B12" s="136"/>
      <c r="C12" s="136"/>
      <c r="D12" s="136"/>
      <c r="E12" s="136"/>
      <c r="F12" s="136"/>
      <c r="G12" s="136"/>
      <c r="H12" s="136"/>
      <c r="I12" s="95" t="s">
        <v>428</v>
      </c>
    </row>
  </sheetData>
  <mergeCells count="3">
    <mergeCell ref="A6:A7"/>
    <mergeCell ref="A8:A9"/>
    <mergeCell ref="A10:A11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11"/>
  <sheetViews>
    <sheetView zoomScale="110" zoomScaleNormal="110" workbookViewId="0"/>
  </sheetViews>
  <sheetFormatPr defaultColWidth="8.875" defaultRowHeight="15" customHeight="1" x14ac:dyDescent="0.15"/>
  <cols>
    <col min="1" max="1" width="11.25" style="71" customWidth="1"/>
    <col min="2" max="9" width="9.375" style="71" customWidth="1"/>
    <col min="10" max="16384" width="8.875" style="71"/>
  </cols>
  <sheetData>
    <row r="1" spans="1:9" ht="15" customHeight="1" x14ac:dyDescent="0.15">
      <c r="A1" s="470" t="s">
        <v>392</v>
      </c>
    </row>
    <row r="3" spans="1:9" ht="15" customHeight="1" x14ac:dyDescent="0.15">
      <c r="A3" s="69" t="s">
        <v>367</v>
      </c>
      <c r="B3" s="70"/>
      <c r="C3" s="70"/>
      <c r="D3" s="70"/>
      <c r="E3" s="70"/>
      <c r="F3" s="70"/>
      <c r="G3" s="70"/>
      <c r="H3" s="70"/>
      <c r="I3" s="70"/>
    </row>
    <row r="4" spans="1:9" ht="15" customHeight="1" x14ac:dyDescent="0.15">
      <c r="A4" s="119" t="s">
        <v>46</v>
      </c>
      <c r="B4" s="137"/>
      <c r="C4" s="137"/>
      <c r="D4" s="137"/>
      <c r="E4" s="137"/>
      <c r="F4" s="137"/>
      <c r="G4" s="137"/>
      <c r="H4" s="137"/>
      <c r="I4" s="138" t="s">
        <v>1</v>
      </c>
    </row>
    <row r="5" spans="1:9" s="140" customFormat="1" ht="30" customHeight="1" x14ac:dyDescent="0.15">
      <c r="A5" s="121" t="s">
        <v>47</v>
      </c>
      <c r="B5" s="122" t="s">
        <v>48</v>
      </c>
      <c r="C5" s="122" t="s">
        <v>49</v>
      </c>
      <c r="D5" s="122" t="s">
        <v>50</v>
      </c>
      <c r="E5" s="122" t="s">
        <v>51</v>
      </c>
      <c r="F5" s="122" t="s">
        <v>52</v>
      </c>
      <c r="G5" s="122" t="s">
        <v>53</v>
      </c>
      <c r="H5" s="122" t="s">
        <v>54</v>
      </c>
      <c r="I5" s="139" t="s">
        <v>55</v>
      </c>
    </row>
    <row r="6" spans="1:9" ht="15" customHeight="1" x14ac:dyDescent="0.15">
      <c r="A6" s="13" t="s">
        <v>429</v>
      </c>
      <c r="B6" s="59">
        <v>632</v>
      </c>
      <c r="C6" s="59">
        <v>204</v>
      </c>
      <c r="D6" s="59">
        <v>598</v>
      </c>
      <c r="E6" s="59">
        <v>75</v>
      </c>
      <c r="F6" s="59">
        <v>2360</v>
      </c>
      <c r="G6" s="59">
        <v>54</v>
      </c>
      <c r="H6" s="59">
        <v>34</v>
      </c>
      <c r="I6" s="59">
        <v>206</v>
      </c>
    </row>
    <row r="7" spans="1:9" ht="15" customHeight="1" x14ac:dyDescent="0.15">
      <c r="A7" s="14">
        <v>26</v>
      </c>
      <c r="B7" s="59">
        <v>698</v>
      </c>
      <c r="C7" s="59">
        <v>216</v>
      </c>
      <c r="D7" s="59">
        <v>641</v>
      </c>
      <c r="E7" s="59">
        <v>83</v>
      </c>
      <c r="F7" s="59">
        <v>2586</v>
      </c>
      <c r="G7" s="59">
        <v>58</v>
      </c>
      <c r="H7" s="59">
        <v>37</v>
      </c>
      <c r="I7" s="59">
        <v>230</v>
      </c>
    </row>
    <row r="8" spans="1:9" ht="15" customHeight="1" x14ac:dyDescent="0.15">
      <c r="A8" s="28">
        <v>28</v>
      </c>
      <c r="B8" s="29">
        <v>745</v>
      </c>
      <c r="C8" s="27">
        <v>241</v>
      </c>
      <c r="D8" s="27">
        <v>713</v>
      </c>
      <c r="E8" s="27">
        <v>105</v>
      </c>
      <c r="F8" s="27">
        <v>2822</v>
      </c>
      <c r="G8" s="27">
        <v>76</v>
      </c>
      <c r="H8" s="27">
        <v>43</v>
      </c>
      <c r="I8" s="27">
        <v>286</v>
      </c>
    </row>
    <row r="9" spans="1:9" ht="15" customHeight="1" x14ac:dyDescent="0.15">
      <c r="A9" s="71" t="s">
        <v>56</v>
      </c>
    </row>
    <row r="10" spans="1:9" ht="15" customHeight="1" x14ac:dyDescent="0.15">
      <c r="A10" s="141"/>
      <c r="C10" s="142"/>
      <c r="D10" s="34"/>
      <c r="E10" s="34"/>
      <c r="F10" s="34"/>
      <c r="G10" s="143"/>
      <c r="H10" s="143"/>
      <c r="I10" s="144" t="s">
        <v>199</v>
      </c>
    </row>
    <row r="11" spans="1:9" ht="15" customHeight="1" x14ac:dyDescent="0.15">
      <c r="I11" s="35" t="s">
        <v>57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46"/>
  <sheetViews>
    <sheetView zoomScale="110" zoomScaleNormal="110" workbookViewId="0"/>
  </sheetViews>
  <sheetFormatPr defaultColWidth="8.875" defaultRowHeight="15" customHeight="1" x14ac:dyDescent="0.15"/>
  <cols>
    <col min="1" max="2" width="15" style="71" customWidth="1"/>
    <col min="3" max="3" width="11.25" style="71" customWidth="1"/>
    <col min="4" max="4" width="7.5" style="71" customWidth="1"/>
    <col min="5" max="5" width="11.25" style="71" customWidth="1"/>
    <col min="6" max="6" width="7.5" style="71" customWidth="1"/>
    <col min="7" max="7" width="11.25" style="71" customWidth="1"/>
    <col min="8" max="8" width="7.5" style="71" customWidth="1"/>
    <col min="9" max="16384" width="8.875" style="71"/>
  </cols>
  <sheetData>
    <row r="1" spans="1:8" ht="15" customHeight="1" x14ac:dyDescent="0.15">
      <c r="A1" s="470" t="s">
        <v>392</v>
      </c>
    </row>
    <row r="3" spans="1:8" ht="15" customHeight="1" x14ac:dyDescent="0.15">
      <c r="A3" s="145" t="s">
        <v>368</v>
      </c>
    </row>
    <row r="4" spans="1:8" ht="15" customHeight="1" x14ac:dyDescent="0.15">
      <c r="A4" s="146" t="s">
        <v>58</v>
      </c>
      <c r="D4" s="96"/>
      <c r="F4" s="96"/>
      <c r="H4" s="73" t="s">
        <v>1</v>
      </c>
    </row>
    <row r="5" spans="1:8" ht="15" customHeight="1" x14ac:dyDescent="0.15">
      <c r="A5" s="147" t="s">
        <v>59</v>
      </c>
      <c r="B5" s="148"/>
      <c r="C5" s="149" t="s">
        <v>430</v>
      </c>
      <c r="D5" s="147"/>
      <c r="E5" s="149" t="s">
        <v>431</v>
      </c>
      <c r="F5" s="147"/>
      <c r="G5" s="149" t="s">
        <v>432</v>
      </c>
      <c r="H5" s="147"/>
    </row>
    <row r="6" spans="1:8" ht="15" customHeight="1" x14ac:dyDescent="0.15">
      <c r="A6" s="150" t="s">
        <v>433</v>
      </c>
      <c r="B6" s="151" t="s">
        <v>60</v>
      </c>
      <c r="C6" s="59">
        <v>286</v>
      </c>
      <c r="D6" s="5"/>
      <c r="E6" s="59">
        <v>287</v>
      </c>
      <c r="F6" s="5"/>
      <c r="G6" s="59">
        <v>309</v>
      </c>
      <c r="H6" s="5"/>
    </row>
    <row r="7" spans="1:8" ht="15" customHeight="1" x14ac:dyDescent="0.15">
      <c r="A7" s="152"/>
      <c r="B7" s="81" t="s">
        <v>61</v>
      </c>
      <c r="C7" s="153">
        <v>140</v>
      </c>
      <c r="D7" s="154">
        <v>1</v>
      </c>
      <c r="E7" s="153">
        <v>158</v>
      </c>
      <c r="F7" s="154">
        <v>0</v>
      </c>
      <c r="G7" s="153" t="s">
        <v>434</v>
      </c>
      <c r="H7" s="154">
        <v>0</v>
      </c>
    </row>
    <row r="8" spans="1:8" ht="15" customHeight="1" x14ac:dyDescent="0.15">
      <c r="A8" s="152"/>
      <c r="B8" s="6" t="s">
        <v>183</v>
      </c>
      <c r="C8" s="59">
        <v>0</v>
      </c>
      <c r="D8" s="5"/>
      <c r="E8" s="59">
        <v>0</v>
      </c>
      <c r="F8" s="5"/>
      <c r="G8" s="59">
        <v>0</v>
      </c>
      <c r="H8" s="5"/>
    </row>
    <row r="9" spans="1:8" ht="15" customHeight="1" x14ac:dyDescent="0.15">
      <c r="A9" s="155" t="s">
        <v>435</v>
      </c>
      <c r="B9" s="156" t="s">
        <v>62</v>
      </c>
      <c r="C9" s="7">
        <v>1620</v>
      </c>
      <c r="D9" s="7"/>
      <c r="E9" s="7">
        <v>1874</v>
      </c>
      <c r="F9" s="7"/>
      <c r="G9" s="7">
        <v>2366</v>
      </c>
      <c r="H9" s="7"/>
    </row>
    <row r="10" spans="1:8" ht="15" customHeight="1" x14ac:dyDescent="0.15">
      <c r="A10" s="152"/>
      <c r="B10" s="81" t="s">
        <v>63</v>
      </c>
      <c r="C10" s="5">
        <v>6</v>
      </c>
      <c r="D10" s="5"/>
      <c r="E10" s="5">
        <v>20</v>
      </c>
      <c r="F10" s="5"/>
      <c r="G10" s="5">
        <v>13</v>
      </c>
      <c r="H10" s="5"/>
    </row>
    <row r="11" spans="1:8" ht="15" customHeight="1" x14ac:dyDescent="0.15">
      <c r="A11" s="157"/>
      <c r="B11" s="158" t="s">
        <v>64</v>
      </c>
      <c r="C11" s="8">
        <v>0</v>
      </c>
      <c r="D11" s="8"/>
      <c r="E11" s="8">
        <v>5</v>
      </c>
      <c r="F11" s="8"/>
      <c r="G11" s="8">
        <v>9</v>
      </c>
      <c r="H11" s="8"/>
    </row>
    <row r="12" spans="1:8" ht="15" customHeight="1" x14ac:dyDescent="0.15">
      <c r="A12" s="155" t="s">
        <v>436</v>
      </c>
      <c r="B12" s="159" t="s">
        <v>62</v>
      </c>
      <c r="C12" s="9">
        <v>12386</v>
      </c>
      <c r="D12" s="9"/>
      <c r="E12" s="9">
        <v>13153</v>
      </c>
      <c r="F12" s="9"/>
      <c r="G12" s="9">
        <v>13116</v>
      </c>
      <c r="H12" s="9"/>
    </row>
    <row r="13" spans="1:8" ht="15" customHeight="1" x14ac:dyDescent="0.15">
      <c r="A13" s="152"/>
      <c r="B13" s="159" t="s">
        <v>65</v>
      </c>
      <c r="C13" s="9">
        <v>988</v>
      </c>
      <c r="D13" s="9"/>
      <c r="E13" s="9">
        <v>1141</v>
      </c>
      <c r="F13" s="9"/>
      <c r="G13" s="9">
        <v>994</v>
      </c>
      <c r="H13" s="9"/>
    </row>
    <row r="14" spans="1:8" ht="15" customHeight="1" x14ac:dyDescent="0.15">
      <c r="A14" s="157"/>
      <c r="B14" s="158" t="s">
        <v>66</v>
      </c>
      <c r="C14" s="8">
        <v>48</v>
      </c>
      <c r="D14" s="8"/>
      <c r="E14" s="8">
        <v>63</v>
      </c>
      <c r="F14" s="8"/>
      <c r="G14" s="8">
        <v>61</v>
      </c>
      <c r="H14" s="8"/>
    </row>
    <row r="15" spans="1:8" ht="15" customHeight="1" x14ac:dyDescent="0.15">
      <c r="A15" s="152" t="s">
        <v>437</v>
      </c>
      <c r="B15" s="159" t="s">
        <v>62</v>
      </c>
      <c r="C15" s="9">
        <v>12739</v>
      </c>
      <c r="D15" s="160">
        <v>2873</v>
      </c>
      <c r="E15" s="9">
        <v>13795</v>
      </c>
      <c r="F15" s="160">
        <v>2980</v>
      </c>
      <c r="G15" s="9">
        <v>12786</v>
      </c>
      <c r="H15" s="160">
        <v>2468</v>
      </c>
    </row>
    <row r="16" spans="1:8" ht="15" customHeight="1" x14ac:dyDescent="0.15">
      <c r="A16" s="152"/>
      <c r="B16" s="159" t="s">
        <v>65</v>
      </c>
      <c r="C16" s="9">
        <v>318</v>
      </c>
      <c r="D16" s="160">
        <v>38</v>
      </c>
      <c r="E16" s="10">
        <v>280</v>
      </c>
      <c r="F16" s="160">
        <v>23</v>
      </c>
      <c r="G16" s="9">
        <v>279</v>
      </c>
      <c r="H16" s="160">
        <v>18</v>
      </c>
    </row>
    <row r="17" spans="1:8" ht="15" customHeight="1" x14ac:dyDescent="0.15">
      <c r="A17" s="157"/>
      <c r="B17" s="158" t="s">
        <v>66</v>
      </c>
      <c r="C17" s="8">
        <v>11</v>
      </c>
      <c r="D17" s="161">
        <v>6</v>
      </c>
      <c r="E17" s="8">
        <v>10</v>
      </c>
      <c r="F17" s="161">
        <v>4</v>
      </c>
      <c r="G17" s="8">
        <v>12</v>
      </c>
      <c r="H17" s="161">
        <v>6</v>
      </c>
    </row>
    <row r="18" spans="1:8" ht="15" customHeight="1" x14ac:dyDescent="0.15">
      <c r="A18" s="152" t="s">
        <v>67</v>
      </c>
      <c r="B18" s="159" t="s">
        <v>62</v>
      </c>
      <c r="C18" s="9">
        <v>9081</v>
      </c>
      <c r="D18" s="9"/>
      <c r="E18" s="9">
        <v>9832</v>
      </c>
      <c r="F18" s="9"/>
      <c r="G18" s="9">
        <v>9119</v>
      </c>
      <c r="H18" s="9"/>
    </row>
    <row r="19" spans="1:8" ht="15" customHeight="1" x14ac:dyDescent="0.15">
      <c r="A19" s="152"/>
      <c r="B19" s="159" t="s">
        <v>65</v>
      </c>
      <c r="C19" s="9">
        <v>508</v>
      </c>
      <c r="D19" s="9"/>
      <c r="E19" s="9">
        <v>441</v>
      </c>
      <c r="F19" s="9"/>
      <c r="G19" s="9">
        <v>389</v>
      </c>
      <c r="H19" s="9"/>
    </row>
    <row r="20" spans="1:8" ht="15" customHeight="1" x14ac:dyDescent="0.15">
      <c r="A20" s="157"/>
      <c r="B20" s="158" t="s">
        <v>66</v>
      </c>
      <c r="C20" s="8">
        <v>30</v>
      </c>
      <c r="D20" s="8"/>
      <c r="E20" s="8">
        <v>18</v>
      </c>
      <c r="F20" s="8"/>
      <c r="G20" s="8">
        <v>33</v>
      </c>
      <c r="H20" s="8"/>
    </row>
    <row r="21" spans="1:8" ht="15" customHeight="1" x14ac:dyDescent="0.15">
      <c r="A21" s="152" t="s">
        <v>68</v>
      </c>
      <c r="B21" s="159" t="s">
        <v>62</v>
      </c>
      <c r="C21" s="9">
        <v>21353</v>
      </c>
      <c r="D21" s="9"/>
      <c r="E21" s="9">
        <v>22868</v>
      </c>
      <c r="F21" s="9"/>
      <c r="G21" s="9">
        <v>23560</v>
      </c>
      <c r="H21" s="9"/>
    </row>
    <row r="22" spans="1:8" ht="15" customHeight="1" x14ac:dyDescent="0.15">
      <c r="A22" s="152"/>
      <c r="B22" s="159" t="s">
        <v>65</v>
      </c>
      <c r="C22" s="9">
        <v>462</v>
      </c>
      <c r="D22" s="9"/>
      <c r="E22" s="9">
        <v>546</v>
      </c>
      <c r="F22" s="9"/>
      <c r="G22" s="9">
        <v>582</v>
      </c>
      <c r="H22" s="9"/>
    </row>
    <row r="23" spans="1:8" ht="15" customHeight="1" x14ac:dyDescent="0.15">
      <c r="A23" s="157"/>
      <c r="B23" s="158" t="s">
        <v>66</v>
      </c>
      <c r="C23" s="8">
        <v>20</v>
      </c>
      <c r="D23" s="8"/>
      <c r="E23" s="8">
        <v>22</v>
      </c>
      <c r="F23" s="8"/>
      <c r="G23" s="8">
        <v>17</v>
      </c>
      <c r="H23" s="8"/>
    </row>
    <row r="24" spans="1:8" ht="15" customHeight="1" x14ac:dyDescent="0.15">
      <c r="A24" s="152" t="s">
        <v>69</v>
      </c>
      <c r="B24" s="159" t="s">
        <v>62</v>
      </c>
      <c r="C24" s="9">
        <v>23279</v>
      </c>
      <c r="D24" s="9"/>
      <c r="E24" s="9">
        <v>21150</v>
      </c>
      <c r="F24" s="9"/>
      <c r="G24" s="9">
        <v>21055</v>
      </c>
      <c r="H24" s="9"/>
    </row>
    <row r="25" spans="1:8" ht="15" customHeight="1" x14ac:dyDescent="0.15">
      <c r="A25" s="152"/>
      <c r="B25" s="159" t="s">
        <v>65</v>
      </c>
      <c r="C25" s="9">
        <v>1865</v>
      </c>
      <c r="D25" s="9"/>
      <c r="E25" s="9">
        <v>1641</v>
      </c>
      <c r="F25" s="9"/>
      <c r="G25" s="9">
        <v>1703</v>
      </c>
      <c r="H25" s="9"/>
    </row>
    <row r="26" spans="1:8" ht="15" customHeight="1" x14ac:dyDescent="0.15">
      <c r="A26" s="157"/>
      <c r="B26" s="158" t="s">
        <v>66</v>
      </c>
      <c r="C26" s="8">
        <v>76</v>
      </c>
      <c r="D26" s="8"/>
      <c r="E26" s="8">
        <v>54</v>
      </c>
      <c r="F26" s="8"/>
      <c r="G26" s="8">
        <v>77</v>
      </c>
      <c r="H26" s="8"/>
    </row>
    <row r="27" spans="1:8" ht="15" customHeight="1" x14ac:dyDescent="0.15">
      <c r="A27" s="155" t="s">
        <v>438</v>
      </c>
      <c r="B27" s="156" t="s">
        <v>62</v>
      </c>
      <c r="C27" s="23">
        <v>751</v>
      </c>
      <c r="D27" s="24"/>
      <c r="E27" s="7">
        <v>1125</v>
      </c>
      <c r="F27" s="24"/>
      <c r="G27" s="9">
        <v>2545</v>
      </c>
      <c r="H27" s="9"/>
    </row>
    <row r="28" spans="1:8" ht="15" customHeight="1" x14ac:dyDescent="0.15">
      <c r="A28" s="152"/>
      <c r="B28" s="159" t="s">
        <v>65</v>
      </c>
      <c r="C28" s="59">
        <v>81</v>
      </c>
      <c r="D28" s="25"/>
      <c r="E28" s="5">
        <v>88</v>
      </c>
      <c r="F28" s="25"/>
      <c r="G28" s="9">
        <v>224</v>
      </c>
      <c r="H28" s="9"/>
    </row>
    <row r="29" spans="1:8" ht="15" customHeight="1" x14ac:dyDescent="0.15">
      <c r="A29" s="152"/>
      <c r="B29" s="159" t="s">
        <v>66</v>
      </c>
      <c r="C29" s="59">
        <v>13</v>
      </c>
      <c r="D29" s="25"/>
      <c r="E29" s="5">
        <v>9</v>
      </c>
      <c r="F29" s="25"/>
      <c r="G29" s="5">
        <v>29</v>
      </c>
      <c r="H29" s="5"/>
    </row>
    <row r="30" spans="1:8" ht="15" customHeight="1" x14ac:dyDescent="0.15">
      <c r="A30" s="155" t="s">
        <v>439</v>
      </c>
      <c r="B30" s="156" t="s">
        <v>62</v>
      </c>
      <c r="C30" s="7">
        <v>1573</v>
      </c>
      <c r="D30" s="7"/>
      <c r="E30" s="7">
        <v>1523</v>
      </c>
      <c r="F30" s="7"/>
      <c r="G30" s="7">
        <v>1571</v>
      </c>
      <c r="H30" s="7"/>
    </row>
    <row r="31" spans="1:8" ht="15" customHeight="1" x14ac:dyDescent="0.15">
      <c r="A31" s="162"/>
      <c r="B31" s="158" t="s">
        <v>65</v>
      </c>
      <c r="C31" s="8">
        <v>478</v>
      </c>
      <c r="D31" s="8"/>
      <c r="E31" s="8">
        <v>177</v>
      </c>
      <c r="F31" s="8"/>
      <c r="G31" s="8">
        <v>180</v>
      </c>
      <c r="H31" s="8"/>
    </row>
    <row r="32" spans="1:8" ht="15" customHeight="1" x14ac:dyDescent="0.15">
      <c r="A32" s="152" t="s">
        <v>440</v>
      </c>
      <c r="B32" s="159" t="s">
        <v>62</v>
      </c>
      <c r="C32" s="5">
        <v>1598</v>
      </c>
      <c r="D32" s="5"/>
      <c r="E32" s="5">
        <v>1542</v>
      </c>
      <c r="F32" s="5"/>
      <c r="G32" s="5">
        <v>1799</v>
      </c>
      <c r="H32" s="5"/>
    </row>
    <row r="33" spans="1:8" ht="15" customHeight="1" x14ac:dyDescent="0.15">
      <c r="A33" s="157"/>
      <c r="B33" s="158" t="s">
        <v>65</v>
      </c>
      <c r="C33" s="8">
        <v>1513</v>
      </c>
      <c r="D33" s="8"/>
      <c r="E33" s="8">
        <v>1308</v>
      </c>
      <c r="F33" s="8"/>
      <c r="G33" s="8">
        <v>1440</v>
      </c>
      <c r="H33" s="8"/>
    </row>
    <row r="34" spans="1:8" ht="15" customHeight="1" x14ac:dyDescent="0.15">
      <c r="A34" s="152" t="s">
        <v>70</v>
      </c>
      <c r="B34" s="159" t="s">
        <v>62</v>
      </c>
      <c r="C34" s="10">
        <v>2798</v>
      </c>
      <c r="D34" s="11"/>
      <c r="E34" s="9">
        <v>2849</v>
      </c>
      <c r="F34" s="9"/>
      <c r="G34" s="9">
        <v>3215</v>
      </c>
      <c r="H34" s="9"/>
    </row>
    <row r="35" spans="1:8" ht="15" customHeight="1" x14ac:dyDescent="0.15">
      <c r="A35" s="152"/>
      <c r="B35" s="159" t="s">
        <v>65</v>
      </c>
      <c r="C35" s="10">
        <v>61</v>
      </c>
      <c r="D35" s="11"/>
      <c r="E35" s="9">
        <v>51</v>
      </c>
      <c r="F35" s="9"/>
      <c r="G35" s="9">
        <v>51</v>
      </c>
      <c r="H35" s="9"/>
    </row>
    <row r="36" spans="1:8" ht="15" customHeight="1" x14ac:dyDescent="0.15">
      <c r="A36" s="157"/>
      <c r="B36" s="158" t="s">
        <v>66</v>
      </c>
      <c r="C36" s="4">
        <v>0</v>
      </c>
      <c r="D36" s="12"/>
      <c r="E36" s="8">
        <v>3</v>
      </c>
      <c r="F36" s="8"/>
      <c r="G36" s="8">
        <v>1</v>
      </c>
      <c r="H36" s="8"/>
    </row>
    <row r="37" spans="1:8" ht="15" customHeight="1" x14ac:dyDescent="0.15">
      <c r="A37" s="152" t="s">
        <v>441</v>
      </c>
      <c r="B37" s="159" t="s">
        <v>62</v>
      </c>
      <c r="C37" s="9">
        <v>9</v>
      </c>
      <c r="D37" s="9"/>
      <c r="E37" s="9">
        <v>6</v>
      </c>
      <c r="F37" s="9"/>
      <c r="G37" s="9">
        <v>4</v>
      </c>
      <c r="H37" s="9"/>
    </row>
    <row r="38" spans="1:8" ht="15" customHeight="1" x14ac:dyDescent="0.15">
      <c r="A38" s="163"/>
      <c r="B38" s="164" t="s">
        <v>71</v>
      </c>
      <c r="C38" s="5">
        <v>8</v>
      </c>
      <c r="D38" s="5"/>
      <c r="E38" s="5">
        <v>6</v>
      </c>
      <c r="F38" s="5"/>
      <c r="G38" s="5">
        <v>3</v>
      </c>
      <c r="H38" s="5"/>
    </row>
    <row r="39" spans="1:8" ht="15" customHeight="1" x14ac:dyDescent="0.15">
      <c r="A39" s="93" t="s">
        <v>442</v>
      </c>
      <c r="B39" s="165"/>
      <c r="C39" s="93"/>
      <c r="D39" s="93"/>
      <c r="E39" s="93"/>
      <c r="F39" s="95"/>
      <c r="G39" s="93"/>
      <c r="H39" s="93"/>
    </row>
    <row r="40" spans="1:8" ht="15" customHeight="1" x14ac:dyDescent="0.15">
      <c r="A40" s="146" t="s">
        <v>72</v>
      </c>
      <c r="C40" s="70"/>
      <c r="H40" s="144"/>
    </row>
    <row r="41" spans="1:8" ht="15" customHeight="1" x14ac:dyDescent="0.15">
      <c r="A41" s="146" t="s">
        <v>443</v>
      </c>
      <c r="C41" s="70"/>
      <c r="H41" s="144"/>
    </row>
    <row r="42" spans="1:8" ht="15" customHeight="1" x14ac:dyDescent="0.15">
      <c r="A42" s="146" t="s">
        <v>444</v>
      </c>
      <c r="C42" s="70"/>
      <c r="H42" s="144"/>
    </row>
    <row r="43" spans="1:8" ht="15" customHeight="1" x14ac:dyDescent="0.15">
      <c r="A43" s="146" t="s">
        <v>445</v>
      </c>
    </row>
    <row r="44" spans="1:8" ht="15" customHeight="1" x14ac:dyDescent="0.15">
      <c r="A44" s="146" t="s">
        <v>446</v>
      </c>
    </row>
    <row r="45" spans="1:8" ht="15" customHeight="1" x14ac:dyDescent="0.15">
      <c r="A45" s="146" t="s">
        <v>447</v>
      </c>
    </row>
    <row r="46" spans="1:8" ht="15" customHeight="1" x14ac:dyDescent="0.15">
      <c r="A46" s="146" t="s">
        <v>448</v>
      </c>
      <c r="H46" s="144" t="s">
        <v>73</v>
      </c>
    </row>
  </sheetData>
  <mergeCells count="16">
    <mergeCell ref="A30:A31"/>
    <mergeCell ref="A32:A33"/>
    <mergeCell ref="A34:A36"/>
    <mergeCell ref="A37:A38"/>
    <mergeCell ref="A12:A14"/>
    <mergeCell ref="A15:A17"/>
    <mergeCell ref="A18:A20"/>
    <mergeCell ref="A21:A23"/>
    <mergeCell ref="A24:A26"/>
    <mergeCell ref="A27:A29"/>
    <mergeCell ref="A5:B5"/>
    <mergeCell ref="C5:D5"/>
    <mergeCell ref="E5:F5"/>
    <mergeCell ref="G5:H5"/>
    <mergeCell ref="A6:A8"/>
    <mergeCell ref="A9:A11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9"/>
  <sheetViews>
    <sheetView zoomScale="110" zoomScaleNormal="110" workbookViewId="0"/>
  </sheetViews>
  <sheetFormatPr defaultColWidth="8.75" defaultRowHeight="15" customHeight="1" x14ac:dyDescent="0.15"/>
  <cols>
    <col min="1" max="1" width="11.25" style="71" customWidth="1"/>
    <col min="2" max="3" width="15.625" style="71" customWidth="1"/>
    <col min="4" max="16384" width="8.75" style="71"/>
  </cols>
  <sheetData>
    <row r="1" spans="1:3" ht="15" customHeight="1" x14ac:dyDescent="0.15">
      <c r="A1" s="470" t="s">
        <v>392</v>
      </c>
    </row>
    <row r="3" spans="1:3" ht="15" customHeight="1" x14ac:dyDescent="0.15">
      <c r="A3" s="71" t="s">
        <v>369</v>
      </c>
      <c r="C3" s="138" t="s">
        <v>1</v>
      </c>
    </row>
    <row r="4" spans="1:3" ht="15" customHeight="1" x14ac:dyDescent="0.15">
      <c r="A4" s="166" t="s">
        <v>74</v>
      </c>
      <c r="B4" s="76" t="s">
        <v>75</v>
      </c>
      <c r="C4" s="77" t="s">
        <v>76</v>
      </c>
    </row>
    <row r="5" spans="1:3" ht="15" customHeight="1" x14ac:dyDescent="0.15">
      <c r="A5" s="13" t="s">
        <v>426</v>
      </c>
      <c r="B5" s="5">
        <v>127</v>
      </c>
      <c r="C5" s="5">
        <v>1525</v>
      </c>
    </row>
    <row r="6" spans="1:3" ht="15" customHeight="1" x14ac:dyDescent="0.15">
      <c r="A6" s="14">
        <v>28</v>
      </c>
      <c r="B6" s="5">
        <v>91</v>
      </c>
      <c r="C6" s="5">
        <v>1394</v>
      </c>
    </row>
    <row r="7" spans="1:3" ht="15" customHeight="1" x14ac:dyDescent="0.15">
      <c r="A7" s="28">
        <v>29</v>
      </c>
      <c r="B7" s="29">
        <v>6</v>
      </c>
      <c r="C7" s="27">
        <v>84</v>
      </c>
    </row>
    <row r="8" spans="1:3" ht="15" customHeight="1" x14ac:dyDescent="0.15">
      <c r="A8" s="71" t="s">
        <v>449</v>
      </c>
      <c r="B8" s="5"/>
      <c r="C8" s="5"/>
    </row>
    <row r="9" spans="1:3" ht="15" customHeight="1" x14ac:dyDescent="0.15">
      <c r="A9" s="71" t="s">
        <v>450</v>
      </c>
      <c r="B9" s="5"/>
      <c r="C9" s="144" t="s">
        <v>73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10"/>
  <sheetViews>
    <sheetView zoomScale="110" zoomScaleNormal="110" workbookViewId="0"/>
  </sheetViews>
  <sheetFormatPr defaultColWidth="10" defaultRowHeight="15" customHeight="1" x14ac:dyDescent="0.15"/>
  <cols>
    <col min="1" max="1" width="11.25" style="71" customWidth="1"/>
    <col min="2" max="3" width="13.125" style="71" customWidth="1"/>
    <col min="4" max="4" width="48.75" style="71" customWidth="1"/>
    <col min="5" max="16384" width="10" style="71"/>
  </cols>
  <sheetData>
    <row r="1" spans="1:3" ht="15" customHeight="1" x14ac:dyDescent="0.15">
      <c r="A1" s="470" t="s">
        <v>392</v>
      </c>
    </row>
    <row r="3" spans="1:3" ht="15" customHeight="1" x14ac:dyDescent="0.15">
      <c r="A3" s="71" t="s">
        <v>370</v>
      </c>
      <c r="C3" s="73" t="s">
        <v>1</v>
      </c>
    </row>
    <row r="4" spans="1:3" ht="15" customHeight="1" x14ac:dyDescent="0.15">
      <c r="A4" s="166" t="s">
        <v>74</v>
      </c>
      <c r="B4" s="149" t="s">
        <v>77</v>
      </c>
      <c r="C4" s="147"/>
    </row>
    <row r="5" spans="1:3" ht="15" customHeight="1" x14ac:dyDescent="0.15">
      <c r="A5" s="13" t="s">
        <v>426</v>
      </c>
      <c r="B5" s="63">
        <v>3132</v>
      </c>
      <c r="C5" s="64"/>
    </row>
    <row r="6" spans="1:3" ht="15" customHeight="1" x14ac:dyDescent="0.15">
      <c r="A6" s="14">
        <v>28</v>
      </c>
      <c r="B6" s="65">
        <v>2495</v>
      </c>
      <c r="C6" s="66"/>
    </row>
    <row r="7" spans="1:3" ht="15" customHeight="1" x14ac:dyDescent="0.15">
      <c r="A7" s="28">
        <v>29</v>
      </c>
      <c r="B7" s="67">
        <v>2634</v>
      </c>
      <c r="C7" s="68"/>
    </row>
    <row r="8" spans="1:3" ht="15" customHeight="1" x14ac:dyDescent="0.15">
      <c r="A8" s="71" t="s">
        <v>78</v>
      </c>
      <c r="B8" s="167"/>
    </row>
    <row r="9" spans="1:3" s="168" customFormat="1" ht="15" customHeight="1" x14ac:dyDescent="0.15">
      <c r="A9" s="71" t="s">
        <v>451</v>
      </c>
    </row>
    <row r="10" spans="1:3" s="168" customFormat="1" ht="15" customHeight="1" x14ac:dyDescent="0.15">
      <c r="C10" s="144" t="s">
        <v>73</v>
      </c>
    </row>
  </sheetData>
  <mergeCells count="4">
    <mergeCell ref="B4:C4"/>
    <mergeCell ref="B5:C5"/>
    <mergeCell ref="B6:C6"/>
    <mergeCell ref="B7:C7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F12"/>
  <sheetViews>
    <sheetView zoomScale="110" zoomScaleNormal="110" workbookViewId="0"/>
  </sheetViews>
  <sheetFormatPr defaultColWidth="8.75" defaultRowHeight="15" customHeight="1" x14ac:dyDescent="0.15"/>
  <cols>
    <col min="1" max="1" width="11.25" style="98" customWidth="1"/>
    <col min="2" max="2" width="12.5" style="98" customWidth="1"/>
    <col min="3" max="6" width="15.625" style="98" customWidth="1"/>
    <col min="7" max="16384" width="8.75" style="98"/>
  </cols>
  <sheetData>
    <row r="1" spans="1:6" ht="15" customHeight="1" x14ac:dyDescent="0.15">
      <c r="A1" s="470" t="s">
        <v>392</v>
      </c>
    </row>
    <row r="3" spans="1:6" ht="15" customHeight="1" x14ac:dyDescent="0.15">
      <c r="A3" s="98" t="s">
        <v>452</v>
      </c>
      <c r="F3" s="102" t="s">
        <v>1</v>
      </c>
    </row>
    <row r="4" spans="1:6" ht="15" customHeight="1" x14ac:dyDescent="0.15">
      <c r="A4" s="169" t="s">
        <v>74</v>
      </c>
      <c r="B4" s="170" t="s">
        <v>2</v>
      </c>
      <c r="C4" s="170" t="s">
        <v>79</v>
      </c>
      <c r="D4" s="171" t="s">
        <v>80</v>
      </c>
      <c r="E4" s="170" t="s">
        <v>81</v>
      </c>
      <c r="F4" s="172" t="s">
        <v>82</v>
      </c>
    </row>
    <row r="5" spans="1:6" ht="15" customHeight="1" x14ac:dyDescent="0.15">
      <c r="A5" s="173" t="s">
        <v>426</v>
      </c>
      <c r="B5" s="174" t="s">
        <v>83</v>
      </c>
      <c r="C5" s="113">
        <v>8</v>
      </c>
      <c r="D5" s="113">
        <v>7</v>
      </c>
      <c r="E5" s="113">
        <v>0</v>
      </c>
      <c r="F5" s="175">
        <v>15</v>
      </c>
    </row>
    <row r="6" spans="1:6" ht="15" customHeight="1" x14ac:dyDescent="0.15">
      <c r="A6" s="176"/>
      <c r="B6" s="177" t="s">
        <v>84</v>
      </c>
      <c r="C6" s="113">
        <v>21</v>
      </c>
      <c r="D6" s="113">
        <v>37</v>
      </c>
      <c r="E6" s="113">
        <v>0</v>
      </c>
      <c r="F6" s="175">
        <v>58</v>
      </c>
    </row>
    <row r="7" spans="1:6" ht="15" customHeight="1" x14ac:dyDescent="0.15">
      <c r="A7" s="178" t="s">
        <v>453</v>
      </c>
      <c r="B7" s="179" t="s">
        <v>83</v>
      </c>
      <c r="C7" s="180">
        <v>5</v>
      </c>
      <c r="D7" s="180">
        <v>5</v>
      </c>
      <c r="E7" s="180">
        <v>2</v>
      </c>
      <c r="F7" s="181">
        <v>12</v>
      </c>
    </row>
    <row r="8" spans="1:6" ht="15" customHeight="1" x14ac:dyDescent="0.15">
      <c r="A8" s="182"/>
      <c r="B8" s="183" t="s">
        <v>84</v>
      </c>
      <c r="C8" s="184">
        <v>28</v>
      </c>
      <c r="D8" s="184">
        <v>34</v>
      </c>
      <c r="E8" s="184">
        <v>2</v>
      </c>
      <c r="F8" s="185">
        <v>64</v>
      </c>
    </row>
    <row r="9" spans="1:6" ht="15" customHeight="1" x14ac:dyDescent="0.15">
      <c r="A9" s="186" t="s">
        <v>454</v>
      </c>
      <c r="B9" s="177" t="s">
        <v>83</v>
      </c>
      <c r="C9" s="113">
        <v>5</v>
      </c>
      <c r="D9" s="113">
        <v>6</v>
      </c>
      <c r="E9" s="113">
        <v>1</v>
      </c>
      <c r="F9" s="175">
        <v>12</v>
      </c>
    </row>
    <row r="10" spans="1:6" ht="15" customHeight="1" x14ac:dyDescent="0.15">
      <c r="A10" s="187"/>
      <c r="B10" s="188" t="s">
        <v>84</v>
      </c>
      <c r="C10" s="113">
        <v>35</v>
      </c>
      <c r="D10" s="113">
        <v>25</v>
      </c>
      <c r="E10" s="113">
        <v>2</v>
      </c>
      <c r="F10" s="175">
        <v>62</v>
      </c>
    </row>
    <row r="11" spans="1:6" ht="15" customHeight="1" x14ac:dyDescent="0.15">
      <c r="A11" s="93" t="s">
        <v>85</v>
      </c>
      <c r="B11" s="189"/>
      <c r="C11" s="189"/>
      <c r="D11" s="189"/>
      <c r="E11" s="189"/>
      <c r="F11" s="116"/>
    </row>
    <row r="12" spans="1:6" ht="15" customHeight="1" x14ac:dyDescent="0.15">
      <c r="F12" s="98" t="s">
        <v>455</v>
      </c>
    </row>
  </sheetData>
  <mergeCells count="3">
    <mergeCell ref="A5:A6"/>
    <mergeCell ref="A7:A8"/>
    <mergeCell ref="A9:A10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36</vt:i4>
      </vt:variant>
    </vt:vector>
  </HeadingPairs>
  <TitlesOfParts>
    <vt:vector size="36" baseType="lpstr">
      <vt:lpstr>目次</vt:lpstr>
      <vt:lpstr>7-1</vt:lpstr>
      <vt:lpstr>7-2</vt:lpstr>
      <vt:lpstr>7-3</vt:lpstr>
      <vt:lpstr>7-4</vt:lpstr>
      <vt:lpstr>7-5(1)</vt:lpstr>
      <vt:lpstr>7-5(2)</vt:lpstr>
      <vt:lpstr>7-5(3)</vt:lpstr>
      <vt:lpstr>7-5(4)</vt:lpstr>
      <vt:lpstr>7-5(5)</vt:lpstr>
      <vt:lpstr>7-6(1)</vt:lpstr>
      <vt:lpstr>7-6(2)</vt:lpstr>
      <vt:lpstr>7-6(3)</vt:lpstr>
      <vt:lpstr>7-6(4)</vt:lpstr>
      <vt:lpstr>7-6(5)</vt:lpstr>
      <vt:lpstr>7-6(6)</vt:lpstr>
      <vt:lpstr>7-7(1)</vt:lpstr>
      <vt:lpstr>7-7(2)</vt:lpstr>
      <vt:lpstr>7-8</vt:lpstr>
      <vt:lpstr>7-9</vt:lpstr>
      <vt:lpstr>7-10</vt:lpstr>
      <vt:lpstr>7-11</vt:lpstr>
      <vt:lpstr>7-12</vt:lpstr>
      <vt:lpstr>7-13</vt:lpstr>
      <vt:lpstr>7-14</vt:lpstr>
      <vt:lpstr>7-15</vt:lpstr>
      <vt:lpstr>7-16</vt:lpstr>
      <vt:lpstr>7-17</vt:lpstr>
      <vt:lpstr>7-18</vt:lpstr>
      <vt:lpstr>7-19</vt:lpstr>
      <vt:lpstr>7-20</vt:lpstr>
      <vt:lpstr>7-21</vt:lpstr>
      <vt:lpstr>7-22</vt:lpstr>
      <vt:lpstr>7-23</vt:lpstr>
      <vt:lpstr>7-24(1)</vt:lpstr>
      <vt:lpstr>7-24(2)</vt:lpstr>
    </vt:vector>
  </TitlesOfParts>
  <Company>越谷市役所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2018-02-07T07:05:43Z</cp:lastPrinted>
  <dcterms:created xsi:type="dcterms:W3CDTF">2017-12-27T03:09:13Z</dcterms:created>
  <dcterms:modified xsi:type="dcterms:W3CDTF">2019-08-09T02:27:53Z</dcterms:modified>
</cp:coreProperties>
</file>