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21" r:id="rId1"/>
    <sheet name="7-1" sheetId="582" r:id="rId2"/>
    <sheet name="7-2" sheetId="583" r:id="rId3"/>
    <sheet name="7-3" sheetId="584" r:id="rId4"/>
    <sheet name="7-4" sheetId="585" r:id="rId5"/>
    <sheet name="7-5(1)" sheetId="586" r:id="rId6"/>
    <sheet name="7-5(2)" sheetId="587" r:id="rId7"/>
    <sheet name="7-5(3)" sheetId="588" r:id="rId8"/>
    <sheet name="7-5(4)" sheetId="589" r:id="rId9"/>
    <sheet name="7-5(5)" sheetId="590" r:id="rId10"/>
    <sheet name="7-6(1)" sheetId="591" r:id="rId11"/>
    <sheet name="7-6(2)" sheetId="592" r:id="rId12"/>
    <sheet name="7-6(3)" sheetId="593" r:id="rId13"/>
    <sheet name="7-6(4)" sheetId="594" r:id="rId14"/>
    <sheet name="7-6(5)" sheetId="595" r:id="rId15"/>
    <sheet name="7-6(6)" sheetId="596" r:id="rId16"/>
    <sheet name="7-7(1)" sheetId="597" r:id="rId17"/>
    <sheet name="7-7(2)" sheetId="598" r:id="rId18"/>
    <sheet name="7-8" sheetId="599" r:id="rId19"/>
    <sheet name="7-9" sheetId="600" r:id="rId20"/>
    <sheet name="7-10" sheetId="601" r:id="rId21"/>
    <sheet name="7-11" sheetId="602" r:id="rId22"/>
    <sheet name="7-12" sheetId="603" r:id="rId23"/>
    <sheet name="7-13" sheetId="604" r:id="rId24"/>
    <sheet name="7-14" sheetId="607" r:id="rId25"/>
    <sheet name="7-15" sheetId="608" r:id="rId26"/>
    <sheet name="7-16" sheetId="609" r:id="rId27"/>
    <sheet name="7-17" sheetId="610" r:id="rId28"/>
    <sheet name="7-18" sheetId="611" r:id="rId29"/>
    <sheet name="7-19" sheetId="612" r:id="rId30"/>
    <sheet name="7-20" sheetId="613" r:id="rId31"/>
    <sheet name="7-21" sheetId="614" r:id="rId32"/>
    <sheet name="7-22" sheetId="617" r:id="rId33"/>
    <sheet name="7-23" sheetId="618" r:id="rId34"/>
    <sheet name="7-24(1)" sheetId="619" r:id="rId35"/>
    <sheet name="7-24(2)" sheetId="620" r:id="rId36"/>
  </sheets>
  <calcPr calcId="162913" calcMode="manual"/>
</workbook>
</file>

<file path=xl/calcChain.xml><?xml version="1.0" encoding="utf-8"?>
<calcChain xmlns="http://schemas.openxmlformats.org/spreadsheetml/2006/main">
  <c r="G10" i="620" l="1"/>
  <c r="F10" i="620"/>
  <c r="D35" i="614" l="1"/>
  <c r="D29" i="614"/>
  <c r="D24" i="614"/>
  <c r="D38" i="614" s="1"/>
  <c r="D17" i="614"/>
  <c r="D13" i="614"/>
  <c r="D6" i="614"/>
  <c r="D20" i="614" s="1"/>
  <c r="E11" i="613"/>
  <c r="B11" i="613"/>
  <c r="E7" i="613"/>
  <c r="B7" i="613"/>
  <c r="D20" i="612"/>
  <c r="D22" i="611"/>
  <c r="D20" i="610"/>
  <c r="H39" i="609"/>
  <c r="G39" i="609"/>
  <c r="F38" i="609"/>
  <c r="D38" i="609"/>
  <c r="C38" i="609"/>
  <c r="G37" i="609"/>
  <c r="E37" i="609"/>
  <c r="H37" i="609" s="1"/>
  <c r="G36" i="609"/>
  <c r="E36" i="609"/>
  <c r="H36" i="609" s="1"/>
  <c r="H35" i="609"/>
  <c r="G35" i="609"/>
  <c r="G38" i="609" s="1"/>
  <c r="E35" i="609"/>
  <c r="E38" i="609" s="1"/>
  <c r="H38" i="609" s="1"/>
  <c r="F34" i="609"/>
  <c r="D34" i="609"/>
  <c r="C34" i="609"/>
  <c r="G33" i="609"/>
  <c r="E33" i="609"/>
  <c r="H33" i="609" s="1"/>
  <c r="H32" i="609"/>
  <c r="G32" i="609"/>
  <c r="E32" i="609"/>
  <c r="G31" i="609"/>
  <c r="G34" i="609" s="1"/>
  <c r="E31" i="609"/>
  <c r="H31" i="609" s="1"/>
  <c r="G30" i="609"/>
  <c r="E30" i="609"/>
  <c r="E34" i="609" s="1"/>
  <c r="H34" i="609" s="1"/>
  <c r="H29" i="609"/>
  <c r="G29" i="609"/>
  <c r="E29" i="609"/>
  <c r="H28" i="609"/>
  <c r="G28" i="609"/>
  <c r="E28" i="609"/>
  <c r="G27" i="609"/>
  <c r="E27" i="609"/>
  <c r="H27" i="609" s="1"/>
  <c r="F26" i="609"/>
  <c r="D26" i="609"/>
  <c r="C26" i="609"/>
  <c r="H25" i="609"/>
  <c r="G25" i="609"/>
  <c r="E25" i="609"/>
  <c r="G24" i="609"/>
  <c r="E24" i="609"/>
  <c r="H24" i="609" s="1"/>
  <c r="G23" i="609"/>
  <c r="G26" i="609" s="1"/>
  <c r="E23" i="609"/>
  <c r="E26" i="609" s="1"/>
  <c r="H26" i="609" s="1"/>
  <c r="F22" i="609"/>
  <c r="D22" i="609"/>
  <c r="C22" i="609"/>
  <c r="G21" i="609"/>
  <c r="G22" i="609" s="1"/>
  <c r="E21" i="609"/>
  <c r="H21" i="609" s="1"/>
  <c r="G20" i="609"/>
  <c r="E20" i="609"/>
  <c r="H20" i="609" s="1"/>
  <c r="G19" i="609"/>
  <c r="E19" i="609"/>
  <c r="H19" i="609" s="1"/>
  <c r="F18" i="609"/>
  <c r="D18" i="609"/>
  <c r="C18" i="609"/>
  <c r="G17" i="609"/>
  <c r="E17" i="609"/>
  <c r="H17" i="609" s="1"/>
  <c r="G16" i="609"/>
  <c r="G18" i="609" s="1"/>
  <c r="E16" i="609"/>
  <c r="H16" i="609" s="1"/>
  <c r="F15" i="609"/>
  <c r="D15" i="609"/>
  <c r="C15" i="609"/>
  <c r="G14" i="609"/>
  <c r="E14" i="609"/>
  <c r="H14" i="609" s="1"/>
  <c r="G13" i="609"/>
  <c r="G15" i="609" s="1"/>
  <c r="E13" i="609"/>
  <c r="H13" i="609" s="1"/>
  <c r="F12" i="609"/>
  <c r="F40" i="609" s="1"/>
  <c r="D12" i="609"/>
  <c r="D40" i="609" s="1"/>
  <c r="C12" i="609"/>
  <c r="C40" i="609" s="1"/>
  <c r="G11" i="609"/>
  <c r="E11" i="609"/>
  <c r="H11" i="609" s="1"/>
  <c r="G10" i="609"/>
  <c r="E10" i="609"/>
  <c r="H10" i="609" s="1"/>
  <c r="H9" i="609"/>
  <c r="G9" i="609"/>
  <c r="E9" i="609"/>
  <c r="E12" i="609" s="1"/>
  <c r="H12" i="609" s="1"/>
  <c r="H8" i="609"/>
  <c r="G8" i="609"/>
  <c r="G12" i="609" s="1"/>
  <c r="E8" i="609"/>
  <c r="G7" i="609"/>
  <c r="G40" i="609" s="1"/>
  <c r="E7" i="609"/>
  <c r="H6" i="608"/>
  <c r="G6" i="608"/>
  <c r="E40" i="609" l="1"/>
  <c r="E15" i="609"/>
  <c r="H15" i="609" s="1"/>
  <c r="H40" i="609" s="1"/>
  <c r="E18" i="609"/>
  <c r="H18" i="609" s="1"/>
  <c r="E22" i="609"/>
  <c r="H22" i="609" s="1"/>
  <c r="H23" i="609"/>
  <c r="H30" i="609"/>
  <c r="C10" i="602"/>
  <c r="B10" i="602" s="1"/>
  <c r="C10" i="601"/>
  <c r="B10" i="601" s="1"/>
  <c r="F9" i="600"/>
  <c r="M7" i="596"/>
  <c r="L7" i="596"/>
  <c r="M6" i="596"/>
  <c r="L6" i="596"/>
  <c r="M5" i="596"/>
  <c r="L5" i="596"/>
  <c r="D8" i="595"/>
  <c r="D8" i="594"/>
  <c r="D8" i="593"/>
  <c r="D8" i="592"/>
  <c r="F10" i="589"/>
  <c r="F9" i="589"/>
  <c r="C11" i="584"/>
  <c r="C10" i="584"/>
  <c r="F6" i="583"/>
  <c r="E16" i="582"/>
  <c r="E10" i="582"/>
  <c r="E6" i="582"/>
  <c r="E19" i="582" s="1"/>
</calcChain>
</file>

<file path=xl/sharedStrings.xml><?xml version="1.0" encoding="utf-8"?>
<sst xmlns="http://schemas.openxmlformats.org/spreadsheetml/2006/main" count="889" uniqueCount="548">
  <si>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42"/>
  </si>
  <si>
    <t>各年中</t>
    <rPh sb="0" eb="1">
      <t>カク</t>
    </rPh>
    <rPh sb="1" eb="2">
      <t>ネン</t>
    </rPh>
    <rPh sb="2" eb="3">
      <t>ナカ</t>
    </rPh>
    <phoneticPr fontId="42"/>
  </si>
  <si>
    <t>（単位：人）</t>
    <rPh sb="1" eb="3">
      <t>タンイ</t>
    </rPh>
    <rPh sb="4" eb="5">
      <t>ヒト</t>
    </rPh>
    <phoneticPr fontId="42"/>
  </si>
  <si>
    <t>区　分</t>
    <rPh sb="0" eb="1">
      <t>ク</t>
    </rPh>
    <rPh sb="2" eb="3">
      <t>ブン</t>
    </rPh>
    <phoneticPr fontId="42"/>
  </si>
  <si>
    <t>平成29年</t>
    <rPh sb="0" eb="2">
      <t>ヘイセイ</t>
    </rPh>
    <phoneticPr fontId="42"/>
  </si>
  <si>
    <t>30年</t>
    <rPh sb="2" eb="3">
      <t>ネン</t>
    </rPh>
    <phoneticPr fontId="42"/>
  </si>
  <si>
    <t>令和元年</t>
    <rPh sb="0" eb="2">
      <t>レイワ</t>
    </rPh>
    <rPh sb="2" eb="4">
      <t>ガンネン</t>
    </rPh>
    <phoneticPr fontId="42"/>
  </si>
  <si>
    <t>出  生</t>
    <rPh sb="0" eb="4">
      <t>シュッセイ</t>
    </rPh>
    <phoneticPr fontId="42"/>
  </si>
  <si>
    <t>計</t>
    <rPh sb="0" eb="1">
      <t>ケイ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</si>
  <si>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</si>
  <si>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</si>
  <si>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42"/>
  </si>
  <si>
    <t>死  亡</t>
    <rPh sb="0" eb="4">
      <t>シボウ</t>
    </rPh>
    <phoneticPr fontId="42"/>
  </si>
  <si>
    <t>乳児死亡</t>
    <rPh sb="0" eb="2">
      <t>ニュウジ</t>
    </rPh>
    <rPh sb="2" eb="4">
      <t>シボウ</t>
    </rPh>
    <phoneticPr fontId="42"/>
  </si>
  <si>
    <t>新生児死亡</t>
    <rPh sb="0" eb="3">
      <t>シンセイジ</t>
    </rPh>
    <rPh sb="3" eb="5">
      <t>シボウ</t>
    </rPh>
    <phoneticPr fontId="4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</si>
  <si>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42"/>
  </si>
  <si>
    <t>死  産</t>
    <rPh sb="0" eb="1">
      <t>シ</t>
    </rPh>
    <rPh sb="3" eb="4">
      <t>サン</t>
    </rPh>
    <phoneticPr fontId="42"/>
  </si>
  <si>
    <t>自  然</t>
    <rPh sb="0" eb="4">
      <t>シゼン</t>
    </rPh>
    <phoneticPr fontId="42"/>
  </si>
  <si>
    <t>人  工</t>
    <rPh sb="0" eb="4">
      <t>ジンコウ</t>
    </rPh>
    <phoneticPr fontId="42"/>
  </si>
  <si>
    <t>自然増加</t>
    <rPh sb="0" eb="2">
      <t>シゼン</t>
    </rPh>
    <rPh sb="2" eb="4">
      <t>ゾウカ</t>
    </rPh>
    <phoneticPr fontId="42"/>
  </si>
  <si>
    <t>（注）乳児死亡、新生児死亡、周産期死亡については再掲。</t>
    <rPh sb="24" eb="26">
      <t>サイケイ</t>
    </rPh>
    <phoneticPr fontId="2"/>
  </si>
  <si>
    <t>資料：保健所・保健総務課（厚生労働省「令和元年人口動態統計」）</t>
    <rPh sb="0" eb="2">
      <t>シリョウ</t>
    </rPh>
    <rPh sb="3" eb="6">
      <t>ホケンジョ</t>
    </rPh>
    <rPh sb="7" eb="9">
      <t>ホケン</t>
    </rPh>
    <rPh sb="9" eb="12">
      <t>ソウムカ</t>
    </rPh>
    <rPh sb="19" eb="21">
      <t>レイワ</t>
    </rPh>
    <rPh sb="21" eb="22">
      <t>ガン</t>
    </rPh>
    <phoneticPr fontId="42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</si>
  <si>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42"/>
  </si>
  <si>
    <t>（単位：人）</t>
  </si>
  <si>
    <t>区    分</t>
    <rPh sb="0" eb="6">
      <t>クブン</t>
    </rPh>
    <phoneticPr fontId="42"/>
  </si>
  <si>
    <t>平成29年</t>
    <phoneticPr fontId="42"/>
  </si>
  <si>
    <t>令和元年</t>
    <rPh sb="0" eb="4">
      <t>レイワガンネン</t>
    </rPh>
    <phoneticPr fontId="42"/>
  </si>
  <si>
    <t>総  数</t>
    <rPh sb="0" eb="4">
      <t>ソウスウ</t>
    </rPh>
    <phoneticPr fontId="42"/>
  </si>
  <si>
    <t>(順位)</t>
  </si>
  <si>
    <t>(順位)</t>
    <phoneticPr fontId="45"/>
  </si>
  <si>
    <t>結  核</t>
    <rPh sb="0" eb="4">
      <t>ケッカク</t>
    </rPh>
    <phoneticPr fontId="42"/>
  </si>
  <si>
    <t>悪性新生物</t>
    <rPh sb="0" eb="2">
      <t>アクセイ</t>
    </rPh>
    <rPh sb="2" eb="5">
      <t>シンセイブツ</t>
    </rPh>
    <phoneticPr fontId="42"/>
  </si>
  <si>
    <t>糖尿病</t>
    <rPh sb="0" eb="3">
      <t>トウニョウビョウ</t>
    </rPh>
    <phoneticPr fontId="42"/>
  </si>
  <si>
    <t>高血圧性疾患</t>
    <rPh sb="0" eb="4">
      <t>コウケツアツセイ</t>
    </rPh>
    <rPh sb="4" eb="6">
      <t>シッカン</t>
    </rPh>
    <phoneticPr fontId="42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</si>
  <si>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42"/>
  </si>
  <si>
    <t>脳血管疾患</t>
    <rPh sb="0" eb="1">
      <t>ノウ</t>
    </rPh>
    <rPh sb="1" eb="3">
      <t>ケッカン</t>
    </rPh>
    <rPh sb="3" eb="5">
      <t>シッカン</t>
    </rPh>
    <phoneticPr fontId="42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</si>
  <si>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42"/>
  </si>
  <si>
    <t>肺  炎</t>
    <rPh sb="0" eb="4">
      <t>ハイエン</t>
    </rPh>
    <phoneticPr fontId="4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</si>
  <si>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42"/>
  </si>
  <si>
    <t>喘  息</t>
    <rPh sb="3" eb="4">
      <t>イキ</t>
    </rPh>
    <phoneticPr fontId="42"/>
  </si>
  <si>
    <t>肝疾患</t>
    <rPh sb="0" eb="1">
      <t>カン</t>
    </rPh>
    <rPh sb="1" eb="3">
      <t>シッカン</t>
    </rPh>
    <phoneticPr fontId="42"/>
  </si>
  <si>
    <t>腎不全</t>
    <rPh sb="0" eb="3">
      <t>ジンフゼン</t>
    </rPh>
    <phoneticPr fontId="42"/>
  </si>
  <si>
    <t>老  衰</t>
    <rPh sb="0" eb="4">
      <t>ロウスイ</t>
    </rPh>
    <phoneticPr fontId="42"/>
  </si>
  <si>
    <t>不慮の事故</t>
    <rPh sb="0" eb="2">
      <t>フリョ</t>
    </rPh>
    <rPh sb="3" eb="5">
      <t>ジコ</t>
    </rPh>
    <phoneticPr fontId="42"/>
  </si>
  <si>
    <t>自  殺</t>
    <rPh sb="0" eb="4">
      <t>ジサツ</t>
    </rPh>
    <phoneticPr fontId="42"/>
  </si>
  <si>
    <t>その他</t>
    <rPh sb="0" eb="3">
      <t>ソノタ</t>
    </rPh>
    <phoneticPr fontId="42"/>
  </si>
  <si>
    <t>‐</t>
  </si>
  <si>
    <t>‐</t>
    <phoneticPr fontId="2"/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</si>
  <si>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42"/>
  </si>
  <si>
    <t>各年度末</t>
    <rPh sb="0" eb="1">
      <t>カク</t>
    </rPh>
    <rPh sb="1" eb="4">
      <t>ネンドマツ</t>
    </rPh>
    <phoneticPr fontId="2"/>
  </si>
  <si>
    <t>年　度</t>
    <rPh sb="0" eb="1">
      <t>ネン</t>
    </rPh>
    <rPh sb="2" eb="3">
      <t>ド</t>
    </rPh>
    <phoneticPr fontId="42"/>
  </si>
  <si>
    <t>総　数</t>
    <rPh sb="0" eb="1">
      <t>フサ</t>
    </rPh>
    <rPh sb="2" eb="3">
      <t>スウ</t>
    </rPh>
    <phoneticPr fontId="42"/>
  </si>
  <si>
    <t>病　院</t>
    <rPh sb="0" eb="1">
      <t>ヤマイ</t>
    </rPh>
    <rPh sb="2" eb="3">
      <t>イン</t>
    </rPh>
    <phoneticPr fontId="42"/>
  </si>
  <si>
    <t>診療所</t>
    <rPh sb="0" eb="3">
      <t>シンリョウジョ</t>
    </rPh>
    <phoneticPr fontId="42"/>
  </si>
  <si>
    <t>歯科
診療所</t>
    <rPh sb="0" eb="2">
      <t>シカ</t>
    </rPh>
    <rPh sb="3" eb="6">
      <t>シンリョウジョ</t>
    </rPh>
    <phoneticPr fontId="42"/>
  </si>
  <si>
    <t>助産所</t>
    <rPh sb="0" eb="1">
      <t>ジョ</t>
    </rPh>
    <rPh sb="1" eb="2">
      <t>サン</t>
    </rPh>
    <rPh sb="2" eb="3">
      <t>トコロ</t>
    </rPh>
    <phoneticPr fontId="42"/>
  </si>
  <si>
    <t>歯科
技工所</t>
    <rPh sb="0" eb="2">
      <t>シカ</t>
    </rPh>
    <rPh sb="3" eb="5">
      <t>ギコウ</t>
    </rPh>
    <rPh sb="5" eb="6">
      <t>トコロ</t>
    </rPh>
    <phoneticPr fontId="42"/>
  </si>
  <si>
    <t>施術所</t>
    <rPh sb="0" eb="1">
      <t>セコウ</t>
    </rPh>
    <rPh sb="1" eb="2">
      <t>ジュツ</t>
    </rPh>
    <rPh sb="2" eb="3">
      <t>トコロ</t>
    </rPh>
    <phoneticPr fontId="42"/>
  </si>
  <si>
    <t>平成29</t>
    <rPh sb="0" eb="2">
      <t>ヘイセイ</t>
    </rPh>
    <phoneticPr fontId="42"/>
  </si>
  <si>
    <t>施設数</t>
  </si>
  <si>
    <t>病床数</t>
    <rPh sb="0" eb="2">
      <t>ビョウショウ</t>
    </rPh>
    <rPh sb="2" eb="3">
      <t>スウ</t>
    </rPh>
    <phoneticPr fontId="42"/>
  </si>
  <si>
    <t>令和元</t>
    <rPh sb="0" eb="1">
      <t>レイワ</t>
    </rPh>
    <rPh sb="1" eb="2">
      <t>ガン</t>
    </rPh>
    <phoneticPr fontId="2"/>
  </si>
  <si>
    <t>（注）病院は病床数20以上の施設。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42"/>
  </si>
  <si>
    <t>資料：保健所・保健総務課</t>
    <phoneticPr fontId="42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</si>
  <si>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42"/>
  </si>
  <si>
    <t>各年12月31日</t>
    <rPh sb="0" eb="2">
      <t>カクネンド</t>
    </rPh>
    <rPh sb="2" eb="5">
      <t>１２ガツ</t>
    </rPh>
    <rPh sb="5" eb="8">
      <t>３１ニチ</t>
    </rPh>
    <phoneticPr fontId="42"/>
  </si>
  <si>
    <t>年</t>
    <rPh sb="0" eb="1">
      <t>ネン</t>
    </rPh>
    <phoneticPr fontId="42"/>
  </si>
  <si>
    <t>医　師</t>
    <rPh sb="0" eb="1">
      <t>イ</t>
    </rPh>
    <rPh sb="2" eb="3">
      <t>シ</t>
    </rPh>
    <phoneticPr fontId="42"/>
  </si>
  <si>
    <t>歯科
医師</t>
    <rPh sb="0" eb="2">
      <t>シカ</t>
    </rPh>
    <rPh sb="3" eb="5">
      <t>イシ</t>
    </rPh>
    <phoneticPr fontId="42"/>
  </si>
  <si>
    <t>薬剤師</t>
    <rPh sb="0" eb="3">
      <t>ヤクザイシ</t>
    </rPh>
    <phoneticPr fontId="42"/>
  </si>
  <si>
    <t>助産師</t>
    <rPh sb="0" eb="1">
      <t>ジョ</t>
    </rPh>
    <rPh sb="1" eb="2">
      <t>サン</t>
    </rPh>
    <rPh sb="2" eb="3">
      <t>シ</t>
    </rPh>
    <phoneticPr fontId="42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</si>
  <si>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42"/>
  </si>
  <si>
    <t>保健師</t>
    <rPh sb="0" eb="2">
      <t>ホケン</t>
    </rPh>
    <rPh sb="2" eb="3">
      <t>シ</t>
    </rPh>
    <phoneticPr fontId="42"/>
  </si>
  <si>
    <t>歯科
技工士</t>
    <rPh sb="0" eb="2">
      <t>シカ</t>
    </rPh>
    <rPh sb="3" eb="6">
      <t>ギコウシ</t>
    </rPh>
    <phoneticPr fontId="42"/>
  </si>
  <si>
    <t>歯科
衛生士</t>
    <rPh sb="0" eb="2">
      <t>シカ</t>
    </rPh>
    <rPh sb="3" eb="6">
      <t>エイセイシ</t>
    </rPh>
    <phoneticPr fontId="42"/>
  </si>
  <si>
    <t>平成26</t>
    <phoneticPr fontId="2"/>
  </si>
  <si>
    <t>（注）従業地の届出数である。隔年調査。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42"/>
  </si>
  <si>
    <t>資料：保健所・保健総務課（厚生労働省「平成30年医師・　　　</t>
    <rPh sb="0" eb="2">
      <t>シリョウ</t>
    </rPh>
    <rPh sb="3" eb="6">
      <t>ホケンジョ</t>
    </rPh>
    <rPh sb="7" eb="9">
      <t>ホケン</t>
    </rPh>
    <rPh sb="9" eb="12">
      <t>ソウムカ</t>
    </rPh>
    <rPh sb="13" eb="15">
      <t>コウセイ</t>
    </rPh>
    <rPh sb="15" eb="18">
      <t>ロウドウショウ</t>
    </rPh>
    <rPh sb="19" eb="21">
      <t>ヘイセイ</t>
    </rPh>
    <rPh sb="23" eb="24">
      <t>ネン</t>
    </rPh>
    <rPh sb="24" eb="26">
      <t>イシ</t>
    </rPh>
    <phoneticPr fontId="42"/>
  </si>
  <si>
    <t>歯科医師・薬剤師調査」及び埼玉県医療整備課提供資料）</t>
    <rPh sb="0" eb="2">
      <t>シカ</t>
    </rPh>
    <phoneticPr fontId="42"/>
  </si>
  <si>
    <t>7-5. 成人保健</t>
    <rPh sb="5" eb="7">
      <t>セイジン</t>
    </rPh>
    <rPh sb="7" eb="9">
      <t>ホケン</t>
    </rPh>
    <phoneticPr fontId="42"/>
  </si>
  <si>
    <t>（1）健康診査状況</t>
    <rPh sb="3" eb="5">
      <t>ケンコウ</t>
    </rPh>
    <rPh sb="5" eb="7">
      <t>シンサ</t>
    </rPh>
    <rPh sb="7" eb="9">
      <t>ジョウキョウ</t>
    </rPh>
    <phoneticPr fontId="42"/>
  </si>
  <si>
    <t>区  分</t>
    <rPh sb="0" eb="4">
      <t>クブン</t>
    </rPh>
    <phoneticPr fontId="42"/>
  </si>
  <si>
    <t>平成29年度</t>
    <rPh sb="0" eb="2">
      <t>ヘイセイ</t>
    </rPh>
    <phoneticPr fontId="42"/>
  </si>
  <si>
    <t>30年度</t>
    <rPh sb="2" eb="4">
      <t>ネンド</t>
    </rPh>
    <phoneticPr fontId="42"/>
  </si>
  <si>
    <t>令和元年度</t>
    <rPh sb="0" eb="3">
      <t>レイワガン</t>
    </rPh>
    <rPh sb="3" eb="5">
      <t>ネンド</t>
    </rPh>
    <phoneticPr fontId="42"/>
  </si>
  <si>
    <t>健康診査
（注1）</t>
    <phoneticPr fontId="2"/>
  </si>
  <si>
    <t>基本検査</t>
  </si>
  <si>
    <t>詳細な健診</t>
  </si>
  <si>
    <t>185(心電図)</t>
    <rPh sb="4" eb="7">
      <t>シンデンズ</t>
    </rPh>
    <phoneticPr fontId="2"/>
  </si>
  <si>
    <t>237(心電図)</t>
  </si>
  <si>
    <t>1(眼底)</t>
  </si>
  <si>
    <t>221(心電図)</t>
    <phoneticPr fontId="45"/>
  </si>
  <si>
    <t>4(眼底)</t>
    <phoneticPr fontId="45"/>
  </si>
  <si>
    <t>訪問診査（再掲）</t>
    <rPh sb="5" eb="7">
      <t>サイケイ</t>
    </rPh>
    <phoneticPr fontId="42"/>
  </si>
  <si>
    <t>肝炎ｳｨﾙｽ検診
（注2）</t>
    <phoneticPr fontId="45"/>
  </si>
  <si>
    <t>受診者</t>
  </si>
  <si>
    <t>B型肝炎陽性者</t>
  </si>
  <si>
    <t>C型肝炎</t>
  </si>
  <si>
    <t>胃がん検診
（注3）</t>
    <phoneticPr fontId="2"/>
  </si>
  <si>
    <t>精密検査</t>
  </si>
  <si>
    <t>発見がん</t>
  </si>
  <si>
    <t>子宮がん検診
（注4）</t>
    <phoneticPr fontId="2"/>
  </si>
  <si>
    <t>乳がん検診</t>
  </si>
  <si>
    <t>肺がん検診</t>
  </si>
  <si>
    <t>大腸がん検診</t>
  </si>
  <si>
    <t>前立腺がん検診
（注5）</t>
    <phoneticPr fontId="2"/>
  </si>
  <si>
    <t>骨粗しょう症
検診</t>
    <phoneticPr fontId="45"/>
  </si>
  <si>
    <t>歯周病検診
（注6）</t>
    <rPh sb="0" eb="2">
      <t>シシュウ</t>
    </rPh>
    <rPh sb="2" eb="3">
      <t>ビョウ</t>
    </rPh>
    <rPh sb="3" eb="5">
      <t>ケンシン</t>
    </rPh>
    <rPh sb="7" eb="8">
      <t>チュウ</t>
    </rPh>
    <phoneticPr fontId="45"/>
  </si>
  <si>
    <t>口腔がん検診</t>
  </si>
  <si>
    <t>在宅訪問
歯科保健事業</t>
    <phoneticPr fontId="45"/>
  </si>
  <si>
    <t>要治療</t>
  </si>
  <si>
    <t>（注1）健康診査は医療保険未加入者に対して実施、詳細な診査は実人数である。</t>
    <phoneticPr fontId="42"/>
  </si>
  <si>
    <t>（注2）肝炎ウイルス検診の「C型肝炎」は「現在、C型肝炎に感染している可能性が極めて高い」と</t>
    <rPh sb="1" eb="2">
      <t>チュウ</t>
    </rPh>
    <phoneticPr fontId="42"/>
  </si>
  <si>
    <t>　　　 判定された人数。</t>
    <phoneticPr fontId="42"/>
  </si>
  <si>
    <t>（注3）平成27年度より、胃がん検診の対象者が30歳以上から、40歳以上に変更。</t>
    <rPh sb="1" eb="2">
      <t>チュウ</t>
    </rPh>
    <rPh sb="13" eb="14">
      <t>イ</t>
    </rPh>
    <rPh sb="19" eb="22">
      <t>タイショウシャ</t>
    </rPh>
    <rPh sb="25" eb="28">
      <t>サイイジョウ</t>
    </rPh>
    <rPh sb="33" eb="36">
      <t>サイイジョウ</t>
    </rPh>
    <rPh sb="37" eb="39">
      <t>ヘンコウ</t>
    </rPh>
    <phoneticPr fontId="42"/>
  </si>
  <si>
    <t>（注4）子宮がん検診は妊婦健診を含んだ人数で計上、（ ）内は子宮体部がん検診で再掲。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42"/>
  </si>
  <si>
    <t>（注5）平成29年度より、前立腺がん検診の対象者に「50歳～75歳の男性で、前立腺がん検診を初め</t>
    <rPh sb="1" eb="2">
      <t>チュウ</t>
    </rPh>
    <rPh sb="4" eb="6">
      <t>ヘイセイ</t>
    </rPh>
    <rPh sb="8" eb="10">
      <t>ネンド</t>
    </rPh>
    <rPh sb="13" eb="16">
      <t>ゼンリツセン</t>
    </rPh>
    <rPh sb="18" eb="20">
      <t>ケンシン</t>
    </rPh>
    <rPh sb="21" eb="24">
      <t>タイショウシャ</t>
    </rPh>
    <rPh sb="28" eb="29">
      <t>サイ</t>
    </rPh>
    <rPh sb="32" eb="33">
      <t>サイ</t>
    </rPh>
    <rPh sb="34" eb="36">
      <t>ダンセイ</t>
    </rPh>
    <rPh sb="38" eb="41">
      <t>ゼンリツセン</t>
    </rPh>
    <rPh sb="43" eb="45">
      <t>ケンシン</t>
    </rPh>
    <rPh sb="46" eb="47">
      <t>ハジ</t>
    </rPh>
    <phoneticPr fontId="42"/>
  </si>
  <si>
    <t xml:space="preserve"> 　　　て受ける方」を追加。</t>
    <phoneticPr fontId="2"/>
  </si>
  <si>
    <t>（注6）「成人歯科健康診査」は、平成28年度より「歯周病検診」に名称変更。</t>
    <rPh sb="1" eb="2">
      <t>チュウ</t>
    </rPh>
    <rPh sb="5" eb="7">
      <t>セイジン</t>
    </rPh>
    <rPh sb="7" eb="9">
      <t>シカ</t>
    </rPh>
    <rPh sb="9" eb="11">
      <t>ケンコウ</t>
    </rPh>
    <rPh sb="11" eb="13">
      <t>シンサ</t>
    </rPh>
    <rPh sb="16" eb="18">
      <t>ヘイセイ</t>
    </rPh>
    <rPh sb="20" eb="21">
      <t>ネン</t>
    </rPh>
    <rPh sb="21" eb="22">
      <t>ド</t>
    </rPh>
    <rPh sb="25" eb="27">
      <t>シシュウ</t>
    </rPh>
    <rPh sb="27" eb="28">
      <t>ビョウ</t>
    </rPh>
    <rPh sb="28" eb="30">
      <t>ケンシン</t>
    </rPh>
    <rPh sb="32" eb="34">
      <t>メイショウ</t>
    </rPh>
    <rPh sb="34" eb="36">
      <t>ヘンコウ</t>
    </rPh>
    <phoneticPr fontId="42"/>
  </si>
  <si>
    <t>資料：市民健康課</t>
  </si>
  <si>
    <t>（2）健康手帳の交付</t>
    <rPh sb="3" eb="5">
      <t>ケンコウ</t>
    </rPh>
    <rPh sb="5" eb="7">
      <t>テチョウ</t>
    </rPh>
    <rPh sb="8" eb="10">
      <t>コウフ</t>
    </rPh>
    <phoneticPr fontId="42"/>
  </si>
  <si>
    <t>年　度</t>
    <rPh sb="0" eb="1">
      <t>トシ</t>
    </rPh>
    <rPh sb="2" eb="3">
      <t>ド</t>
    </rPh>
    <phoneticPr fontId="42"/>
  </si>
  <si>
    <t>75歳以上</t>
    <rPh sb="2" eb="5">
      <t>サイイジョウ</t>
    </rPh>
    <phoneticPr fontId="42"/>
  </si>
  <si>
    <t>40歳～74歳</t>
    <rPh sb="2" eb="3">
      <t>サイ</t>
    </rPh>
    <rPh sb="6" eb="7">
      <t>サイ</t>
    </rPh>
    <phoneticPr fontId="42"/>
  </si>
  <si>
    <t>令和元</t>
    <rPh sb="0" eb="1">
      <t>レイワ</t>
    </rPh>
    <rPh sb="1" eb="3">
      <t>ガンネン</t>
    </rPh>
    <phoneticPr fontId="2"/>
  </si>
  <si>
    <t>（注）平成29年度より、直接交付からダウンロード</t>
    <rPh sb="3" eb="5">
      <t>ヘイセイ</t>
    </rPh>
    <rPh sb="7" eb="8">
      <t>ネン</t>
    </rPh>
    <rPh sb="8" eb="9">
      <t>ド</t>
    </rPh>
    <rPh sb="12" eb="14">
      <t>チョクセツ</t>
    </rPh>
    <rPh sb="14" eb="16">
      <t>コウフ</t>
    </rPh>
    <phoneticPr fontId="42"/>
  </si>
  <si>
    <t>　　　交付となった。</t>
    <phoneticPr fontId="42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</si>
  <si>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42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</si>
  <si>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42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</si>
  <si>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42"/>
  </si>
  <si>
    <t>身体的疾患</t>
    <rPh sb="0" eb="3">
      <t>シンタイテキ</t>
    </rPh>
    <rPh sb="3" eb="5">
      <t>シッカン</t>
    </rPh>
    <phoneticPr fontId="42"/>
  </si>
  <si>
    <t>精神的疾患</t>
    <rPh sb="0" eb="3">
      <t>セイシンテキ</t>
    </rPh>
    <rPh sb="3" eb="5">
      <t>シッカン</t>
    </rPh>
    <phoneticPr fontId="42"/>
  </si>
  <si>
    <t>その他</t>
    <rPh sb="2" eb="3">
      <t>タ</t>
    </rPh>
    <phoneticPr fontId="42"/>
  </si>
  <si>
    <t>合　計</t>
    <rPh sb="0" eb="1">
      <t>ゴウ</t>
    </rPh>
    <rPh sb="2" eb="3">
      <t>ケイ</t>
    </rPh>
    <phoneticPr fontId="42"/>
  </si>
  <si>
    <t>実人員</t>
    <rPh sb="0" eb="1">
      <t>ジツ</t>
    </rPh>
    <rPh sb="1" eb="3">
      <t>ジンイン</t>
    </rPh>
    <phoneticPr fontId="42"/>
  </si>
  <si>
    <t>延人員</t>
    <rPh sb="0" eb="3">
      <t>ノベジンイン</t>
    </rPh>
    <phoneticPr fontId="42"/>
  </si>
  <si>
    <t>令和元</t>
    <rPh sb="0" eb="2">
      <t>レイワガン</t>
    </rPh>
    <phoneticPr fontId="2"/>
  </si>
  <si>
    <t>（注）平成27年度より精神保健については、保健所精神保健支援室での相談が開始。</t>
    <rPh sb="3" eb="5">
      <t>ヘイセイ</t>
    </rPh>
    <rPh sb="7" eb="9">
      <t>ネンド</t>
    </rPh>
    <rPh sb="11" eb="13">
      <t>セイシン</t>
    </rPh>
    <rPh sb="13" eb="15">
      <t>ホケン</t>
    </rPh>
    <rPh sb="21" eb="24">
      <t>ホケンジョ</t>
    </rPh>
    <rPh sb="24" eb="26">
      <t>セイシン</t>
    </rPh>
    <rPh sb="26" eb="28">
      <t>ホケン</t>
    </rPh>
    <rPh sb="28" eb="30">
      <t>シエン</t>
    </rPh>
    <rPh sb="30" eb="31">
      <t>シツ</t>
    </rPh>
    <rPh sb="33" eb="35">
      <t>ソウダン</t>
    </rPh>
    <rPh sb="36" eb="38">
      <t>カイシ</t>
    </rPh>
    <phoneticPr fontId="42"/>
  </si>
  <si>
    <t>資料：市民健康課</t>
    <phoneticPr fontId="2"/>
  </si>
  <si>
    <t>（5）地域包括支援センター（兼務保健師分を含む）</t>
    <rPh sb="3" eb="9">
      <t>チ</t>
    </rPh>
    <phoneticPr fontId="42"/>
  </si>
  <si>
    <t>訪問延数</t>
    <rPh sb="0" eb="2">
      <t>ホウモン</t>
    </rPh>
    <rPh sb="2" eb="3">
      <t>ノ</t>
    </rPh>
    <rPh sb="3" eb="4">
      <t>カズ</t>
    </rPh>
    <phoneticPr fontId="42"/>
  </si>
  <si>
    <t>（注）「要支援1・2認定者」に対する数も計上。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42"/>
  </si>
  <si>
    <t>資料：地域包括ケア推進課</t>
    <phoneticPr fontId="42"/>
  </si>
  <si>
    <t>7-6. 母子保健</t>
    <rPh sb="5" eb="7">
      <t>ボシ</t>
    </rPh>
    <rPh sb="7" eb="9">
      <t>ホケン</t>
    </rPh>
    <phoneticPr fontId="42"/>
  </si>
  <si>
    <t>（1）相談等の状況</t>
    <rPh sb="3" eb="5">
      <t>ソウダン</t>
    </rPh>
    <rPh sb="5" eb="6">
      <t>ナド</t>
    </rPh>
    <rPh sb="7" eb="9">
      <t>ジョウキョウ</t>
    </rPh>
    <phoneticPr fontId="42"/>
  </si>
  <si>
    <t>（単位：人）</t>
    <phoneticPr fontId="42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</si>
  <si>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42"/>
  </si>
  <si>
    <t>乳幼児育児相談</t>
    <rPh sb="0" eb="3">
      <t>ニュウヨウジ</t>
    </rPh>
    <rPh sb="3" eb="5">
      <t>イクジ</t>
    </rPh>
    <rPh sb="5" eb="7">
      <t>ソウダン</t>
    </rPh>
    <phoneticPr fontId="42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</si>
  <si>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42"/>
  </si>
  <si>
    <t>特別発達相談</t>
    <rPh sb="0" eb="2">
      <t>トクベツ</t>
    </rPh>
    <rPh sb="2" eb="4">
      <t>ハッタツ</t>
    </rPh>
    <rPh sb="4" eb="6">
      <t>ソウダン</t>
    </rPh>
    <phoneticPr fontId="42"/>
  </si>
  <si>
    <t>総数</t>
    <rPh sb="0" eb="2">
      <t>ソウスウ</t>
    </rPh>
    <phoneticPr fontId="42"/>
  </si>
  <si>
    <t>乳児</t>
    <rPh sb="0" eb="2">
      <t>ニュウジ</t>
    </rPh>
    <phoneticPr fontId="42"/>
  </si>
  <si>
    <t>幼児</t>
    <rPh sb="0" eb="2">
      <t>ヨウジ</t>
    </rPh>
    <phoneticPr fontId="42"/>
  </si>
  <si>
    <t>実数</t>
    <rPh sb="0" eb="2">
      <t>ジッスウ</t>
    </rPh>
    <phoneticPr fontId="42"/>
  </si>
  <si>
    <t>延数</t>
    <rPh sb="0" eb="1">
      <t>ノ</t>
    </rPh>
    <rPh sb="1" eb="2">
      <t>カズ</t>
    </rPh>
    <phoneticPr fontId="42"/>
  </si>
  <si>
    <t>初回</t>
    <rPh sb="0" eb="2">
      <t>ショカイ</t>
    </rPh>
    <phoneticPr fontId="42"/>
  </si>
  <si>
    <t>回数</t>
    <rPh sb="0" eb="2">
      <t>カイスウ</t>
    </rPh>
    <phoneticPr fontId="42"/>
  </si>
  <si>
    <t>延数</t>
    <rPh sb="0" eb="1">
      <t>ノベ</t>
    </rPh>
    <rPh sb="1" eb="2">
      <t>スウ</t>
    </rPh>
    <phoneticPr fontId="42"/>
  </si>
  <si>
    <t>（注）乳幼児育児相談の総数にはその他（小中学生等）を含む。</t>
    <rPh sb="1" eb="2">
      <t>チュウイ</t>
    </rPh>
    <rPh sb="3" eb="6">
      <t>ニュウヨウジ</t>
    </rPh>
    <rPh sb="6" eb="8">
      <t>イクジ</t>
    </rPh>
    <rPh sb="8" eb="10">
      <t>ソウダン</t>
    </rPh>
    <rPh sb="11" eb="13">
      <t>ソウスウ</t>
    </rPh>
    <rPh sb="15" eb="18">
      <t>ソノタ</t>
    </rPh>
    <rPh sb="19" eb="23">
      <t>ショウチュウガクセイ</t>
    </rPh>
    <rPh sb="23" eb="24">
      <t>トウ</t>
    </rPh>
    <rPh sb="26" eb="27">
      <t>フク</t>
    </rPh>
    <phoneticPr fontId="42"/>
  </si>
  <si>
    <t>資料：市民健康課</t>
    <rPh sb="0" eb="2">
      <t>シリョウ</t>
    </rPh>
    <rPh sb="3" eb="5">
      <t>シミン</t>
    </rPh>
    <rPh sb="5" eb="7">
      <t>ケンコウ</t>
    </rPh>
    <rPh sb="7" eb="8">
      <t>カ</t>
    </rPh>
    <phoneticPr fontId="42"/>
  </si>
  <si>
    <t>（2）４か月児健康診査状況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42"/>
  </si>
  <si>
    <t>（単位：人、％）</t>
    <rPh sb="1" eb="3">
      <t>タンイ</t>
    </rPh>
    <rPh sb="4" eb="5">
      <t>ヒト</t>
    </rPh>
    <phoneticPr fontId="42"/>
  </si>
  <si>
    <t>該当者</t>
    <rPh sb="0" eb="3">
      <t>ガイトウシャ</t>
    </rPh>
    <phoneticPr fontId="42"/>
  </si>
  <si>
    <t>受診数</t>
    <rPh sb="0" eb="2">
      <t>ジュシン</t>
    </rPh>
    <rPh sb="2" eb="3">
      <t>カズ</t>
    </rPh>
    <phoneticPr fontId="42"/>
  </si>
  <si>
    <t>受診率</t>
    <rPh sb="0" eb="2">
      <t>ジュシン</t>
    </rPh>
    <rPh sb="2" eb="3">
      <t>リツ</t>
    </rPh>
    <phoneticPr fontId="42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</si>
  <si>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42"/>
  </si>
  <si>
    <t>経過観
察者率</t>
    <rPh sb="0" eb="2">
      <t>ケイカ</t>
    </rPh>
    <rPh sb="2" eb="6">
      <t>カンサツシャ</t>
    </rPh>
    <rPh sb="6" eb="7">
      <t>リツ</t>
    </rPh>
    <phoneticPr fontId="42"/>
  </si>
  <si>
    <t>経過観察内訳</t>
    <rPh sb="0" eb="2">
      <t>ケイカ</t>
    </rPh>
    <rPh sb="2" eb="4">
      <t>カンサツ</t>
    </rPh>
    <rPh sb="4" eb="6">
      <t>ウチワケ</t>
    </rPh>
    <phoneticPr fontId="42"/>
  </si>
  <si>
    <t>発達</t>
    <rPh sb="0" eb="2">
      <t>ハッタツ</t>
    </rPh>
    <phoneticPr fontId="42"/>
  </si>
  <si>
    <t>発育</t>
    <rPh sb="0" eb="2">
      <t>ハツイク</t>
    </rPh>
    <phoneticPr fontId="42"/>
  </si>
  <si>
    <t>疾病</t>
    <rPh sb="0" eb="2">
      <t>シッペイ</t>
    </rPh>
    <phoneticPr fontId="42"/>
  </si>
  <si>
    <t>聴力</t>
    <rPh sb="0" eb="2">
      <t>チョウリョク</t>
    </rPh>
    <phoneticPr fontId="42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</si>
  <si>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42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</si>
  <si>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42"/>
  </si>
  <si>
    <t>（4）１歳６か月児健康診査状況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42"/>
  </si>
  <si>
    <t>経過観
察者数</t>
    <rPh sb="0" eb="2">
      <t>ケイカ</t>
    </rPh>
    <rPh sb="2" eb="6">
      <t>カンサツシャ</t>
    </rPh>
    <rPh sb="6" eb="7">
      <t>スウ</t>
    </rPh>
    <phoneticPr fontId="42"/>
  </si>
  <si>
    <t>歯科</t>
    <rPh sb="0" eb="2">
      <t>シカ</t>
    </rPh>
    <phoneticPr fontId="42"/>
  </si>
  <si>
    <t>身体面</t>
  </si>
  <si>
    <t>精神面</t>
  </si>
  <si>
    <t>両面</t>
  </si>
  <si>
    <t>むし歯</t>
    <rPh sb="2" eb="3">
      <t>バ</t>
    </rPh>
    <phoneticPr fontId="42"/>
  </si>
  <si>
    <t>（5）３歳児健康診査状況</t>
    <phoneticPr fontId="42"/>
  </si>
  <si>
    <t>（単位：人、％）</t>
  </si>
  <si>
    <t>年　度</t>
    <phoneticPr fontId="42"/>
  </si>
  <si>
    <t>該当者</t>
  </si>
  <si>
    <t>受診数</t>
  </si>
  <si>
    <t>受診率</t>
  </si>
  <si>
    <t>経過観
察者数</t>
    <phoneticPr fontId="45"/>
  </si>
  <si>
    <t>経過観察内訳</t>
  </si>
  <si>
    <t>歯科</t>
  </si>
  <si>
    <t>検尿</t>
  </si>
  <si>
    <t>むし歯</t>
  </si>
  <si>
    <t>２次</t>
  </si>
  <si>
    <t>（6）母子訪問活動</t>
    <rPh sb="3" eb="5">
      <t>ボシ</t>
    </rPh>
    <rPh sb="5" eb="7">
      <t>ホウモン</t>
    </rPh>
    <rPh sb="7" eb="9">
      <t>カツドウ</t>
    </rPh>
    <phoneticPr fontId="42"/>
  </si>
  <si>
    <t>妊産婦</t>
    <rPh sb="0" eb="3">
      <t>ニンサンプ</t>
    </rPh>
    <phoneticPr fontId="42"/>
  </si>
  <si>
    <t>新生児</t>
    <rPh sb="0" eb="3">
      <t>シンセイジ</t>
    </rPh>
    <phoneticPr fontId="42"/>
  </si>
  <si>
    <t>未熟児</t>
    <rPh sb="0" eb="3">
      <t>ミジュクジ</t>
    </rPh>
    <phoneticPr fontId="42"/>
  </si>
  <si>
    <t>乳　児</t>
    <rPh sb="0" eb="1">
      <t>チチ</t>
    </rPh>
    <rPh sb="2" eb="3">
      <t>コ</t>
    </rPh>
    <phoneticPr fontId="42"/>
  </si>
  <si>
    <t>幼児</t>
    <rPh sb="0" eb="1">
      <t>ヨウ</t>
    </rPh>
    <rPh sb="1" eb="2">
      <t>コ</t>
    </rPh>
    <phoneticPr fontId="42"/>
  </si>
  <si>
    <t>（注）（　）は助産師会委託による妊産婦・新生児訪問。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42"/>
  </si>
  <si>
    <t>資料：市民健康課</t>
    <rPh sb="0" eb="1">
      <t>シ</t>
    </rPh>
    <rPh sb="1" eb="2">
      <t>リョウ</t>
    </rPh>
    <rPh sb="3" eb="4">
      <t>シ</t>
    </rPh>
    <rPh sb="4" eb="5">
      <t>ミン</t>
    </rPh>
    <rPh sb="5" eb="7">
      <t>ケンコウ</t>
    </rPh>
    <rPh sb="7" eb="8">
      <t>カ</t>
    </rPh>
    <phoneticPr fontId="42"/>
  </si>
  <si>
    <t>7-7. 健康づくり事業</t>
    <rPh sb="5" eb="7">
      <t>ケンコウ</t>
    </rPh>
    <rPh sb="10" eb="12">
      <t>ジギョウ</t>
    </rPh>
    <phoneticPr fontId="42"/>
  </si>
  <si>
    <t>（1）成人保健</t>
    <rPh sb="3" eb="5">
      <t>セイジン</t>
    </rPh>
    <rPh sb="5" eb="7">
      <t>ホケン</t>
    </rPh>
    <phoneticPr fontId="42"/>
  </si>
  <si>
    <t>成人健康教育</t>
    <rPh sb="0" eb="2">
      <t>セイジン</t>
    </rPh>
    <rPh sb="2" eb="4">
      <t>ケンコウ</t>
    </rPh>
    <rPh sb="4" eb="6">
      <t>キョウイク</t>
    </rPh>
    <phoneticPr fontId="42"/>
  </si>
  <si>
    <t>ハッポちゃん体操普及</t>
    <rPh sb="6" eb="8">
      <t>タイソウ</t>
    </rPh>
    <rPh sb="8" eb="10">
      <t>フキュウ</t>
    </rPh>
    <phoneticPr fontId="42"/>
  </si>
  <si>
    <t>健康体操教室</t>
    <rPh sb="0" eb="2">
      <t>ケンコウ</t>
    </rPh>
    <rPh sb="2" eb="4">
      <t>タイソウ</t>
    </rPh>
    <rPh sb="4" eb="6">
      <t>キョウシツ</t>
    </rPh>
    <phoneticPr fontId="42"/>
  </si>
  <si>
    <t>（再掲）</t>
  </si>
  <si>
    <t>（注）成人健康教育は、地区健康教育等を含んでいる。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42"/>
  </si>
  <si>
    <t>（2）母子保健</t>
    <rPh sb="3" eb="5">
      <t>ボシ</t>
    </rPh>
    <rPh sb="5" eb="7">
      <t>ホケン</t>
    </rPh>
    <phoneticPr fontId="42"/>
  </si>
  <si>
    <t>母親学級・両親学級</t>
    <phoneticPr fontId="45"/>
  </si>
  <si>
    <t>3日間参加</t>
    <rPh sb="1" eb="3">
      <t>カカン</t>
    </rPh>
    <rPh sb="3" eb="5">
      <t>サンカ</t>
    </rPh>
    <phoneticPr fontId="42"/>
  </si>
  <si>
    <t>3日目のみ参加</t>
    <rPh sb="1" eb="3">
      <t>カメ</t>
    </rPh>
    <rPh sb="5" eb="7">
      <t>サンカ</t>
    </rPh>
    <phoneticPr fontId="42"/>
  </si>
  <si>
    <t xml:space="preserve"> (246 他2）</t>
    <rPh sb="6" eb="7">
      <t>ホカ</t>
    </rPh>
    <phoneticPr fontId="2"/>
  </si>
  <si>
    <t>(128 他0）</t>
    <rPh sb="5" eb="6">
      <t>ホカ</t>
    </rPh>
    <phoneticPr fontId="2"/>
  </si>
  <si>
    <t xml:space="preserve"> (296 他8）</t>
  </si>
  <si>
    <t>(134 他0）</t>
  </si>
  <si>
    <t xml:space="preserve"> (293 他1）</t>
  </si>
  <si>
    <t>(113 他1）</t>
  </si>
  <si>
    <t>（注1）（ ）内は夫である。（再掲）</t>
    <rPh sb="1" eb="2">
      <t>チュウイ</t>
    </rPh>
    <rPh sb="7" eb="8">
      <t>ナイ</t>
    </rPh>
    <rPh sb="9" eb="10">
      <t>フウフ</t>
    </rPh>
    <rPh sb="15" eb="16">
      <t>サイ</t>
    </rPh>
    <rPh sb="16" eb="17">
      <t>ケイ</t>
    </rPh>
    <phoneticPr fontId="42"/>
  </si>
  <si>
    <t>7-8. 栄養指導</t>
    <phoneticPr fontId="42"/>
  </si>
  <si>
    <t>母親学級</t>
  </si>
  <si>
    <t>離乳食指導</t>
  </si>
  <si>
    <t>1歳6か月児</t>
  </si>
  <si>
    <t>3歳児</t>
  </si>
  <si>
    <t>成人健康教室</t>
  </si>
  <si>
    <t>その他</t>
  </si>
  <si>
    <t>427(母子分)</t>
    <rPh sb="4" eb="6">
      <t>ボシ</t>
    </rPh>
    <rPh sb="6" eb="7">
      <t>ブン</t>
    </rPh>
    <phoneticPr fontId="2"/>
  </si>
  <si>
    <t>357(母子分)</t>
  </si>
  <si>
    <t>251(母子分)</t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</si>
  <si>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42"/>
  </si>
  <si>
    <t>受付者数</t>
    <rPh sb="0" eb="1">
      <t>ウケ</t>
    </rPh>
    <rPh sb="1" eb="2">
      <t>ヅケ</t>
    </rPh>
    <phoneticPr fontId="42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</si>
  <si>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42"/>
  </si>
  <si>
    <t>200ml</t>
    <phoneticPr fontId="42"/>
  </si>
  <si>
    <t>400ml</t>
    <phoneticPr fontId="42"/>
  </si>
  <si>
    <t>成　分</t>
    <rPh sb="0" eb="1">
      <t>シゲル</t>
    </rPh>
    <rPh sb="2" eb="3">
      <t>ブン</t>
    </rPh>
    <phoneticPr fontId="42"/>
  </si>
  <si>
    <t>平成29</t>
    <phoneticPr fontId="42"/>
  </si>
  <si>
    <t>資料：越谷市保健所・生活衛生課</t>
    <rPh sb="3" eb="6">
      <t>コシガヤシ</t>
    </rPh>
    <rPh sb="6" eb="9">
      <t>ホケンジョ</t>
    </rPh>
    <rPh sb="10" eb="12">
      <t>セイカツ</t>
    </rPh>
    <rPh sb="12" eb="15">
      <t>エイセイカ</t>
    </rPh>
    <rPh sb="14" eb="15">
      <t>カ</t>
    </rPh>
    <phoneticPr fontId="42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</si>
  <si>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42"/>
  </si>
  <si>
    <t>各年12月31日</t>
    <rPh sb="0" eb="1">
      <t>カク</t>
    </rPh>
    <rPh sb="1" eb="2">
      <t>ネン</t>
    </rPh>
    <phoneticPr fontId="2"/>
  </si>
  <si>
    <t>(単位：人)</t>
    <phoneticPr fontId="42"/>
  </si>
  <si>
    <t>総　数</t>
    <rPh sb="0" eb="1">
      <t>フサ</t>
    </rPh>
    <rPh sb="2" eb="3">
      <t>カズ</t>
    </rPh>
    <phoneticPr fontId="42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</si>
  <si>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42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</si>
  <si>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42"/>
  </si>
  <si>
    <t>不活動性
結核</t>
    <rPh sb="0" eb="1">
      <t>フ</t>
    </rPh>
    <rPh sb="1" eb="4">
      <t>カツドウセイ</t>
    </rPh>
    <rPh sb="5" eb="7">
      <t>ケッカク</t>
    </rPh>
    <phoneticPr fontId="42"/>
  </si>
  <si>
    <t>活動性
不明</t>
    <rPh sb="0" eb="3">
      <t>カツドウセイ</t>
    </rPh>
    <rPh sb="4" eb="6">
      <t>フメイ</t>
    </rPh>
    <phoneticPr fontId="42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</si>
  <si>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42"/>
  </si>
  <si>
    <t>小計</t>
    <rPh sb="0" eb="1">
      <t>ショウ</t>
    </rPh>
    <rPh sb="1" eb="2">
      <t>ケイ</t>
    </rPh>
    <phoneticPr fontId="42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</si>
  <si>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42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</si>
  <si>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42"/>
  </si>
  <si>
    <t>菌陰性
その他</t>
    <rPh sb="0" eb="1">
      <t>キン</t>
    </rPh>
    <rPh sb="1" eb="3">
      <t>インセイ</t>
    </rPh>
    <rPh sb="6" eb="7">
      <t>タ</t>
    </rPh>
    <phoneticPr fontId="42"/>
  </si>
  <si>
    <t>資料：保健所・保健総務課</t>
    <rPh sb="0" eb="2">
      <t>シリョウ</t>
    </rPh>
    <rPh sb="3" eb="6">
      <t>ホケンジョ</t>
    </rPh>
    <rPh sb="7" eb="9">
      <t>ホケン</t>
    </rPh>
    <rPh sb="9" eb="12">
      <t>ソウムカ</t>
    </rPh>
    <phoneticPr fontId="42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</si>
  <si>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42"/>
  </si>
  <si>
    <t>7-12. 結核健康診断受診状況</t>
    <phoneticPr fontId="42"/>
  </si>
  <si>
    <t>年　</t>
  </si>
  <si>
    <t>受診者</t>
    <phoneticPr fontId="42"/>
  </si>
  <si>
    <t>精密検査受診者</t>
  </si>
  <si>
    <t>肺結核</t>
    <rPh sb="0" eb="3">
      <t>ハイケッカク</t>
    </rPh>
    <phoneticPr fontId="42"/>
  </si>
  <si>
    <t>資料：市民健康課</t>
    <rPh sb="0" eb="2">
      <t>シリョウ</t>
    </rPh>
    <rPh sb="3" eb="8">
      <t>シミンケンコウカ</t>
    </rPh>
    <phoneticPr fontId="42"/>
  </si>
  <si>
    <t>7-13. 予防接種実施状況</t>
    <phoneticPr fontId="42"/>
  </si>
  <si>
    <t>種　　　　　　別</t>
  </si>
  <si>
    <t>該当者数</t>
  </si>
  <si>
    <t>接種者数</t>
    <rPh sb="0" eb="2">
      <t>セッシュ</t>
    </rPh>
    <phoneticPr fontId="42"/>
  </si>
  <si>
    <t>接種率</t>
    <rPh sb="0" eb="2">
      <t>セッシュ</t>
    </rPh>
    <phoneticPr fontId="42"/>
  </si>
  <si>
    <t>乳幼児</t>
  </si>
  <si>
    <t>B型肝炎（1回目）</t>
    <rPh sb="1" eb="2">
      <t>ガタ</t>
    </rPh>
    <rPh sb="2" eb="4">
      <t>カンエン</t>
    </rPh>
    <rPh sb="6" eb="8">
      <t>カイメ</t>
    </rPh>
    <phoneticPr fontId="42"/>
  </si>
  <si>
    <t>B型肝炎（2回目）</t>
    <rPh sb="1" eb="2">
      <t>ガタ</t>
    </rPh>
    <rPh sb="2" eb="4">
      <t>カンエン</t>
    </rPh>
    <rPh sb="6" eb="8">
      <t>カイメ</t>
    </rPh>
    <phoneticPr fontId="42"/>
  </si>
  <si>
    <t>B型肝炎（3回目）</t>
    <rPh sb="1" eb="2">
      <t>ガタ</t>
    </rPh>
    <rPh sb="2" eb="4">
      <t>カンエン</t>
    </rPh>
    <rPh sb="6" eb="8">
      <t>カイメ</t>
    </rPh>
    <phoneticPr fontId="42"/>
  </si>
  <si>
    <t>ヒブ（初回）</t>
    <rPh sb="3" eb="5">
      <t>ショカイ</t>
    </rPh>
    <phoneticPr fontId="42"/>
  </si>
  <si>
    <t>ヒブ（追加）</t>
    <rPh sb="3" eb="5">
      <t>ツイカ</t>
    </rPh>
    <phoneticPr fontId="42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</si>
  <si>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42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</si>
  <si>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42"/>
  </si>
  <si>
    <t>ＢＣＧ</t>
    <phoneticPr fontId="42"/>
  </si>
  <si>
    <t>ポリオ　（初回）</t>
    <rPh sb="5" eb="7">
      <t>ショカイ</t>
    </rPh>
    <phoneticPr fontId="42"/>
  </si>
  <si>
    <t>ポリオ　（追加）</t>
    <rPh sb="5" eb="7">
      <t>ツイカ</t>
    </rPh>
    <phoneticPr fontId="42"/>
  </si>
  <si>
    <t>４種混合（1期初回）</t>
    <phoneticPr fontId="42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</si>
  <si>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42"/>
  </si>
  <si>
    <t>麻しん（はしか）・風しん（1期）</t>
    <rPh sb="9" eb="10">
      <t>フウ</t>
    </rPh>
    <rPh sb="14" eb="15">
      <t>キ</t>
    </rPh>
    <phoneticPr fontId="42"/>
  </si>
  <si>
    <t>麻しん（はしか）・風しん（2期）</t>
    <rPh sb="9" eb="10">
      <t>フウ</t>
    </rPh>
    <rPh sb="14" eb="15">
      <t>キ</t>
    </rPh>
    <phoneticPr fontId="42"/>
  </si>
  <si>
    <t>水痘</t>
    <rPh sb="0" eb="2">
      <t>スイトウ</t>
    </rPh>
    <phoneticPr fontId="42"/>
  </si>
  <si>
    <t>日本脳炎（1期初回）</t>
    <phoneticPr fontId="45"/>
  </si>
  <si>
    <t>日本脳炎（1期追加）</t>
    <phoneticPr fontId="45"/>
  </si>
  <si>
    <t>児童等</t>
    <rPh sb="0" eb="2">
      <t>ジドウ</t>
    </rPh>
    <rPh sb="2" eb="3">
      <t>トウ</t>
    </rPh>
    <phoneticPr fontId="42"/>
  </si>
  <si>
    <t>日本脳炎（2期）</t>
    <rPh sb="6" eb="7">
      <t>キ</t>
    </rPh>
    <phoneticPr fontId="42"/>
  </si>
  <si>
    <t>２種混合（2期）</t>
    <phoneticPr fontId="42"/>
  </si>
  <si>
    <t>子宮頸がん予防</t>
    <rPh sb="0" eb="2">
      <t>シキュウ</t>
    </rPh>
    <rPh sb="2" eb="3">
      <t>ケイ</t>
    </rPh>
    <rPh sb="5" eb="7">
      <t>ヨボウ</t>
    </rPh>
    <phoneticPr fontId="42"/>
  </si>
  <si>
    <t>高齢者</t>
    <phoneticPr fontId="42"/>
  </si>
  <si>
    <t>インフルエンザ</t>
    <phoneticPr fontId="42"/>
  </si>
  <si>
    <t>肺炎球菌</t>
    <rPh sb="0" eb="2">
      <t>ハイエン</t>
    </rPh>
    <rPh sb="2" eb="4">
      <t>キュウキン</t>
    </rPh>
    <phoneticPr fontId="42"/>
  </si>
  <si>
    <t>（注1）H24.11.1～４種混合（３種混合+不活化ポリオ）ワクチン使用開始。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42"/>
  </si>
  <si>
    <t>（注2）H25.6.14　子宮頸がん予防ワクチン接種の積極的勧奨差し控えの勧告。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42"/>
  </si>
  <si>
    <t>（注3）注1のとおり、４種混合が開始となったことから、ポリオ単独の該当者数は不詳。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42"/>
  </si>
  <si>
    <t>（注4) B型肝炎が平成28年10月1日から開始。</t>
    <rPh sb="1" eb="2">
      <t>チュウ</t>
    </rPh>
    <rPh sb="6" eb="7">
      <t>ガタ</t>
    </rPh>
    <rPh sb="7" eb="9">
      <t>カンエン</t>
    </rPh>
    <rPh sb="10" eb="12">
      <t>ヘイセイ</t>
    </rPh>
    <rPh sb="14" eb="15">
      <t>ネン</t>
    </rPh>
    <rPh sb="17" eb="18">
      <t>ガツ</t>
    </rPh>
    <rPh sb="19" eb="20">
      <t>ニチ</t>
    </rPh>
    <rPh sb="22" eb="24">
      <t>カイシ</t>
    </rPh>
    <phoneticPr fontId="42"/>
  </si>
  <si>
    <t>7-14. 施設の規模</t>
    <rPh sb="6" eb="8">
      <t>シセツ</t>
    </rPh>
    <rPh sb="9" eb="11">
      <t>キボ</t>
    </rPh>
    <phoneticPr fontId="42"/>
  </si>
  <si>
    <t>令和2年3月31日</t>
    <rPh sb="0" eb="2">
      <t>レイワ</t>
    </rPh>
    <rPh sb="3" eb="4">
      <t>ネン</t>
    </rPh>
    <phoneticPr fontId="2"/>
  </si>
  <si>
    <t>敷地面積（㎡）</t>
    <rPh sb="0" eb="2">
      <t>シキチ</t>
    </rPh>
    <rPh sb="2" eb="4">
      <t>メンセキ</t>
    </rPh>
    <phoneticPr fontId="42"/>
  </si>
  <si>
    <t>床面積（㎡）</t>
    <rPh sb="0" eb="1">
      <t>ユカ</t>
    </rPh>
    <rPh sb="1" eb="3">
      <t>メンセキ</t>
    </rPh>
    <phoneticPr fontId="42"/>
  </si>
  <si>
    <t>病院本館</t>
    <rPh sb="0" eb="2">
      <t>ビョウイン</t>
    </rPh>
    <rPh sb="2" eb="4">
      <t>ホンカン</t>
    </rPh>
    <phoneticPr fontId="42"/>
  </si>
  <si>
    <t xml:space="preserve">}      </t>
    <phoneticPr fontId="42"/>
  </si>
  <si>
    <t>エネルギーセンター</t>
    <phoneticPr fontId="42"/>
  </si>
  <si>
    <t>研修センター</t>
    <rPh sb="0" eb="2">
      <t>ケンシュウ</t>
    </rPh>
    <phoneticPr fontId="42"/>
  </si>
  <si>
    <t>資料：市立病院</t>
    <rPh sb="0" eb="2">
      <t>シリョウ</t>
    </rPh>
    <rPh sb="3" eb="5">
      <t>シリツ</t>
    </rPh>
    <rPh sb="5" eb="7">
      <t>ビョウイン</t>
    </rPh>
    <phoneticPr fontId="42"/>
  </si>
  <si>
    <t>7-15. 年次別職員数</t>
    <phoneticPr fontId="42"/>
  </si>
  <si>
    <t>各年3月31日</t>
  </si>
  <si>
    <t>区  分</t>
    <phoneticPr fontId="2"/>
  </si>
  <si>
    <t>平成30年</t>
    <phoneticPr fontId="2"/>
  </si>
  <si>
    <t>31年</t>
    <rPh sb="2" eb="3">
      <t>ネン</t>
    </rPh>
    <phoneticPr fontId="2"/>
  </si>
  <si>
    <t>令和2年</t>
    <rPh sb="0" eb="2">
      <t>レイワ</t>
    </rPh>
    <rPh sb="3" eb="4">
      <t>ネン</t>
    </rPh>
    <phoneticPr fontId="42"/>
  </si>
  <si>
    <t>総  数</t>
    <phoneticPr fontId="2"/>
  </si>
  <si>
    <t>(内35)</t>
  </si>
  <si>
    <t>医  師</t>
  </si>
  <si>
    <t>(内1)</t>
  </si>
  <si>
    <t>看護師</t>
  </si>
  <si>
    <t>助産師</t>
  </si>
  <si>
    <t>(内28)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</si>
  <si>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</si>
  <si>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</si>
  <si>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</si>
  <si>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</si>
  <si>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42"/>
  </si>
  <si>
    <t>診療放射線技師</t>
  </si>
  <si>
    <t>(内2)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</si>
  <si>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</si>
  <si>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42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</si>
  <si>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</si>
  <si>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</si>
  <si>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</si>
  <si>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</si>
  <si>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</si>
  <si>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</si>
  <si>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</si>
  <si>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</si>
  <si>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</si>
  <si>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）内の数は育休者数。</t>
    <rPh sb="1" eb="2">
      <t>チュウ</t>
    </rPh>
    <phoneticPr fontId="45"/>
  </si>
  <si>
    <t>資料：市立病院</t>
    <rPh sb="0" eb="2">
      <t>シリョウ</t>
    </rPh>
    <rPh sb="3" eb="7">
      <t>シリツビョウイン</t>
    </rPh>
    <rPh sb="5" eb="7">
      <t>ビョウイン</t>
    </rPh>
    <phoneticPr fontId="42"/>
  </si>
  <si>
    <t>7-16. 職員数の状況</t>
    <phoneticPr fontId="42"/>
  </si>
  <si>
    <t>令和2年3月31日</t>
    <rPh sb="0" eb="2">
      <t>レイワ</t>
    </rPh>
    <phoneticPr fontId="2"/>
  </si>
  <si>
    <t>職　種</t>
  </si>
  <si>
    <t>実　　人　　員　（注2）</t>
    <rPh sb="9" eb="10">
      <t>チュウ</t>
    </rPh>
    <phoneticPr fontId="42"/>
  </si>
  <si>
    <t>換算人員</t>
  </si>
  <si>
    <t>100床当り
換算人員</t>
  </si>
  <si>
    <t>医師１人当
り職員数</t>
  </si>
  <si>
    <t>正　規</t>
    <phoneticPr fontId="45"/>
  </si>
  <si>
    <t>非常勤</t>
  </si>
  <si>
    <t>計</t>
  </si>
  <si>
    <t>リハビリテー
ション科</t>
    <phoneticPr fontId="2"/>
  </si>
  <si>
    <t>理学療養士</t>
  </si>
  <si>
    <t>放射線科</t>
  </si>
  <si>
    <t>臨床検査科</t>
  </si>
  <si>
    <t>臨床工学科</t>
    <rPh sb="0" eb="2">
      <t>リンショウ</t>
    </rPh>
    <rPh sb="2" eb="5">
      <t>コウガクカ</t>
    </rPh>
    <phoneticPr fontId="42"/>
  </si>
  <si>
    <t>臨床工学技士</t>
    <rPh sb="0" eb="2">
      <t>リンショウ</t>
    </rPh>
    <rPh sb="2" eb="4">
      <t>コウガク</t>
    </rPh>
    <rPh sb="4" eb="6">
      <t>ギシ</t>
    </rPh>
    <phoneticPr fontId="42"/>
  </si>
  <si>
    <t>薬剤科</t>
  </si>
  <si>
    <t>栄養科</t>
  </si>
  <si>
    <t>調理師(員)</t>
  </si>
  <si>
    <t>事務職員</t>
    <phoneticPr fontId="45"/>
  </si>
  <si>
    <t>眼　科</t>
    <rPh sb="0" eb="1">
      <t>メ</t>
    </rPh>
    <rPh sb="2" eb="3">
      <t>カ</t>
    </rPh>
    <phoneticPr fontId="42"/>
  </si>
  <si>
    <t>視能訓練士</t>
    <rPh sb="0" eb="5">
      <t>シノウクンレンシ</t>
    </rPh>
    <phoneticPr fontId="42"/>
  </si>
  <si>
    <t>看護部</t>
  </si>
  <si>
    <t>医療業務員</t>
    <rPh sb="0" eb="2">
      <t>イリョウ</t>
    </rPh>
    <rPh sb="2" eb="5">
      <t>ギョウムイン</t>
    </rPh>
    <phoneticPr fontId="42"/>
  </si>
  <si>
    <t>庶務課</t>
    <rPh sb="0" eb="2">
      <t>ショム</t>
    </rPh>
    <rPh sb="2" eb="3">
      <t>カ</t>
    </rPh>
    <phoneticPr fontId="42"/>
  </si>
  <si>
    <t>技術職員</t>
    <rPh sb="0" eb="2">
      <t>ギジュツ</t>
    </rPh>
    <rPh sb="2" eb="4">
      <t>ショクイン</t>
    </rPh>
    <phoneticPr fontId="42"/>
  </si>
  <si>
    <t>医事課</t>
    <rPh sb="0" eb="2">
      <t>イジ</t>
    </rPh>
    <rPh sb="2" eb="3">
      <t>カ</t>
    </rPh>
    <phoneticPr fontId="42"/>
  </si>
  <si>
    <t>合  計</t>
  </si>
  <si>
    <t>（注1）臨床研修医10名を含む（他院からの臨床研修医は除く）</t>
    <rPh sb="13" eb="14">
      <t>フク</t>
    </rPh>
    <phoneticPr fontId="11"/>
  </si>
  <si>
    <t>（注2）育休者31名（正規:医師1名、看護師27名、理学療法士1名、薬剤師1名、</t>
    <rPh sb="11" eb="13">
      <t>セイキ</t>
    </rPh>
    <rPh sb="14" eb="16">
      <t>イシ</t>
    </rPh>
    <rPh sb="17" eb="18">
      <t>メイ</t>
    </rPh>
    <rPh sb="19" eb="22">
      <t>カンゴシ</t>
    </rPh>
    <rPh sb="24" eb="25">
      <t>メイ</t>
    </rPh>
    <rPh sb="32" eb="33">
      <t>メイ</t>
    </rPh>
    <rPh sb="34" eb="37">
      <t>ヤクザイシ</t>
    </rPh>
    <phoneticPr fontId="11"/>
  </si>
  <si>
    <t xml:space="preserve">       事務職員1名）を含む</t>
    <phoneticPr fontId="45"/>
  </si>
  <si>
    <t>（注3）実人員には、再任用21名・任期付30名を含む</t>
    <rPh sb="1" eb="2">
      <t>チュウ</t>
    </rPh>
    <rPh sb="4" eb="5">
      <t>ジツ</t>
    </rPh>
    <rPh sb="5" eb="7">
      <t>ジンイン</t>
    </rPh>
    <rPh sb="10" eb="13">
      <t>サイニンヨウ</t>
    </rPh>
    <rPh sb="15" eb="16">
      <t>メイ</t>
    </rPh>
    <rPh sb="17" eb="19">
      <t>ニンキ</t>
    </rPh>
    <rPh sb="19" eb="20">
      <t>ツキ</t>
    </rPh>
    <rPh sb="22" eb="23">
      <t>メイ</t>
    </rPh>
    <rPh sb="24" eb="25">
      <t>フク</t>
    </rPh>
    <phoneticPr fontId="40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</si>
  <si>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42"/>
  </si>
  <si>
    <t>科　目</t>
    <rPh sb="0" eb="1">
      <t>カ</t>
    </rPh>
    <rPh sb="2" eb="3">
      <t>メ</t>
    </rPh>
    <phoneticPr fontId="42"/>
  </si>
  <si>
    <t>平成29年度</t>
    <rPh sb="0" eb="2">
      <t>ヘー</t>
    </rPh>
    <phoneticPr fontId="42"/>
  </si>
  <si>
    <t>30年度</t>
    <phoneticPr fontId="42"/>
  </si>
  <si>
    <t>令和元年度</t>
    <rPh sb="0" eb="2">
      <t>レイワ</t>
    </rPh>
    <rPh sb="2" eb="4">
      <t>ガンネン</t>
    </rPh>
    <rPh sb="4" eb="5">
      <t>ド</t>
    </rPh>
    <phoneticPr fontId="42"/>
  </si>
  <si>
    <t>内科</t>
    <rPh sb="0" eb="1">
      <t>ウチ</t>
    </rPh>
    <rPh sb="1" eb="2">
      <t>カ</t>
    </rPh>
    <phoneticPr fontId="42"/>
  </si>
  <si>
    <t>呼吸器科</t>
    <rPh sb="0" eb="3">
      <t>コキュウキ</t>
    </rPh>
    <rPh sb="3" eb="4">
      <t>カ</t>
    </rPh>
    <phoneticPr fontId="42"/>
  </si>
  <si>
    <t>循環器科</t>
    <rPh sb="0" eb="4">
      <t>ジュンカンキカ</t>
    </rPh>
    <phoneticPr fontId="42"/>
  </si>
  <si>
    <t>消化器科</t>
    <rPh sb="0" eb="4">
      <t>ショウカキカ</t>
    </rPh>
    <phoneticPr fontId="42"/>
  </si>
  <si>
    <t>外科</t>
    <rPh sb="0" eb="2">
      <t>ゲカ</t>
    </rPh>
    <phoneticPr fontId="42"/>
  </si>
  <si>
    <t>産科・婦人科</t>
    <rPh sb="0" eb="2">
      <t>サンカ</t>
    </rPh>
    <rPh sb="3" eb="5">
      <t>フジン</t>
    </rPh>
    <rPh sb="5" eb="6">
      <t>カ</t>
    </rPh>
    <phoneticPr fontId="42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</si>
  <si>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42"/>
  </si>
  <si>
    <t>神経内科</t>
    <rPh sb="0" eb="2">
      <t>シンケイ</t>
    </rPh>
    <rPh sb="2" eb="4">
      <t>ナイカ</t>
    </rPh>
    <phoneticPr fontId="42"/>
  </si>
  <si>
    <t>小児科</t>
    <rPh sb="0" eb="3">
      <t>ショウニカ</t>
    </rPh>
    <phoneticPr fontId="42"/>
  </si>
  <si>
    <t>皮膚科</t>
    <rPh sb="0" eb="3">
      <t>ヒフカ</t>
    </rPh>
    <phoneticPr fontId="42"/>
  </si>
  <si>
    <t>泌尿器科</t>
    <rPh sb="0" eb="4">
      <t>ヒニョウキカ</t>
    </rPh>
    <phoneticPr fontId="42"/>
  </si>
  <si>
    <t>眼科</t>
    <rPh sb="0" eb="2">
      <t>ガンカ</t>
    </rPh>
    <phoneticPr fontId="42"/>
  </si>
  <si>
    <t>耳鼻咽喉科</t>
    <rPh sb="0" eb="2">
      <t>ジビ</t>
    </rPh>
    <rPh sb="2" eb="5">
      <t>インコウカ</t>
    </rPh>
    <phoneticPr fontId="42"/>
  </si>
  <si>
    <t>整形外科</t>
    <rPh sb="0" eb="2">
      <t>セイケイ</t>
    </rPh>
    <rPh sb="2" eb="4">
      <t>ゲカ</t>
    </rPh>
    <phoneticPr fontId="42"/>
  </si>
  <si>
    <t>※診療日数（日）</t>
    <rPh sb="1" eb="3">
      <t>シンリョウ</t>
    </rPh>
    <rPh sb="3" eb="5">
      <t>ニッスウ</t>
    </rPh>
    <rPh sb="6" eb="7">
      <t>ニチ</t>
    </rPh>
    <phoneticPr fontId="42"/>
  </si>
  <si>
    <t>※一日平均</t>
    <rPh sb="1" eb="3">
      <t>イチニチ</t>
    </rPh>
    <rPh sb="3" eb="5">
      <t>ヘイキン</t>
    </rPh>
    <phoneticPr fontId="42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</si>
  <si>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42"/>
  </si>
  <si>
    <t>令和元年度</t>
    <rPh sb="0" eb="2">
      <t>レイワ</t>
    </rPh>
    <rPh sb="2" eb="3">
      <t>ガン</t>
    </rPh>
    <rPh sb="3" eb="5">
      <t>ネンド</t>
    </rPh>
    <phoneticPr fontId="42"/>
  </si>
  <si>
    <t>内  科</t>
    <rPh sb="0" eb="4">
      <t>ナイカ</t>
    </rPh>
    <phoneticPr fontId="42"/>
  </si>
  <si>
    <t>外  科</t>
    <rPh sb="0" eb="4">
      <t>ゲカ</t>
    </rPh>
    <phoneticPr fontId="42"/>
  </si>
  <si>
    <t>神経内科</t>
    <rPh sb="0" eb="2">
      <t>シンケイ</t>
    </rPh>
    <rPh sb="2" eb="3">
      <t>ウチ</t>
    </rPh>
    <rPh sb="3" eb="4">
      <t>カ</t>
    </rPh>
    <phoneticPr fontId="42"/>
  </si>
  <si>
    <t>放射線科</t>
    <rPh sb="0" eb="4">
      <t>ホウシャセンカ</t>
    </rPh>
    <phoneticPr fontId="42"/>
  </si>
  <si>
    <t>麻酔科</t>
    <rPh sb="0" eb="2">
      <t>マスイ</t>
    </rPh>
    <rPh sb="2" eb="3">
      <t>カ</t>
    </rPh>
    <phoneticPr fontId="42"/>
  </si>
  <si>
    <t>眼  科</t>
    <rPh sb="0" eb="4">
      <t>ガンカ</t>
    </rPh>
    <phoneticPr fontId="42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</si>
  <si>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42"/>
  </si>
  <si>
    <t>循環器科・呼吸器科</t>
    <rPh sb="0" eb="4">
      <t>ジュンカンキカ</t>
    </rPh>
    <rPh sb="5" eb="8">
      <t>コキュウキ</t>
    </rPh>
    <rPh sb="8" eb="9">
      <t>カ</t>
    </rPh>
    <phoneticPr fontId="42"/>
  </si>
  <si>
    <t>7-20. 事業会計</t>
    <rPh sb="6" eb="8">
      <t>ジギョウ</t>
    </rPh>
    <rPh sb="8" eb="10">
      <t>カイケイ</t>
    </rPh>
    <phoneticPr fontId="42"/>
  </si>
  <si>
    <t>令和元年度</t>
    <rPh sb="0" eb="2">
      <t>レイワ</t>
    </rPh>
    <rPh sb="2" eb="5">
      <t>ガンネンド</t>
    </rPh>
    <phoneticPr fontId="42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</si>
  <si>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42"/>
  </si>
  <si>
    <t>（単位：円）</t>
    <rPh sb="1" eb="3">
      <t>タンイ</t>
    </rPh>
    <rPh sb="4" eb="5">
      <t>エン</t>
    </rPh>
    <phoneticPr fontId="42"/>
  </si>
  <si>
    <t>決算額</t>
    <rPh sb="0" eb="2">
      <t>ケッサン</t>
    </rPh>
    <rPh sb="2" eb="3">
      <t>ガク</t>
    </rPh>
    <phoneticPr fontId="42"/>
  </si>
  <si>
    <t>備　考</t>
    <rPh sb="0" eb="3">
      <t>ビコウ</t>
    </rPh>
    <phoneticPr fontId="42"/>
  </si>
  <si>
    <t>収益合計</t>
    <rPh sb="0" eb="2">
      <t>シュウエキ</t>
    </rPh>
    <rPh sb="2" eb="4">
      <t>ゴウケイ</t>
    </rPh>
    <phoneticPr fontId="11"/>
  </si>
  <si>
    <t>収入合計</t>
    <rPh sb="0" eb="2">
      <t>シュウニュウ</t>
    </rPh>
    <rPh sb="2" eb="4">
      <t>ゴウケイ</t>
    </rPh>
    <phoneticPr fontId="11"/>
  </si>
  <si>
    <t>医業収益</t>
    <rPh sb="0" eb="2">
      <t>イギョウ</t>
    </rPh>
    <rPh sb="2" eb="4">
      <t>シュウエキ</t>
    </rPh>
    <phoneticPr fontId="11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</si>
  <si>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11"/>
  </si>
  <si>
    <t>医業外収益</t>
    <rPh sb="0" eb="2">
      <t>イギョウ</t>
    </rPh>
    <rPh sb="2" eb="3">
      <t>ソト</t>
    </rPh>
    <rPh sb="3" eb="5">
      <t>シュウエキ</t>
    </rPh>
    <phoneticPr fontId="11"/>
  </si>
  <si>
    <t>他会計負担金</t>
    <rPh sb="0" eb="3">
      <t>タカイケイ</t>
    </rPh>
    <rPh sb="3" eb="6">
      <t>フタンキン</t>
    </rPh>
    <phoneticPr fontId="45"/>
  </si>
  <si>
    <t>特別利益</t>
    <rPh sb="0" eb="2">
      <t>トクベツ</t>
    </rPh>
    <rPh sb="2" eb="4">
      <t>リエキ</t>
    </rPh>
    <phoneticPr fontId="11"/>
  </si>
  <si>
    <t>費用合計</t>
    <rPh sb="0" eb="2">
      <t>ヒヨウ</t>
    </rPh>
    <rPh sb="2" eb="4">
      <t>ゴウケイ</t>
    </rPh>
    <phoneticPr fontId="11"/>
  </si>
  <si>
    <t>支出合計</t>
    <rPh sb="0" eb="2">
      <t>シシュツ</t>
    </rPh>
    <rPh sb="2" eb="4">
      <t>ゴウケイ</t>
    </rPh>
    <phoneticPr fontId="11"/>
  </si>
  <si>
    <t>医業費用</t>
    <rPh sb="0" eb="2">
      <t>イギョウ</t>
    </rPh>
    <rPh sb="2" eb="4">
      <t>ヒヨウ</t>
    </rPh>
    <phoneticPr fontId="11"/>
  </si>
  <si>
    <t>建設改良費</t>
    <rPh sb="0" eb="2">
      <t>ケンセツ</t>
    </rPh>
    <rPh sb="2" eb="5">
      <t>カイリョウヒ</t>
    </rPh>
    <phoneticPr fontId="11"/>
  </si>
  <si>
    <t>医業外費用</t>
    <rPh sb="0" eb="2">
      <t>イギョウ</t>
    </rPh>
    <rPh sb="2" eb="3">
      <t>ソト</t>
    </rPh>
    <rPh sb="3" eb="5">
      <t>ヒヨウ</t>
    </rPh>
    <phoneticPr fontId="11"/>
  </si>
  <si>
    <t>企業債償還金</t>
    <rPh sb="0" eb="3">
      <t>キギョウサイ</t>
    </rPh>
    <rPh sb="3" eb="6">
      <t>ショウカンキン</t>
    </rPh>
    <phoneticPr fontId="11"/>
  </si>
  <si>
    <t>特別損失</t>
    <rPh sb="0" eb="2">
      <t>トクベツ</t>
    </rPh>
    <rPh sb="2" eb="4">
      <t>ソンシツ</t>
    </rPh>
    <phoneticPr fontId="11"/>
  </si>
  <si>
    <t>予備費</t>
    <rPh sb="0" eb="3">
      <t>ヨビヒ</t>
    </rPh>
    <phoneticPr fontId="11"/>
  </si>
  <si>
    <t>（注）備考欄の数値は、収益については仮受消費税額、費用及び支出については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42"/>
  </si>
  <si>
    <t>　　　仮払消費税額でうち数である。</t>
    <rPh sb="12" eb="13">
      <t>カズ</t>
    </rPh>
    <phoneticPr fontId="42"/>
  </si>
  <si>
    <t>7-21. 損益計算書</t>
    <phoneticPr fontId="42"/>
  </si>
  <si>
    <t>（借  方）</t>
  </si>
  <si>
    <t>（単位：円）</t>
  </si>
  <si>
    <t>科    目</t>
  </si>
  <si>
    <t>令和元年度</t>
    <rPh sb="0" eb="2">
      <t>レイワ</t>
    </rPh>
    <rPh sb="2" eb="4">
      <t>ガンネン</t>
    </rPh>
    <rPh sb="3" eb="5">
      <t>ネンド</t>
    </rPh>
    <phoneticPr fontId="42"/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</si>
  <si>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</si>
  <si>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</si>
  <si>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</si>
  <si>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</si>
  <si>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</si>
  <si>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</si>
  <si>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</si>
  <si>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</si>
  <si>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</si>
  <si>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45"/>
  </si>
  <si>
    <t>雑損失</t>
  </si>
  <si>
    <t>特別損失</t>
  </si>
  <si>
    <t>過年度損益修正損</t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</si>
  <si>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42"/>
  </si>
  <si>
    <t>合　計</t>
  </si>
  <si>
    <t>（貸  方）</t>
  </si>
  <si>
    <t>科　目</t>
    <phoneticPr fontId="2"/>
  </si>
  <si>
    <t>令和元年度</t>
    <rPh sb="0" eb="3">
      <t>レイワガン</t>
    </rPh>
    <phoneticPr fontId="42"/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</si>
  <si>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</si>
  <si>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</si>
  <si>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</si>
  <si>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</si>
  <si>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</si>
  <si>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</si>
  <si>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</si>
  <si>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</si>
  <si>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42"/>
  </si>
  <si>
    <t>その他医業外収益</t>
  </si>
  <si>
    <t>特別利益</t>
  </si>
  <si>
    <t>過年度損益修正益</t>
  </si>
  <si>
    <t>当年度純損失</t>
    <rPh sb="4" eb="6">
      <t>ソンシツ</t>
    </rPh>
    <phoneticPr fontId="42"/>
  </si>
  <si>
    <t>資料：市立病院</t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</si>
  <si>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2"/>
  </si>
  <si>
    <t>各年3月31日</t>
    <rPh sb="0" eb="1">
      <t>カク</t>
    </rPh>
    <rPh sb="1" eb="2">
      <t>ネン</t>
    </rPh>
    <phoneticPr fontId="2"/>
  </si>
  <si>
    <t>被保険者数</t>
    <rPh sb="0" eb="1">
      <t>ヒ</t>
    </rPh>
    <rPh sb="1" eb="4">
      <t>ホケンシャ</t>
    </rPh>
    <rPh sb="4" eb="5">
      <t>カズ</t>
    </rPh>
    <phoneticPr fontId="42"/>
  </si>
  <si>
    <t>加入率</t>
    <rPh sb="0" eb="3">
      <t>カニュウリツ</t>
    </rPh>
    <phoneticPr fontId="42"/>
  </si>
  <si>
    <t>国保世帯数</t>
    <rPh sb="0" eb="2">
      <t>コクホ</t>
    </rPh>
    <rPh sb="2" eb="4">
      <t>セタイ</t>
    </rPh>
    <rPh sb="4" eb="5">
      <t>カズ</t>
    </rPh>
    <phoneticPr fontId="42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</si>
  <si>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42"/>
  </si>
  <si>
    <t>（人）</t>
    <rPh sb="1" eb="2">
      <t>ヒト</t>
    </rPh>
    <phoneticPr fontId="42"/>
  </si>
  <si>
    <t>（％）</t>
    <phoneticPr fontId="42"/>
  </si>
  <si>
    <t>（世帯）</t>
    <rPh sb="1" eb="3">
      <t>セタイ</t>
    </rPh>
    <phoneticPr fontId="42"/>
  </si>
  <si>
    <t>一　般</t>
    <rPh sb="0" eb="1">
      <t>イッ</t>
    </rPh>
    <rPh sb="2" eb="3">
      <t>ハン</t>
    </rPh>
    <phoneticPr fontId="42"/>
  </si>
  <si>
    <t>退　職</t>
    <rPh sb="0" eb="1">
      <t>タイ</t>
    </rPh>
    <rPh sb="2" eb="3">
      <t>ショク</t>
    </rPh>
    <phoneticPr fontId="42"/>
  </si>
  <si>
    <t>平成28</t>
    <rPh sb="0" eb="2">
      <t>ヘイセイ</t>
    </rPh>
    <phoneticPr fontId="42"/>
  </si>
  <si>
    <t>令和 2</t>
    <rPh sb="0" eb="1">
      <t>レイワ</t>
    </rPh>
    <phoneticPr fontId="2"/>
  </si>
  <si>
    <t>資料：国民健康保険課</t>
    <rPh sb="0" eb="2">
      <t>シリョウ</t>
    </rPh>
    <rPh sb="3" eb="5">
      <t>コクミン</t>
    </rPh>
    <rPh sb="5" eb="7">
      <t>ケンコウ</t>
    </rPh>
    <rPh sb="7" eb="9">
      <t>ホケン</t>
    </rPh>
    <rPh sb="9" eb="10">
      <t>カ</t>
    </rPh>
    <phoneticPr fontId="42"/>
  </si>
  <si>
    <t>7-23. 国民健康保険税賦課基準</t>
    <phoneticPr fontId="42"/>
  </si>
  <si>
    <t>（医療分）</t>
  </si>
  <si>
    <t>区　分</t>
  </si>
  <si>
    <t>平成30年度</t>
    <phoneticPr fontId="42"/>
  </si>
  <si>
    <t>31年度</t>
    <phoneticPr fontId="42"/>
  </si>
  <si>
    <t>令和2年度</t>
    <rPh sb="0" eb="2">
      <t>レイワ</t>
    </rPh>
    <rPh sb="3" eb="5">
      <t>ネンド</t>
    </rPh>
    <phoneticPr fontId="42"/>
  </si>
  <si>
    <t>賦課割合</t>
  </si>
  <si>
    <t>税率（額）</t>
  </si>
  <si>
    <t>所得割</t>
  </si>
  <si>
    <t>均等割</t>
  </si>
  <si>
    <t>26,500円</t>
    <rPh sb="6" eb="7">
      <t>エン</t>
    </rPh>
    <phoneticPr fontId="2"/>
  </si>
  <si>
    <t>（介護分）</t>
  </si>
  <si>
    <t>8,500円</t>
    <rPh sb="5" eb="6">
      <t>エン</t>
    </rPh>
    <phoneticPr fontId="2"/>
  </si>
  <si>
    <t>（支援金分）</t>
  </si>
  <si>
    <t>令和2年度</t>
    <rPh sb="0" eb="2">
      <t>レイワ</t>
    </rPh>
    <phoneticPr fontId="42"/>
  </si>
  <si>
    <t>7,500円</t>
    <rPh sb="5" eb="6">
      <t>エン</t>
    </rPh>
    <phoneticPr fontId="2"/>
  </si>
  <si>
    <t>資料：国民健康保険課</t>
  </si>
  <si>
    <t>7-24. 国民健康保険事業状況</t>
    <phoneticPr fontId="42"/>
  </si>
  <si>
    <t>（1）事業費</t>
    <phoneticPr fontId="42"/>
  </si>
  <si>
    <t>（単位：千円）</t>
    <phoneticPr fontId="45"/>
  </si>
  <si>
    <t>区  分</t>
  </si>
  <si>
    <t>平成29年度</t>
    <phoneticPr fontId="42"/>
  </si>
  <si>
    <t>平均被保険者</t>
  </si>
  <si>
    <t>世  帯</t>
  </si>
  <si>
    <t>人  員</t>
  </si>
  <si>
    <t>収  入  額</t>
    <phoneticPr fontId="42"/>
  </si>
  <si>
    <t>支  出  額</t>
  </si>
  <si>
    <t>保険税
(現年度)</t>
  </si>
  <si>
    <t>調定額</t>
  </si>
  <si>
    <t>収納額</t>
  </si>
  <si>
    <t>収納率(%)</t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</si>
  <si>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42"/>
  </si>
  <si>
    <t>（単位：千円）</t>
    <rPh sb="1" eb="3">
      <t>タンイ</t>
    </rPh>
    <rPh sb="4" eb="5">
      <t>セン</t>
    </rPh>
    <rPh sb="5" eb="6">
      <t>エン</t>
    </rPh>
    <phoneticPr fontId="42"/>
  </si>
  <si>
    <t>平成29年度</t>
    <rPh sb="0" eb="2">
      <t>ヘイセイ</t>
    </rPh>
    <rPh sb="4" eb="6">
      <t>ネンド</t>
    </rPh>
    <phoneticPr fontId="42"/>
  </si>
  <si>
    <t>件　数</t>
    <rPh sb="0" eb="1">
      <t>ケン</t>
    </rPh>
    <rPh sb="2" eb="3">
      <t>カズ</t>
    </rPh>
    <phoneticPr fontId="42"/>
  </si>
  <si>
    <t>金　額</t>
    <rPh sb="0" eb="1">
      <t>キン</t>
    </rPh>
    <rPh sb="2" eb="3">
      <t>ガク</t>
    </rPh>
    <phoneticPr fontId="42"/>
  </si>
  <si>
    <t>療養の給付</t>
    <rPh sb="0" eb="2">
      <t>リョウヨウ</t>
    </rPh>
    <rPh sb="3" eb="5">
      <t>キュウフ</t>
    </rPh>
    <phoneticPr fontId="42"/>
  </si>
  <si>
    <t>療養費等</t>
    <rPh sb="0" eb="3">
      <t>リョウヨウヒ</t>
    </rPh>
    <rPh sb="3" eb="4">
      <t>トウ</t>
    </rPh>
    <phoneticPr fontId="42"/>
  </si>
  <si>
    <t>高額療養費</t>
    <rPh sb="0" eb="2">
      <t>コウガク</t>
    </rPh>
    <rPh sb="2" eb="5">
      <t>リョウヨウヒ</t>
    </rPh>
    <phoneticPr fontId="42"/>
  </si>
  <si>
    <t>その他の給付</t>
    <rPh sb="2" eb="3">
      <t>タ</t>
    </rPh>
    <rPh sb="4" eb="6">
      <t>キュウフ</t>
    </rPh>
    <phoneticPr fontId="42"/>
  </si>
  <si>
    <t>目次</t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</si>
  <si>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</si>
  <si>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</si>
  <si>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</si>
  <si>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</si>
  <si>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</si>
  <si>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7-5. 成人保健　（1）健康診査状況</t>
  </si>
  <si>
    <t>7-5. 成人保健　（2）健康手帳の交付</t>
  </si>
  <si>
    <t>7-5. 成人保健　（3）成人健康相談状況</t>
  </si>
  <si>
    <t>7-5. 成人保健　（4）成人・老人訪問活動</t>
  </si>
  <si>
    <t>7-5. 成人保健　（5）地域包括支援センター（兼務保健師分を含む）</t>
  </si>
  <si>
    <t>7-6. 母子保健　（1）相談等の状況</t>
  </si>
  <si>
    <t>7-6. 母子保健　（2）４か月児健康診査状況</t>
  </si>
  <si>
    <t>7-6. 母子保健　（3）10か月児健康診査状況</t>
  </si>
  <si>
    <t>7-6. 母子保健　（4）１歳６か月児健康診査状況</t>
  </si>
  <si>
    <t>7-6. 母子保健　（5）３歳児健康診査状況</t>
  </si>
  <si>
    <t>7-6. 母子保健　（6）母子訪問活動</t>
  </si>
  <si>
    <t>7-7. 健康づくり事業　（1）成人保健</t>
  </si>
  <si>
    <t>7-7. 健康づくり事業　（2）母子保健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</si>
  <si>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</si>
  <si>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</si>
  <si>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</si>
  <si>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</si>
  <si>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</si>
  <si>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</si>
  <si>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</si>
  <si>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</si>
  <si>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</si>
  <si>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</si>
  <si>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</si>
  <si>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</si>
  <si>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</si>
  <si>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7-21. 損益計算書　（借  方）</t>
  </si>
  <si>
    <t>7-22. 国民健康保険加入状況</t>
  </si>
  <si>
    <t>7-23. 国民健康保険税賦課基準　（医療分）</t>
  </si>
  <si>
    <t>7-24. 国民健康保険事業状況　（1）事業費</t>
  </si>
  <si>
    <t>7-24. 国民健康保険事業状況　（2）給付等（退職者医療分含む）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</si>
</sst>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\(?0\)"/>
    <numFmt numFmtId="181" formatCode="0_);\(0\)"/>
    <numFmt numFmtId="182" formatCode="#,##0\(&quot;心&quot;&quot;電&quot;&quot;図&quot;\)"/>
    <numFmt numFmtId="183" formatCode="#,##0\(&quot;眼&quot;&quot;底&quot;\)"/>
    <numFmt numFmtId="184" formatCode="\(#,##0\)"/>
    <numFmt numFmtId="185" formatCode="#,##0.0_ "/>
    <numFmt numFmtId="186" formatCode="#,##0\(&quot;母&quot;&quot;子&quot;&quot;分&quot;\)"/>
    <numFmt numFmtId="187" formatCode="#,##0.000_ "/>
    <numFmt numFmtId="188" formatCode="\(&quot;内&quot;#,##0\)"/>
    <numFmt numFmtId="189" formatCode="0_);[Red]\(0\)"/>
    <numFmt numFmtId="190" formatCode="0.0%"/>
    <numFmt numFmtId="191" formatCode="#,##0&quot;円&quot;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2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>
      <alignment vertical="center"/>
    </xf>
    <xf numFmtId="0" fontId="61" fillId="0" borderId="0" applyNumberForma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41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41" fillId="0" borderId="17" xfId="2" applyNumberFormat="1" applyFont="1" applyFill="1" applyBorder="1" applyAlignment="1" applyProtection="1">
      <alignment horizontal="center" vertical="center"/>
    </xf>
    <xf numFmtId="178" fontId="41" fillId="0" borderId="0" xfId="2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9" fontId="5" fillId="0" borderId="23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vertical="center"/>
    </xf>
    <xf numFmtId="0" fontId="41" fillId="0" borderId="19" xfId="2" applyNumberFormat="1" applyFont="1" applyFill="1" applyBorder="1" applyAlignment="1" applyProtection="1">
      <alignment horizontal="center" vertical="center"/>
    </xf>
    <xf numFmtId="0" fontId="5" fillId="0" borderId="24" xfId="2" applyNumberFormat="1" applyFont="1" applyFill="1" applyBorder="1" applyAlignment="1" applyProtection="1">
      <alignment horizontal="center"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0" fontId="41" fillId="0" borderId="27" xfId="2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vertical="center"/>
    </xf>
    <xf numFmtId="0" fontId="3" fillId="0" borderId="28" xfId="269" applyNumberFormat="1" applyFill="1" applyBorder="1" applyAlignment="1">
      <alignment vertical="center"/>
    </xf>
    <xf numFmtId="0" fontId="5" fillId="0" borderId="28" xfId="2" applyNumberFormat="1" applyFont="1" applyFill="1" applyBorder="1" applyAlignment="1" applyProtection="1">
      <alignment horizontal="right" vertical="center"/>
    </xf>
    <xf numFmtId="0" fontId="4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41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29" xfId="269" applyNumberFormat="1" applyFont="1" applyFill="1" applyBorder="1" applyAlignment="1" applyProtection="1">
      <alignment horizontal="left" vertical="center" indent="1"/>
    </xf>
    <xf numFmtId="0" fontId="5" fillId="0" borderId="29" xfId="269" applyNumberFormat="1" applyFont="1" applyFill="1" applyBorder="1" applyAlignment="1" applyProtection="1"/>
    <xf numFmtId="0" fontId="5" fillId="0" borderId="29" xfId="269" applyNumberFormat="1" applyFont="1" applyFill="1" applyBorder="1" applyAlignment="1" applyProtection="1">
      <alignment vertical="center"/>
    </xf>
    <xf numFmtId="0" fontId="5" fillId="0" borderId="29" xfId="269" applyNumberFormat="1" applyFont="1" applyFill="1" applyBorder="1" applyAlignment="1" applyProtection="1">
      <alignment horizontal="right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41" fillId="0" borderId="17" xfId="269" applyNumberFormat="1" applyFont="1" applyFill="1" applyBorder="1" applyAlignment="1" applyProtection="1">
      <alignment horizontal="center" vertical="center"/>
    </xf>
    <xf numFmtId="178" fontId="41" fillId="0" borderId="28" xfId="269" applyNumberFormat="1" applyFont="1" applyFill="1" applyBorder="1" applyAlignment="1" applyProtection="1">
      <alignment vertical="center"/>
    </xf>
    <xf numFmtId="0" fontId="44" fillId="0" borderId="28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left" vertical="center" indent="1"/>
    </xf>
    <xf numFmtId="178" fontId="5" fillId="0" borderId="0" xfId="269" applyNumberFormat="1" applyFont="1" applyFill="1" applyAlignment="1" applyProtection="1">
      <alignment vertical="center"/>
    </xf>
    <xf numFmtId="180" fontId="5" fillId="0" borderId="0" xfId="269" applyNumberFormat="1" applyFont="1" applyFill="1" applyAlignment="1" applyProtection="1">
      <alignment horizontal="center" vertical="center"/>
    </xf>
    <xf numFmtId="181" fontId="5" fillId="0" borderId="0" xfId="269" applyNumberFormat="1" applyFont="1" applyFill="1" applyAlignment="1" applyProtection="1">
      <alignment horizontal="center" vertical="center"/>
    </xf>
    <xf numFmtId="0" fontId="6" fillId="0" borderId="19" xfId="269" applyNumberFormat="1" applyFont="1" applyFill="1" applyBorder="1" applyAlignment="1" applyProtection="1">
      <alignment horizontal="left" vertical="center" wrapText="1" indent="1"/>
    </xf>
    <xf numFmtId="178" fontId="5" fillId="0" borderId="0" xfId="269" applyNumberFormat="1" applyFont="1" applyFill="1" applyBorder="1" applyAlignment="1" applyProtection="1">
      <alignment vertical="center"/>
    </xf>
    <xf numFmtId="180" fontId="5" fillId="0" borderId="0" xfId="269" quotePrefix="1" applyNumberFormat="1" applyFont="1" applyFill="1" applyAlignment="1" applyProtection="1">
      <alignment horizontal="center" vertical="center"/>
    </xf>
    <xf numFmtId="181" fontId="5" fillId="0" borderId="0" xfId="269" quotePrefix="1" applyNumberFormat="1" applyFont="1" applyFill="1" applyAlignment="1" applyProtection="1">
      <alignment horizontal="center" vertical="center"/>
    </xf>
    <xf numFmtId="0" fontId="43" fillId="0" borderId="28" xfId="269" applyNumberFormat="1" applyFont="1" applyFill="1" applyBorder="1" applyAlignment="1" applyProtection="1">
      <alignment vertical="center"/>
    </xf>
    <xf numFmtId="0" fontId="5" fillId="0" borderId="28" xfId="269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Protection="1"/>
    <xf numFmtId="0" fontId="5" fillId="0" borderId="0" xfId="2" applyNumberFormat="1" applyFont="1" applyFill="1" applyProtection="1"/>
    <xf numFmtId="0" fontId="5" fillId="0" borderId="29" xfId="2" applyNumberFormat="1" applyFont="1" applyFill="1" applyBorder="1" applyAlignment="1" applyProtection="1">
      <alignment horizontal="left" vertical="center" indent="1"/>
    </xf>
    <xf numFmtId="0" fontId="5" fillId="0" borderId="29" xfId="2" applyNumberFormat="1" applyFont="1" applyFill="1" applyBorder="1" applyProtection="1"/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41" fillId="0" borderId="14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7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center" vertical="center"/>
    </xf>
    <xf numFmtId="178" fontId="46" fillId="0" borderId="0" xfId="2" quotePrefix="1" applyNumberFormat="1" applyFont="1" applyFill="1" applyBorder="1" applyAlignment="1" applyProtection="1">
      <alignment horizontal="right" vertical="center"/>
    </xf>
    <xf numFmtId="0" fontId="5" fillId="0" borderId="27" xfId="269" applyNumberFormat="1" applyFont="1" applyFill="1" applyBorder="1" applyAlignment="1">
      <alignment horizontal="center" vertical="center"/>
    </xf>
    <xf numFmtId="178" fontId="41" fillId="0" borderId="30" xfId="2" applyNumberFormat="1" applyFont="1" applyFill="1" applyBorder="1" applyAlignment="1" applyProtection="1">
      <alignment horizontal="right" vertical="center"/>
    </xf>
    <xf numFmtId="178" fontId="5" fillId="0" borderId="30" xfId="2" applyNumberFormat="1" applyFont="1" applyFill="1" applyBorder="1" applyAlignment="1" applyProtection="1">
      <alignment horizontal="right" vertical="center"/>
    </xf>
    <xf numFmtId="0" fontId="5" fillId="0" borderId="24" xfId="269" applyNumberFormat="1" applyFont="1" applyFill="1" applyBorder="1" applyAlignment="1">
      <alignment horizontal="center" vertical="center"/>
    </xf>
    <xf numFmtId="178" fontId="41" fillId="0" borderId="23" xfId="2" applyNumberFormat="1" applyFont="1" applyFill="1" applyBorder="1" applyAlignment="1" applyProtection="1">
      <alignment horizontal="right" vertical="center"/>
    </xf>
    <xf numFmtId="178" fontId="46" fillId="0" borderId="23" xfId="2" quotePrefix="1" applyNumberFormat="1" applyFont="1" applyFill="1" applyBorder="1" applyAlignment="1" applyProtection="1">
      <alignment horizontal="right" vertical="center"/>
    </xf>
    <xf numFmtId="178" fontId="46" fillId="0" borderId="0" xfId="2" applyNumberFormat="1" applyFont="1" applyFill="1" applyBorder="1" applyAlignment="1" applyProtection="1">
      <alignment horizontal="right" vertical="center"/>
    </xf>
    <xf numFmtId="0" fontId="5" fillId="0" borderId="28" xfId="2" applyNumberFormat="1" applyFont="1" applyFill="1" applyBorder="1" applyProtection="1"/>
    <xf numFmtId="0" fontId="5" fillId="0" borderId="29" xfId="2" applyNumberFormat="1" applyFont="1" applyFill="1" applyBorder="1" applyAlignment="1" applyProtection="1">
      <alignment vertical="center"/>
    </xf>
    <xf numFmtId="0" fontId="5" fillId="0" borderId="29" xfId="2" applyNumberFormat="1" applyFont="1" applyFill="1" applyBorder="1" applyAlignment="1" applyProtection="1">
      <alignment horizontal="right"/>
    </xf>
    <xf numFmtId="0" fontId="5" fillId="0" borderId="15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178" fontId="5" fillId="0" borderId="31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 indent="3"/>
    </xf>
    <xf numFmtId="0" fontId="3" fillId="0" borderId="0" xfId="269" applyNumberFormat="1" applyFill="1" applyAlignment="1">
      <alignment vertical="center"/>
    </xf>
    <xf numFmtId="0" fontId="46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6" fillId="0" borderId="0" xfId="2" applyNumberFormat="1" applyFont="1" applyFill="1" applyAlignment="1" applyProtection="1">
      <alignment horizontal="right" vertical="center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/>
    </xf>
    <xf numFmtId="0" fontId="5" fillId="0" borderId="17" xfId="2" applyNumberFormat="1" applyFont="1" applyFill="1" applyBorder="1" applyAlignment="1" applyProtection="1">
      <alignment horizontal="distributed" vertical="center" indent="1"/>
    </xf>
    <xf numFmtId="182" fontId="5" fillId="0" borderId="0" xfId="2" applyNumberFormat="1" applyFont="1" applyFill="1" applyBorder="1" applyAlignment="1" applyProtection="1">
      <alignment horizontal="center" vertical="center" shrinkToFit="1"/>
    </xf>
    <xf numFmtId="183" fontId="5" fillId="0" borderId="0" xfId="2" applyNumberFormat="1" applyFont="1" applyFill="1" applyBorder="1" applyAlignment="1" applyProtection="1">
      <alignment horizontal="center" vertical="center" shrinkToFit="1"/>
    </xf>
    <xf numFmtId="0" fontId="5" fillId="0" borderId="19" xfId="2" applyNumberFormat="1" applyFont="1" applyFill="1" applyBorder="1" applyAlignment="1" applyProtection="1">
      <alignment horizontal="center" vertical="center" shrinkToFit="1"/>
    </xf>
    <xf numFmtId="0" fontId="5" fillId="0" borderId="27" xfId="2" applyNumberFormat="1" applyFont="1" applyFill="1" applyBorder="1" applyAlignment="1" applyProtection="1">
      <alignment horizontal="distributed" vertical="center" indent="1"/>
    </xf>
    <xf numFmtId="178" fontId="5" fillId="0" borderId="30" xfId="2" applyNumberFormat="1" applyFont="1" applyFill="1" applyBorder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distributed" vertical="center" indent="1"/>
    </xf>
    <xf numFmtId="178" fontId="5" fillId="0" borderId="23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distributed" vertical="center" indent="1"/>
    </xf>
    <xf numFmtId="178" fontId="5" fillId="0" borderId="0" xfId="2" applyNumberFormat="1" applyFont="1" applyFill="1" applyAlignment="1" applyProtection="1">
      <alignment vertical="center"/>
    </xf>
    <xf numFmtId="184" fontId="5" fillId="0" borderId="0" xfId="2" applyNumberFormat="1" applyFont="1" applyFill="1" applyAlignment="1" applyProtection="1">
      <alignment horizontal="left" vertical="center"/>
    </xf>
    <xf numFmtId="178" fontId="5" fillId="0" borderId="0" xfId="2" applyNumberFormat="1" applyFont="1" applyFill="1" applyAlignment="1" applyProtection="1">
      <alignment horizontal="right" vertical="center"/>
    </xf>
    <xf numFmtId="184" fontId="5" fillId="0" borderId="23" xfId="2" applyNumberFormat="1" applyFont="1" applyFill="1" applyBorder="1" applyAlignment="1" applyProtection="1">
      <alignment horizontal="left" vertical="center"/>
    </xf>
    <xf numFmtId="178" fontId="5" fillId="0" borderId="30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Alignment="1" applyProtection="1">
      <alignment horizontal="center" vertical="center"/>
    </xf>
    <xf numFmtId="178" fontId="5" fillId="0" borderId="23" xfId="2" applyNumberFormat="1" applyFont="1" applyFill="1" applyBorder="1" applyAlignment="1" applyProtection="1">
      <alignment horizontal="center" vertical="center"/>
    </xf>
    <xf numFmtId="0" fontId="5" fillId="0" borderId="33" xfId="2" applyNumberFormat="1" applyFont="1" applyFill="1" applyBorder="1" applyAlignment="1" applyProtection="1">
      <alignment horizontal="distributed" vertical="center" indent="1"/>
    </xf>
    <xf numFmtId="0" fontId="5" fillId="0" borderId="28" xfId="2" applyNumberFormat="1" applyFont="1" applyFill="1" applyBorder="1" applyAlignment="1" applyProtection="1">
      <alignment horizontal="left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33" xfId="2" quotePrefix="1" applyNumberFormat="1" applyFont="1" applyFill="1" applyBorder="1" applyAlignment="1" applyProtection="1">
      <alignment horizontal="right" vertical="center" indent="1"/>
    </xf>
    <xf numFmtId="178" fontId="5" fillId="0" borderId="34" xfId="2" applyNumberFormat="1" applyFont="1" applyFill="1" applyBorder="1" applyAlignment="1" applyProtection="1">
      <alignment vertical="center"/>
    </xf>
    <xf numFmtId="178" fontId="5" fillId="0" borderId="29" xfId="2" applyNumberFormat="1" applyFont="1" applyFill="1" applyBorder="1" applyAlignment="1" applyProtection="1">
      <alignment vertical="center"/>
    </xf>
    <xf numFmtId="0" fontId="49" fillId="0" borderId="0" xfId="2" applyNumberFormat="1" applyFont="1" applyFill="1" applyAlignment="1" applyProtection="1">
      <alignment vertical="center"/>
    </xf>
    <xf numFmtId="0" fontId="50" fillId="0" borderId="0" xfId="2" applyNumberFormat="1" applyFont="1" applyFill="1" applyAlignment="1" applyProtection="1">
      <alignment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41" fillId="0" borderId="15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178" fontId="41" fillId="0" borderId="0" xfId="269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0" fontId="5" fillId="0" borderId="27" xfId="269" applyNumberFormat="1" applyFont="1" applyFill="1" applyBorder="1" applyAlignment="1" applyProtection="1">
      <alignment horizontal="center" vertical="center"/>
    </xf>
    <xf numFmtId="178" fontId="5" fillId="0" borderId="30" xfId="269" applyNumberFormat="1" applyFont="1" applyFill="1" applyBorder="1" applyAlignment="1" applyProtection="1">
      <alignment vertical="center"/>
    </xf>
    <xf numFmtId="178" fontId="41" fillId="0" borderId="30" xfId="269" applyNumberFormat="1" applyFont="1" applyFill="1" applyBorder="1" applyAlignment="1" applyProtection="1">
      <alignment vertical="center"/>
    </xf>
    <xf numFmtId="0" fontId="5" fillId="0" borderId="24" xfId="269" applyNumberFormat="1" applyFont="1" applyFill="1" applyBorder="1" applyAlignment="1" applyProtection="1">
      <alignment horizontal="center" vertical="center"/>
    </xf>
    <xf numFmtId="178" fontId="5" fillId="0" borderId="23" xfId="269" applyNumberFormat="1" applyFont="1" applyFill="1" applyBorder="1" applyAlignment="1" applyProtection="1">
      <alignment vertical="center"/>
    </xf>
    <xf numFmtId="178" fontId="41" fillId="0" borderId="23" xfId="269" applyNumberFormat="1" applyFont="1" applyFill="1" applyBorder="1" applyAlignment="1" applyProtection="1">
      <alignment vertical="center"/>
    </xf>
    <xf numFmtId="0" fontId="5" fillId="0" borderId="33" xfId="269" applyNumberFormat="1" applyFont="1" applyFill="1" applyBorder="1" applyAlignment="1" applyProtection="1">
      <alignment horizontal="center" vertical="center"/>
    </xf>
    <xf numFmtId="0" fontId="3" fillId="0" borderId="28" xfId="269" applyNumberFormat="1" applyFont="1" applyFill="1" applyBorder="1" applyAlignment="1">
      <alignment vertical="center" wrapText="1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right" vertical="center" indent="1"/>
    </xf>
    <xf numFmtId="178" fontId="5" fillId="0" borderId="35" xfId="2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0" fontId="5" fillId="0" borderId="33" xfId="269" quotePrefix="1" applyNumberFormat="1" applyFont="1" applyFill="1" applyBorder="1" applyAlignment="1" applyProtection="1">
      <alignment horizontal="right" vertical="center" indent="1"/>
    </xf>
    <xf numFmtId="0" fontId="47" fillId="0" borderId="0" xfId="2" applyNumberFormat="1" applyFont="1" applyFill="1" applyAlignment="1" applyProtection="1">
      <alignment vertical="center"/>
    </xf>
    <xf numFmtId="0" fontId="5" fillId="0" borderId="0" xfId="270" applyNumberFormat="1" applyFont="1" applyFill="1" applyAlignment="1">
      <alignment horizontal="right" vertical="center"/>
    </xf>
    <xf numFmtId="0" fontId="5" fillId="0" borderId="29" xfId="2" applyNumberFormat="1" applyFont="1" applyFill="1" applyBorder="1" applyAlignment="1" applyProtection="1"/>
    <xf numFmtId="0" fontId="5" fillId="0" borderId="19" xfId="2" applyNumberFormat="1" applyFont="1" applyFill="1" applyBorder="1" applyAlignment="1" applyProtection="1">
      <alignment horizontal="right" vertical="center" indent="1"/>
    </xf>
    <xf numFmtId="0" fontId="5" fillId="0" borderId="0" xfId="2" quotePrefix="1" applyNumberFormat="1" applyFont="1" applyFill="1" applyBorder="1" applyAlignment="1" applyProtection="1">
      <alignment horizontal="right" vertical="center" indent="1"/>
    </xf>
    <xf numFmtId="0" fontId="6" fillId="0" borderId="28" xfId="2" applyNumberFormat="1" applyFont="1" applyFill="1" applyBorder="1" applyAlignment="1" applyProtection="1">
      <alignment horizontal="left" vertical="center"/>
    </xf>
    <xf numFmtId="0" fontId="51" fillId="0" borderId="0" xfId="2" applyNumberFormat="1" applyFont="1" applyFill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0" fillId="0" borderId="1" xfId="2" applyNumberFormat="1" applyFont="1" applyFill="1" applyBorder="1" applyAlignment="1" applyProtection="1">
      <alignment horizontal="centerContinuous" vertical="center"/>
    </xf>
    <xf numFmtId="178" fontId="5" fillId="0" borderId="31" xfId="2" applyNumberFormat="1" applyFont="1" applyFill="1" applyBorder="1" applyAlignment="1" applyProtection="1">
      <alignment horizontal="right" vertical="center"/>
    </xf>
    <xf numFmtId="185" fontId="5" fillId="0" borderId="0" xfId="2" applyNumberFormat="1" applyFont="1" applyFill="1" applyBorder="1" applyAlignment="1" applyProtection="1">
      <alignment horizontal="right" vertical="center"/>
    </xf>
    <xf numFmtId="0" fontId="47" fillId="0" borderId="28" xfId="2" applyNumberFormat="1" applyFont="1" applyFill="1" applyBorder="1" applyAlignment="1" applyProtection="1">
      <alignment vertical="center"/>
    </xf>
    <xf numFmtId="0" fontId="47" fillId="0" borderId="28" xfId="2" applyNumberFormat="1" applyFont="1" applyFill="1" applyBorder="1" applyAlignment="1" applyProtection="1">
      <alignment horizontal="centerContinuous" vertical="center"/>
    </xf>
    <xf numFmtId="0" fontId="47" fillId="0" borderId="28" xfId="2" applyNumberFormat="1" applyFont="1" applyFill="1" applyBorder="1" applyProtection="1"/>
    <xf numFmtId="0" fontId="47" fillId="0" borderId="0" xfId="2" applyNumberFormat="1" applyFont="1" applyFill="1" applyProtection="1"/>
    <xf numFmtId="0" fontId="3" fillId="0" borderId="0" xfId="269" applyNumberFormat="1" applyFill="1" applyProtection="1"/>
    <xf numFmtId="178" fontId="5" fillId="0" borderId="34" xfId="2" applyNumberFormat="1" applyFont="1" applyFill="1" applyBorder="1" applyAlignment="1" applyProtection="1">
      <alignment horizontal="right" vertical="center"/>
    </xf>
    <xf numFmtId="178" fontId="5" fillId="0" borderId="29" xfId="2" applyNumberFormat="1" applyFont="1" applyFill="1" applyBorder="1" applyAlignment="1" applyProtection="1">
      <alignment horizontal="right" vertical="center"/>
    </xf>
    <xf numFmtId="185" fontId="5" fillId="0" borderId="29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horizontal="centerContinuous" vertical="center"/>
    </xf>
    <xf numFmtId="0" fontId="5" fillId="0" borderId="29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3" fillId="0" borderId="0" xfId="269" applyNumberFormat="1" applyFill="1"/>
    <xf numFmtId="0" fontId="5" fillId="0" borderId="36" xfId="2" applyNumberFormat="1" applyFont="1" applyFill="1" applyBorder="1" applyAlignment="1" applyProtection="1">
      <alignment horizontal="center" vertical="center"/>
    </xf>
    <xf numFmtId="0" fontId="5" fillId="0" borderId="35" xfId="2" applyNumberFormat="1" applyFont="1" applyFill="1" applyBorder="1" applyAlignment="1" applyProtection="1">
      <alignment horizontal="center" vertical="center"/>
    </xf>
    <xf numFmtId="178" fontId="5" fillId="0" borderId="0" xfId="2" quotePrefix="1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>
      <alignment vertical="center"/>
    </xf>
    <xf numFmtId="0" fontId="40" fillId="0" borderId="0" xfId="269" applyNumberFormat="1" applyFont="1" applyFill="1" applyAlignment="1">
      <alignment vertical="center"/>
    </xf>
    <xf numFmtId="0" fontId="5" fillId="0" borderId="29" xfId="8" applyNumberFormat="1" applyFont="1" applyFill="1" applyBorder="1" applyAlignment="1" applyProtection="1">
      <alignment horizontal="right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4" xfId="269" applyNumberFormat="1" applyFont="1" applyFill="1" applyBorder="1" applyAlignment="1">
      <alignment horizontal="center" vertical="center"/>
    </xf>
    <xf numFmtId="178" fontId="5" fillId="0" borderId="31" xfId="269" applyNumberFormat="1" applyFont="1" applyFill="1" applyBorder="1" applyAlignment="1">
      <alignment horizontal="right" vertical="center"/>
    </xf>
    <xf numFmtId="184" fontId="5" fillId="0" borderId="28" xfId="269" applyNumberFormat="1" applyFont="1" applyFill="1" applyBorder="1" applyAlignment="1">
      <alignment horizontal="left" vertical="center"/>
    </xf>
    <xf numFmtId="178" fontId="5" fillId="0" borderId="0" xfId="269" applyNumberFormat="1" applyFont="1" applyFill="1" applyBorder="1" applyAlignment="1">
      <alignment horizontal="right" vertical="center"/>
    </xf>
    <xf numFmtId="184" fontId="5" fillId="0" borderId="0" xfId="269" applyNumberFormat="1" applyFont="1" applyFill="1" applyBorder="1" applyAlignment="1">
      <alignment horizontal="left" vertical="center"/>
    </xf>
    <xf numFmtId="178" fontId="41" fillId="0" borderId="0" xfId="269" applyNumberFormat="1" applyFont="1" applyFill="1" applyBorder="1" applyAlignment="1">
      <alignment horizontal="right" vertical="center"/>
    </xf>
    <xf numFmtId="184" fontId="41" fillId="0" borderId="0" xfId="269" applyNumberFormat="1" applyFont="1" applyFill="1" applyBorder="1" applyAlignment="1">
      <alignment horizontal="left" vertical="center"/>
    </xf>
    <xf numFmtId="0" fontId="47" fillId="0" borderId="28" xfId="269" applyNumberFormat="1" applyFont="1" applyFill="1" applyBorder="1" applyAlignment="1">
      <alignment vertical="center"/>
    </xf>
    <xf numFmtId="0" fontId="6" fillId="0" borderId="28" xfId="269" applyNumberFormat="1" applyFont="1" applyFill="1" applyBorder="1" applyAlignment="1">
      <alignment vertical="center"/>
    </xf>
    <xf numFmtId="0" fontId="6" fillId="0" borderId="28" xfId="269" applyNumberFormat="1" applyFont="1" applyFill="1" applyBorder="1" applyAlignment="1">
      <alignment vertical="top"/>
    </xf>
    <xf numFmtId="0" fontId="5" fillId="0" borderId="28" xfId="269" applyNumberFormat="1" applyFont="1" applyFill="1" applyBorder="1" applyAlignment="1">
      <alignment horizontal="right" vertical="top"/>
    </xf>
    <xf numFmtId="0" fontId="41" fillId="0" borderId="0" xfId="2" applyNumberFormat="1" applyFont="1" applyFill="1" applyAlignment="1" applyProtection="1">
      <alignment horizontal="left" vertical="center"/>
    </xf>
    <xf numFmtId="178" fontId="5" fillId="0" borderId="0" xfId="269" applyNumberFormat="1" applyFont="1" applyFill="1" applyBorder="1" applyAlignment="1">
      <alignment vertical="center"/>
    </xf>
    <xf numFmtId="0" fontId="5" fillId="0" borderId="28" xfId="2" applyNumberFormat="1" applyFont="1" applyFill="1" applyBorder="1" applyAlignment="1" applyProtection="1">
      <alignment horizontal="right"/>
    </xf>
    <xf numFmtId="178" fontId="53" fillId="0" borderId="0" xfId="2" applyNumberFormat="1" applyFont="1" applyFill="1" applyBorder="1" applyAlignment="1" applyProtection="1">
      <alignment horizontal="right" vertical="center"/>
    </xf>
    <xf numFmtId="186" fontId="5" fillId="0" borderId="0" xfId="2" applyNumberFormat="1" applyFont="1" applyFill="1" applyAlignment="1" applyProtection="1">
      <alignment horizontal="right" vertical="center"/>
    </xf>
    <xf numFmtId="0" fontId="54" fillId="0" borderId="28" xfId="2" applyNumberFormat="1" applyFont="1" applyFill="1" applyBorder="1" applyAlignment="1" applyProtection="1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 indent="1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41" fillId="0" borderId="29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horizontal="right"/>
    </xf>
    <xf numFmtId="178" fontId="41" fillId="0" borderId="31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28" xfId="269" applyNumberFormat="1" applyFont="1" applyFill="1" applyBorder="1" applyAlignment="1">
      <alignment vertical="center"/>
    </xf>
    <xf numFmtId="0" fontId="5" fillId="0" borderId="28" xfId="269" applyNumberFormat="1" applyFont="1" applyFill="1" applyBorder="1" applyAlignment="1" applyProtection="1">
      <alignment horizontal="center" vertical="center"/>
    </xf>
    <xf numFmtId="0" fontId="5" fillId="0" borderId="28" xfId="269" applyNumberFormat="1" applyFont="1" applyFill="1" applyBorder="1" applyAlignment="1">
      <alignment horizontal="right" vertical="center"/>
    </xf>
    <xf numFmtId="0" fontId="5" fillId="0" borderId="28" xfId="269" applyNumberFormat="1" applyFont="1" applyFill="1" applyBorder="1" applyAlignment="1">
      <alignment horizontal="right" vertical="center" indent="1"/>
    </xf>
    <xf numFmtId="178" fontId="41" fillId="0" borderId="31" xfId="269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Border="1" applyAlignment="1">
      <alignment horizontal="right" vertical="center" indent="1"/>
    </xf>
    <xf numFmtId="0" fontId="5" fillId="0" borderId="29" xfId="269" quotePrefix="1" applyNumberFormat="1" applyFont="1" applyFill="1" applyBorder="1" applyAlignment="1">
      <alignment horizontal="right" vertical="center" indent="1"/>
    </xf>
    <xf numFmtId="178" fontId="41" fillId="0" borderId="34" xfId="269" applyNumberFormat="1" applyFont="1" applyFill="1" applyBorder="1" applyAlignment="1" applyProtection="1">
      <alignment vertical="center"/>
    </xf>
    <xf numFmtId="178" fontId="5" fillId="0" borderId="29" xfId="269" applyNumberFormat="1" applyFont="1" applyFill="1" applyBorder="1" applyAlignment="1" applyProtection="1">
      <alignment vertical="center"/>
    </xf>
    <xf numFmtId="178" fontId="5" fillId="0" borderId="29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 applyProtection="1">
      <alignment horizontal="center" vertical="center"/>
    </xf>
    <xf numFmtId="0" fontId="43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" xfId="269" applyNumberFormat="1" applyFont="1" applyFill="1" applyBorder="1" applyAlignment="1" applyProtection="1">
      <alignment horizontal="center" vertical="center" wrapText="1"/>
    </xf>
    <xf numFmtId="178" fontId="5" fillId="0" borderId="28" xfId="2" applyNumberFormat="1" applyFont="1" applyFill="1" applyBorder="1" applyAlignment="1" applyProtection="1">
      <alignment vertical="center"/>
    </xf>
    <xf numFmtId="0" fontId="54" fillId="0" borderId="0" xfId="269" applyNumberFormat="1" applyFont="1" applyFill="1" applyAlignment="1" applyProtection="1">
      <alignment vertical="center"/>
    </xf>
    <xf numFmtId="0" fontId="5" fillId="0" borderId="0" xfId="86" applyNumberFormat="1" applyFont="1" applyFill="1" applyAlignment="1" applyProtection="1">
      <alignment vertical="center"/>
    </xf>
    <xf numFmtId="0" fontId="5" fillId="0" borderId="0" xfId="86" applyNumberFormat="1" applyFont="1" applyFill="1" applyBorder="1" applyAlignment="1" applyProtection="1">
      <alignment horizontal="right"/>
    </xf>
    <xf numFmtId="0" fontId="5" fillId="0" borderId="15" xfId="86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left" vertical="center" indent="1"/>
    </xf>
    <xf numFmtId="0" fontId="5" fillId="0" borderId="19" xfId="2" applyNumberFormat="1" applyFont="1" applyFill="1" applyBorder="1" applyAlignment="1" applyProtection="1">
      <alignment horizontal="left" vertical="center" wrapText="1"/>
    </xf>
    <xf numFmtId="185" fontId="5" fillId="0" borderId="0" xfId="86" applyNumberFormat="1" applyFont="1" applyFill="1" applyBorder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185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vertical="center"/>
    </xf>
    <xf numFmtId="185" fontId="5" fillId="0" borderId="0" xfId="86" applyNumberFormat="1" applyFont="1" applyFill="1" applyAlignment="1" applyProtection="1">
      <alignment horizontal="right" vertical="center"/>
    </xf>
    <xf numFmtId="0" fontId="5" fillId="0" borderId="26" xfId="2" applyNumberFormat="1" applyFont="1" applyFill="1" applyBorder="1" applyAlignment="1" applyProtection="1">
      <alignment horizontal="left" vertical="center" wrapText="1" indent="1"/>
    </xf>
    <xf numFmtId="0" fontId="5" fillId="0" borderId="27" xfId="2" applyNumberFormat="1" applyFont="1" applyFill="1" applyBorder="1" applyAlignment="1" applyProtection="1">
      <alignment vertical="center"/>
    </xf>
    <xf numFmtId="185" fontId="5" fillId="0" borderId="30" xfId="86" applyNumberFormat="1" applyFont="1" applyFill="1" applyBorder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wrapText="1" indent="1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0" fontId="5" fillId="0" borderId="24" xfId="2" applyNumberFormat="1" applyFont="1" applyFill="1" applyBorder="1" applyAlignment="1" applyProtection="1">
      <alignment vertical="center"/>
    </xf>
    <xf numFmtId="185" fontId="5" fillId="0" borderId="23" xfId="86" applyNumberFormat="1" applyFont="1" applyFill="1" applyBorder="1" applyAlignment="1" applyProtection="1">
      <alignment horizontal="right" vertical="center"/>
    </xf>
    <xf numFmtId="0" fontId="5" fillId="0" borderId="32" xfId="2" applyNumberFormat="1" applyFont="1" applyFill="1" applyBorder="1" applyAlignment="1" applyProtection="1">
      <alignment horizontal="left" vertical="center" indent="1"/>
    </xf>
    <xf numFmtId="0" fontId="5" fillId="0" borderId="33" xfId="2" applyNumberFormat="1" applyFont="1" applyFill="1" applyBorder="1" applyAlignment="1" applyProtection="1">
      <alignment vertical="center"/>
    </xf>
    <xf numFmtId="185" fontId="5" fillId="0" borderId="29" xfId="86" applyNumberFormat="1" applyFont="1" applyFill="1" applyBorder="1" applyAlignment="1" applyProtection="1">
      <alignment horizontal="right" vertical="center"/>
    </xf>
    <xf numFmtId="0" fontId="5" fillId="0" borderId="0" xfId="86" applyNumberFormat="1" applyFont="1" applyFill="1" applyAlignment="1" applyProtection="1">
      <alignment horizontal="right" vertical="center"/>
    </xf>
    <xf numFmtId="0" fontId="5" fillId="0" borderId="0" xfId="2" quotePrefix="1" applyNumberFormat="1" applyFont="1" applyFill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187" fontId="5" fillId="0" borderId="28" xfId="2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left" vertical="center" indent="1"/>
    </xf>
    <xf numFmtId="187" fontId="5" fillId="0" borderId="29" xfId="2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right" vertical="center"/>
    </xf>
    <xf numFmtId="185" fontId="5" fillId="0" borderId="13" xfId="2" applyNumberFormat="1" applyFont="1" applyFill="1" applyBorder="1" applyAlignment="1" applyProtection="1">
      <alignment horizontal="right" vertical="center"/>
    </xf>
    <xf numFmtId="187" fontId="5" fillId="0" borderId="1" xfId="2" applyNumberFormat="1" applyFont="1" applyFill="1" applyBorder="1" applyAlignment="1" applyProtection="1">
      <alignment vertical="center"/>
    </xf>
    <xf numFmtId="0" fontId="5" fillId="0" borderId="29" xfId="269" applyNumberFormat="1" applyFont="1" applyFill="1" applyBorder="1" applyAlignment="1" applyProtection="1">
      <alignment horizontal="right" vertical="center"/>
    </xf>
    <xf numFmtId="178" fontId="41" fillId="0" borderId="0" xfId="269" applyNumberFormat="1" applyFont="1" applyFill="1" applyBorder="1" applyAlignment="1" applyProtection="1">
      <alignment horizontal="right" vertical="center"/>
    </xf>
    <xf numFmtId="188" fontId="41" fillId="0" borderId="0" xfId="269" applyNumberFormat="1" applyFont="1" applyFill="1" applyBorder="1" applyAlignment="1" applyProtection="1">
      <alignment horizontal="left" vertical="center"/>
    </xf>
    <xf numFmtId="178" fontId="5" fillId="0" borderId="21" xfId="269" applyNumberFormat="1" applyFont="1" applyFill="1" applyBorder="1" applyAlignment="1" applyProtection="1">
      <alignment horizontal="right" vertical="center"/>
    </xf>
    <xf numFmtId="188" fontId="5" fillId="0" borderId="21" xfId="269" applyNumberFormat="1" applyFont="1" applyFill="1" applyBorder="1" applyAlignment="1" applyProtection="1">
      <alignment horizontal="left" vertical="center"/>
    </xf>
    <xf numFmtId="178" fontId="5" fillId="0" borderId="21" xfId="269" applyNumberFormat="1" applyFont="1" applyFill="1" applyBorder="1" applyAlignment="1" applyProtection="1">
      <alignment vertical="center"/>
    </xf>
    <xf numFmtId="178" fontId="5" fillId="0" borderId="0" xfId="269" applyNumberFormat="1" applyFont="1" applyFill="1" applyBorder="1" applyAlignment="1" applyProtection="1">
      <alignment horizontal="right" vertical="center"/>
    </xf>
    <xf numFmtId="188" fontId="5" fillId="0" borderId="0" xfId="269" applyNumberFormat="1" applyFont="1" applyFill="1" applyBorder="1" applyAlignment="1" applyProtection="1">
      <alignment horizontal="left" vertical="center"/>
    </xf>
    <xf numFmtId="0" fontId="5" fillId="0" borderId="27" xfId="269" applyNumberFormat="1" applyFont="1" applyFill="1" applyBorder="1" applyAlignment="1" applyProtection="1">
      <alignment horizontal="left" vertical="center" indent="1"/>
    </xf>
    <xf numFmtId="178" fontId="5" fillId="0" borderId="30" xfId="269" applyNumberFormat="1" applyFont="1" applyFill="1" applyBorder="1" applyAlignment="1" applyProtection="1">
      <alignment horizontal="right" vertical="center"/>
    </xf>
    <xf numFmtId="188" fontId="5" fillId="0" borderId="30" xfId="269" applyNumberFormat="1" applyFont="1" applyFill="1" applyBorder="1" applyAlignment="1" applyProtection="1">
      <alignment horizontal="left" vertical="center"/>
    </xf>
    <xf numFmtId="0" fontId="5" fillId="0" borderId="24" xfId="269" applyNumberFormat="1" applyFont="1" applyFill="1" applyBorder="1" applyAlignment="1" applyProtection="1">
      <alignment horizontal="left" vertical="center" indent="1"/>
    </xf>
    <xf numFmtId="178" fontId="5" fillId="0" borderId="23" xfId="269" applyNumberFormat="1" applyFont="1" applyFill="1" applyBorder="1" applyAlignment="1" applyProtection="1">
      <alignment horizontal="right" vertical="center"/>
    </xf>
    <xf numFmtId="188" fontId="5" fillId="0" borderId="23" xfId="269" applyNumberFormat="1" applyFont="1" applyFill="1" applyBorder="1" applyAlignment="1" applyProtection="1">
      <alignment horizontal="left" vertical="center"/>
    </xf>
    <xf numFmtId="0" fontId="5" fillId="0" borderId="33" xfId="269" applyNumberFormat="1" applyFont="1" applyFill="1" applyBorder="1" applyAlignment="1" applyProtection="1">
      <alignment horizontal="left" vertical="center" indent="1"/>
    </xf>
    <xf numFmtId="0" fontId="5" fillId="0" borderId="28" xfId="269" applyNumberFormat="1" applyFont="1" applyFill="1" applyBorder="1" applyAlignment="1" applyProtection="1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center" vertical="center" wrapText="1"/>
    </xf>
    <xf numFmtId="185" fontId="5" fillId="0" borderId="0" xfId="269" applyNumberFormat="1" applyFont="1" applyFill="1" applyBorder="1" applyAlignment="1" applyProtection="1">
      <alignment vertical="center"/>
    </xf>
    <xf numFmtId="179" fontId="5" fillId="0" borderId="0" xfId="269" applyNumberFormat="1" applyFont="1" applyFill="1" applyBorder="1" applyAlignment="1" applyProtection="1">
      <alignment vertical="center"/>
    </xf>
    <xf numFmtId="0" fontId="5" fillId="0" borderId="40" xfId="269" applyNumberFormat="1" applyFont="1" applyFill="1" applyBorder="1" applyAlignment="1" applyProtection="1">
      <alignment horizontal="left" vertical="center"/>
    </xf>
    <xf numFmtId="185" fontId="5" fillId="0" borderId="30" xfId="269" applyNumberFormat="1" applyFont="1" applyFill="1" applyBorder="1" applyAlignment="1" applyProtection="1">
      <alignment vertical="center"/>
    </xf>
    <xf numFmtId="179" fontId="5" fillId="0" borderId="30" xfId="269" applyNumberFormat="1" applyFont="1" applyFill="1" applyBorder="1" applyAlignment="1" applyProtection="1">
      <alignment vertical="center"/>
    </xf>
    <xf numFmtId="0" fontId="5" fillId="0" borderId="41" xfId="269" applyNumberFormat="1" applyFont="1" applyFill="1" applyBorder="1" applyAlignment="1" applyProtection="1">
      <alignment horizontal="left" vertical="center"/>
    </xf>
    <xf numFmtId="0" fontId="5" fillId="0" borderId="42" xfId="269" applyNumberFormat="1" applyFont="1" applyFill="1" applyBorder="1" applyAlignment="1" applyProtection="1">
      <alignment horizontal="center" vertical="center"/>
    </xf>
    <xf numFmtId="185" fontId="5" fillId="0" borderId="23" xfId="269" applyNumberFormat="1" applyFont="1" applyFill="1" applyBorder="1" applyAlignment="1" applyProtection="1">
      <alignment vertical="center"/>
    </xf>
    <xf numFmtId="179" fontId="5" fillId="0" borderId="23" xfId="269" applyNumberFormat="1" applyFont="1" applyFill="1" applyBorder="1" applyAlignment="1" applyProtection="1">
      <alignment vertical="center"/>
    </xf>
    <xf numFmtId="0" fontId="5" fillId="0" borderId="41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179" fontId="5" fillId="0" borderId="21" xfId="269" applyNumberFormat="1" applyFont="1" applyFill="1" applyBorder="1" applyAlignment="1" applyProtection="1">
      <alignment vertical="center"/>
    </xf>
    <xf numFmtId="0" fontId="5" fillId="0" borderId="43" xfId="269" applyNumberFormat="1" applyFont="1" applyFill="1" applyBorder="1" applyAlignment="1" applyProtection="1">
      <alignment horizontal="left" vertical="center" indent="1"/>
    </xf>
    <xf numFmtId="0" fontId="5" fillId="0" borderId="44" xfId="269" applyNumberFormat="1" applyFont="1" applyFill="1" applyBorder="1" applyAlignment="1" applyProtection="1">
      <alignment horizontal="left" vertical="center"/>
    </xf>
    <xf numFmtId="185" fontId="5" fillId="0" borderId="21" xfId="269" applyNumberFormat="1" applyFont="1" applyFill="1" applyBorder="1" applyAlignment="1" applyProtection="1">
      <alignment vertical="center"/>
    </xf>
    <xf numFmtId="178" fontId="5" fillId="0" borderId="0" xfId="269" quotePrefix="1" applyNumberFormat="1" applyFont="1" applyFill="1" applyBorder="1" applyAlignment="1" applyProtection="1">
      <alignment horizontal="right" vertical="center"/>
    </xf>
    <xf numFmtId="185" fontId="5" fillId="0" borderId="0" xfId="269" applyNumberFormat="1" applyFont="1" applyFill="1" applyBorder="1" applyAlignment="1" applyProtection="1">
      <alignment horizontal="right" vertical="center"/>
    </xf>
    <xf numFmtId="0" fontId="5" fillId="0" borderId="26" xfId="269" applyNumberFormat="1" applyFont="1" applyFill="1" applyBorder="1" applyAlignment="1" applyProtection="1">
      <alignment horizontal="left" vertical="center" indent="1"/>
    </xf>
    <xf numFmtId="179" fontId="5" fillId="0" borderId="45" xfId="269" applyNumberFormat="1" applyFont="1" applyFill="1" applyBorder="1" applyAlignment="1" applyProtection="1">
      <alignment vertical="center"/>
    </xf>
    <xf numFmtId="178" fontId="41" fillId="0" borderId="1" xfId="269" applyNumberFormat="1" applyFont="1" applyFill="1" applyBorder="1" applyAlignment="1" applyProtection="1">
      <alignment horizontal="right" vertical="center"/>
    </xf>
    <xf numFmtId="185" fontId="41" fillId="0" borderId="1" xfId="269" applyNumberFormat="1" applyFont="1" applyFill="1" applyBorder="1" applyAlignment="1" applyProtection="1">
      <alignment horizontal="right" vertical="center"/>
    </xf>
    <xf numFmtId="179" fontId="41" fillId="0" borderId="1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vertical="top"/>
    </xf>
    <xf numFmtId="0" fontId="5" fillId="0" borderId="0" xfId="269" applyNumberFormat="1" applyFont="1" applyFill="1" applyAlignment="1" applyProtection="1">
      <alignment horizontal="left" vertical="center"/>
    </xf>
    <xf numFmtId="0" fontId="5" fillId="0" borderId="0" xfId="269" applyNumberFormat="1" applyFont="1" applyFill="1" applyAlignment="1" applyProtection="1">
      <alignment horizontal="left" vertical="top" wrapText="1"/>
    </xf>
    <xf numFmtId="0" fontId="6" fillId="0" borderId="19" xfId="2" applyNumberFormat="1" applyFont="1" applyFill="1" applyBorder="1" applyAlignment="1" applyProtection="1">
      <alignment horizontal="distributed" vertical="center" indent="2"/>
    </xf>
    <xf numFmtId="178" fontId="6" fillId="0" borderId="0" xfId="2" applyNumberFormat="1" applyFont="1" applyFill="1" applyAlignment="1" applyProtection="1">
      <alignment vertical="center"/>
    </xf>
    <xf numFmtId="178" fontId="57" fillId="0" borderId="0" xfId="2" applyNumberFormat="1" applyFont="1" applyFill="1" applyAlignment="1" applyProtection="1">
      <alignment vertical="center"/>
    </xf>
    <xf numFmtId="178" fontId="57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58" fillId="0" borderId="19" xfId="2" applyNumberFormat="1" applyFont="1" applyFill="1" applyBorder="1" applyAlignment="1" applyProtection="1">
      <alignment horizontal="center" vertical="center"/>
    </xf>
    <xf numFmtId="178" fontId="58" fillId="0" borderId="0" xfId="2" applyNumberFormat="1" applyFont="1" applyFill="1" applyBorder="1" applyAlignment="1" applyProtection="1">
      <alignment vertical="center"/>
    </xf>
    <xf numFmtId="0" fontId="6" fillId="0" borderId="19" xfId="2" applyNumberFormat="1" applyFont="1" applyFill="1" applyBorder="1" applyAlignment="1" applyProtection="1">
      <alignment horizontal="left" vertical="center" indent="1"/>
    </xf>
    <xf numFmtId="0" fontId="6" fillId="0" borderId="33" xfId="2" applyNumberFormat="1" applyFont="1" applyFill="1" applyBorder="1" applyAlignment="1" applyProtection="1">
      <alignment horizontal="left" vertical="center" indent="1"/>
    </xf>
    <xf numFmtId="178" fontId="6" fillId="0" borderId="29" xfId="2" applyNumberFormat="1" applyFont="1" applyFill="1" applyBorder="1" applyAlignment="1" applyProtection="1">
      <alignment vertical="center"/>
    </xf>
    <xf numFmtId="178" fontId="57" fillId="0" borderId="29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distributed" vertical="center" indent="2"/>
    </xf>
    <xf numFmtId="189" fontId="6" fillId="0" borderId="0" xfId="5" applyNumberFormat="1" applyFont="1" applyFill="1" applyAlignment="1" applyProtection="1">
      <alignment vertical="center"/>
    </xf>
    <xf numFmtId="189" fontId="6" fillId="0" borderId="29" xfId="5" applyNumberFormat="1" applyFont="1" applyFill="1" applyBorder="1" applyAlignment="1" applyProtection="1">
      <alignment vertical="center"/>
    </xf>
    <xf numFmtId="0" fontId="44" fillId="0" borderId="33" xfId="2" applyNumberFormat="1" applyFont="1" applyFill="1" applyBorder="1" applyAlignment="1" applyProtection="1">
      <alignment horizontal="center" vertical="center"/>
    </xf>
    <xf numFmtId="178" fontId="44" fillId="0" borderId="29" xfId="2" applyNumberFormat="1" applyFont="1" applyFill="1" applyBorder="1" applyAlignment="1" applyProtection="1">
      <alignment vertical="center"/>
    </xf>
    <xf numFmtId="0" fontId="59" fillId="0" borderId="0" xfId="269" applyNumberFormat="1" applyFont="1" applyFill="1" applyAlignment="1" applyProtection="1">
      <alignment vertical="center"/>
    </xf>
    <xf numFmtId="0" fontId="3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left" vertical="center"/>
    </xf>
    <xf numFmtId="0" fontId="5" fillId="0" borderId="46" xfId="269" applyNumberFormat="1" applyFont="1" applyFill="1" applyBorder="1" applyAlignment="1" applyProtection="1">
      <alignment horizontal="center" vertical="center"/>
    </xf>
    <xf numFmtId="0" fontId="41" fillId="0" borderId="17" xfId="269" applyNumberFormat="1" applyFont="1" applyFill="1" applyBorder="1" applyAlignment="1" applyProtection="1">
      <alignment vertical="center"/>
    </xf>
    <xf numFmtId="178" fontId="41" fillId="0" borderId="38" xfId="2" applyNumberFormat="1" applyFont="1" applyFill="1" applyBorder="1" applyAlignment="1" applyProtection="1">
      <alignment vertical="center"/>
    </xf>
    <xf numFmtId="178" fontId="41" fillId="0" borderId="47" xfId="269" applyNumberFormat="1" applyFont="1" applyFill="1" applyBorder="1" applyAlignment="1" applyProtection="1">
      <alignment vertical="center"/>
    </xf>
    <xf numFmtId="0" fontId="41" fillId="0" borderId="48" xfId="269" applyNumberFormat="1" applyFont="1" applyFill="1" applyBorder="1" applyAlignment="1" applyProtection="1">
      <alignment vertical="center"/>
    </xf>
    <xf numFmtId="178" fontId="5" fillId="0" borderId="38" xfId="2" applyNumberFormat="1" applyFont="1" applyFill="1" applyBorder="1" applyAlignment="1" applyProtection="1">
      <alignment vertical="center"/>
    </xf>
    <xf numFmtId="178" fontId="5" fillId="0" borderId="49" xfId="2" applyNumberFormat="1" applyFont="1" applyFill="1" applyBorder="1" applyAlignment="1" applyProtection="1">
      <alignment vertical="center"/>
    </xf>
    <xf numFmtId="0" fontId="5" fillId="0" borderId="50" xfId="269" applyNumberFormat="1" applyFont="1" applyFill="1" applyBorder="1" applyAlignment="1" applyProtection="1">
      <alignment horizontal="left" vertical="center" indent="1"/>
    </xf>
    <xf numFmtId="178" fontId="5" fillId="0" borderId="31" xfId="269" applyNumberFormat="1" applyFont="1" applyFill="1" applyBorder="1" applyAlignment="1" applyProtection="1">
      <alignment vertical="center"/>
    </xf>
    <xf numFmtId="0" fontId="5" fillId="0" borderId="50" xfId="269" applyNumberFormat="1" applyFont="1" applyFill="1" applyBorder="1" applyAlignment="1" applyProtection="1">
      <alignment horizontal="left" vertical="center" wrapText="1" indent="1"/>
    </xf>
    <xf numFmtId="0" fontId="41" fillId="0" borderId="19" xfId="269" applyNumberFormat="1" applyFont="1" applyFill="1" applyBorder="1" applyAlignment="1" applyProtection="1">
      <alignment vertical="center"/>
    </xf>
    <xf numFmtId="178" fontId="41" fillId="0" borderId="49" xfId="2" applyNumberFormat="1" applyFont="1" applyFill="1" applyBorder="1" applyAlignment="1" applyProtection="1">
      <alignment vertical="center"/>
    </xf>
    <xf numFmtId="0" fontId="41" fillId="0" borderId="50" xfId="269" applyNumberFormat="1" applyFont="1" applyFill="1" applyBorder="1" applyAlignment="1" applyProtection="1">
      <alignment vertical="center"/>
    </xf>
    <xf numFmtId="178" fontId="5" fillId="0" borderId="37" xfId="2" applyNumberFormat="1" applyFont="1" applyFill="1" applyBorder="1" applyAlignment="1" applyProtection="1">
      <alignment vertical="center"/>
    </xf>
    <xf numFmtId="0" fontId="5" fillId="0" borderId="51" xfId="269" applyNumberFormat="1" applyFont="1" applyFill="1" applyBorder="1" applyAlignment="1" applyProtection="1">
      <alignment horizontal="left" vertical="center" indent="1"/>
    </xf>
    <xf numFmtId="0" fontId="41" fillId="0" borderId="17" xfId="2" applyNumberFormat="1" applyFont="1" applyFill="1" applyBorder="1" applyAlignment="1" applyProtection="1">
      <alignment horizontal="left" vertical="center" indent="1"/>
    </xf>
    <xf numFmtId="178" fontId="41" fillId="0" borderId="28" xfId="2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horizontal="distributed" vertical="center" indent="2"/>
    </xf>
    <xf numFmtId="0" fontId="41" fillId="0" borderId="19" xfId="2" applyNumberFormat="1" applyFont="1" applyFill="1" applyBorder="1" applyAlignment="1" applyProtection="1">
      <alignment horizontal="left" vertical="center" indent="1"/>
    </xf>
    <xf numFmtId="178" fontId="41" fillId="0" borderId="0" xfId="2" quotePrefix="1" applyNumberFormat="1" applyFont="1" applyFill="1" applyBorder="1" applyAlignment="1" applyProtection="1">
      <alignment horizontal="right" vertical="center"/>
    </xf>
    <xf numFmtId="0" fontId="41" fillId="0" borderId="33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distributed" vertical="center" wrapText="1" indent="2"/>
    </xf>
    <xf numFmtId="0" fontId="5" fillId="0" borderId="37" xfId="2" applyNumberFormat="1" applyFont="1" applyFill="1" applyBorder="1" applyAlignment="1" applyProtection="1">
      <alignment horizontal="center" vertical="center"/>
    </xf>
    <xf numFmtId="179" fontId="5" fillId="0" borderId="0" xfId="2" applyNumberFormat="1" applyFont="1" applyFill="1" applyBorder="1" applyAlignment="1" applyProtection="1">
      <alignment vertical="center"/>
    </xf>
    <xf numFmtId="179" fontId="5" fillId="0" borderId="29" xfId="2" applyNumberFormat="1" applyFont="1" applyFill="1" applyBorder="1" applyAlignment="1" applyProtection="1">
      <alignment vertical="center"/>
    </xf>
    <xf numFmtId="0" fontId="41" fillId="0" borderId="0" xfId="269" applyNumberFormat="1" applyFont="1" applyFill="1" applyAlignment="1" applyProtection="1">
      <alignment horizontal="left" vertical="center"/>
    </xf>
    <xf numFmtId="0" fontId="60" fillId="0" borderId="0" xfId="269" applyNumberFormat="1" applyFont="1" applyFill="1" applyAlignment="1" applyProtection="1">
      <alignment horizontal="left" vertical="center"/>
    </xf>
    <xf numFmtId="179" fontId="5" fillId="0" borderId="0" xfId="269" applyNumberFormat="1" applyFont="1" applyFill="1" applyAlignment="1" applyProtection="1">
      <alignment horizontal="right" vertical="center" indent="1"/>
    </xf>
    <xf numFmtId="190" fontId="5" fillId="0" borderId="0" xfId="269" applyNumberFormat="1" applyFont="1" applyFill="1" applyAlignment="1" applyProtection="1">
      <alignment horizontal="right" vertical="center" indent="1"/>
    </xf>
    <xf numFmtId="179" fontId="5" fillId="0" borderId="29" xfId="269" applyNumberFormat="1" applyFont="1" applyFill="1" applyBorder="1" applyAlignment="1" applyProtection="1">
      <alignment horizontal="right" vertical="center" indent="1"/>
    </xf>
    <xf numFmtId="191" fontId="5" fillId="0" borderId="29" xfId="269" applyNumberFormat="1" applyFont="1" applyFill="1" applyBorder="1" applyAlignment="1" applyProtection="1">
      <alignment horizontal="right" vertical="center" indent="1"/>
    </xf>
    <xf numFmtId="0" fontId="5" fillId="0" borderId="29" xfId="269" applyNumberFormat="1" applyFont="1" applyFill="1" applyBorder="1" applyAlignment="1" applyProtection="1">
      <alignment horizontal="left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vertical="center"/>
    </xf>
    <xf numFmtId="178" fontId="5" fillId="0" borderId="52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5" fillId="0" borderId="40" xfId="2" applyNumberFormat="1" applyFont="1" applyFill="1" applyBorder="1" applyAlignment="1" applyProtection="1">
      <alignment horizontal="center" vertical="center"/>
    </xf>
    <xf numFmtId="0" fontId="5" fillId="0" borderId="41" xfId="2" applyNumberFormat="1" applyFont="1" applyFill="1" applyBorder="1" applyAlignment="1" applyProtection="1">
      <alignment horizontal="center" vertical="center"/>
    </xf>
    <xf numFmtId="0" fontId="5" fillId="0" borderId="53" xfId="2" applyNumberFormat="1" applyFont="1" applyFill="1" applyBorder="1" applyAlignment="1" applyProtection="1">
      <alignment horizontal="center" vertical="center" wrapText="1"/>
    </xf>
    <xf numFmtId="179" fontId="5" fillId="0" borderId="34" xfId="2" applyNumberFormat="1" applyFont="1" applyFill="1" applyBorder="1" applyAlignment="1" applyProtection="1">
      <alignment vertical="center"/>
    </xf>
    <xf numFmtId="179" fontId="5" fillId="0" borderId="29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8" xfId="269" applyNumberFormat="1" applyFont="1" applyFill="1" applyBorder="1" applyAlignment="1" applyProtection="1">
      <alignment horizontal="left" vertical="center" wrapText="1" indent="1"/>
    </xf>
    <xf numFmtId="0" fontId="5" fillId="0" borderId="0" xfId="269" applyNumberFormat="1" applyFont="1" applyFill="1" applyBorder="1" applyAlignment="1" applyProtection="1">
      <alignment horizontal="left" vertical="center" wrapText="1" indent="1"/>
    </xf>
    <xf numFmtId="0" fontId="41" fillId="0" borderId="29" xfId="269" applyNumberFormat="1" applyFont="1" applyFill="1" applyBorder="1" applyAlignment="1" applyProtection="1">
      <alignment horizontal="center" vertical="center" wrapText="1"/>
    </xf>
    <xf numFmtId="178" fontId="41" fillId="0" borderId="34" xfId="2" applyNumberFormat="1" applyFont="1" applyFill="1" applyBorder="1" applyAlignment="1" applyProtection="1">
      <alignment vertical="center"/>
    </xf>
    <xf numFmtId="178" fontId="41" fillId="0" borderId="29" xfId="2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center" vertical="center" wrapText="1"/>
    </xf>
    <xf numFmtId="0" fontId="61" fillId="0" borderId="0" xfId="271" applyNumberFormat="1" applyFill="1" applyAlignment="1" applyProtection="1">
      <alignment vertical="center"/>
    </xf>
    <xf numFmtId="0" fontId="61" fillId="0" borderId="0" xfId="271">
      <alignment vertical="center"/>
    </xf>
    <xf numFmtId="0" fontId="3" fillId="0" borderId="0" xfId="269" applyNumberFormat="1" applyFill="1" applyAlignment="1" applyProtection="1">
      <alignment vertical="center"/>
    </xf>
    <xf numFmtId="0" fontId="61" fillId="0" borderId="0" xfId="271" applyNumberFormat="1" applyFill="1" applyAlignment="1">
      <alignment vertical="center"/>
    </xf>
    <xf numFmtId="0" fontId="61" fillId="0" borderId="0" xfId="271" applyNumberForma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19" xfId="2" applyNumberFormat="1" applyFont="1" applyFill="1" applyBorder="1" applyAlignment="1" applyProtection="1">
      <alignment horizontal="left" vertical="center" indent="1"/>
    </xf>
    <xf numFmtId="0" fontId="5" fillId="0" borderId="26" xfId="2" applyNumberFormat="1" applyFont="1" applyFill="1" applyBorder="1" applyAlignment="1" applyProtection="1">
      <alignment horizontal="left" vertical="center" indent="1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left" vertical="center" indent="1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0" fontId="5" fillId="0" borderId="22" xfId="2" applyNumberFormat="1" applyFont="1" applyFill="1" applyBorder="1" applyAlignment="1" applyProtection="1">
      <alignment horizontal="left" vertical="center" indent="1"/>
    </xf>
    <xf numFmtId="0" fontId="5" fillId="0" borderId="23" xfId="2" applyNumberFormat="1" applyFont="1" applyFill="1" applyBorder="1" applyAlignment="1" applyProtection="1">
      <alignment horizontal="left" vertical="center" indent="1"/>
    </xf>
    <xf numFmtId="0" fontId="5" fillId="0" borderId="24" xfId="2" applyNumberFormat="1" applyFont="1" applyFill="1" applyBorder="1" applyAlignment="1" applyProtection="1">
      <alignment horizontal="left" vertical="center" indent="1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0" fontId="5" fillId="0" borderId="19" xfId="2" applyNumberFormat="1" applyFont="1" applyFill="1" applyBorder="1" applyAlignment="1" applyProtection="1">
      <alignment horizontal="right" vertical="center" indent="1"/>
    </xf>
    <xf numFmtId="0" fontId="5" fillId="0" borderId="27" xfId="2" quotePrefix="1" applyNumberFormat="1" applyFont="1" applyFill="1" applyBorder="1" applyAlignment="1" applyProtection="1">
      <alignment horizontal="right" vertical="center" wrapText="1" indent="1"/>
    </xf>
    <xf numFmtId="0" fontId="5" fillId="0" borderId="24" xfId="2" quotePrefix="1" applyNumberFormat="1" applyFont="1" applyFill="1" applyBorder="1" applyAlignment="1" applyProtection="1">
      <alignment horizontal="right" vertical="center" wrapText="1" indent="1"/>
    </xf>
    <xf numFmtId="0" fontId="5" fillId="0" borderId="19" xfId="2" quotePrefix="1" applyNumberFormat="1" applyFont="1" applyFill="1" applyBorder="1" applyAlignment="1" applyProtection="1">
      <alignment horizontal="right" vertical="center" wrapText="1" indent="1"/>
    </xf>
    <xf numFmtId="0" fontId="47" fillId="0" borderId="26" xfId="2" applyNumberFormat="1" applyFont="1" applyFill="1" applyBorder="1" applyAlignment="1" applyProtection="1">
      <alignment horizontal="left" vertical="center" wrapText="1" indent="1"/>
    </xf>
    <xf numFmtId="0" fontId="47" fillId="0" borderId="18" xfId="2" applyNumberFormat="1" applyFont="1" applyFill="1" applyBorder="1" applyAlignment="1" applyProtection="1">
      <alignment horizontal="left" vertical="center" wrapText="1" indent="1"/>
    </xf>
    <xf numFmtId="0" fontId="47" fillId="0" borderId="20" xfId="2" applyNumberFormat="1" applyFont="1" applyFill="1" applyBorder="1" applyAlignment="1" applyProtection="1">
      <alignment horizontal="left" vertical="center" wrapText="1" inden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47" fillId="0" borderId="16" xfId="2" applyNumberFormat="1" applyFont="1" applyFill="1" applyBorder="1" applyAlignment="1" applyProtection="1">
      <alignment horizontal="left" vertical="center" wrapText="1" indent="1"/>
    </xf>
    <xf numFmtId="0" fontId="48" fillId="0" borderId="20" xfId="269" applyNumberFormat="1" applyFont="1" applyFill="1" applyBorder="1" applyAlignment="1" applyProtection="1">
      <alignment horizontal="left" vertical="center" wrapText="1" indent="1"/>
    </xf>
    <xf numFmtId="0" fontId="47" fillId="0" borderId="32" xfId="2" applyNumberFormat="1" applyFont="1" applyFill="1" applyBorder="1" applyAlignment="1" applyProtection="1">
      <alignment horizontal="left" vertical="center" wrapText="1" indent="1"/>
    </xf>
    <xf numFmtId="178" fontId="5" fillId="0" borderId="35" xfId="2" applyNumberFormat="1" applyFont="1" applyFill="1" applyBorder="1" applyAlignment="1" applyProtection="1">
      <alignment horizontal="right"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178" fontId="5" fillId="0" borderId="31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5" fillId="0" borderId="34" xfId="2" quotePrefix="1" applyNumberFormat="1" applyFont="1" applyFill="1" applyBorder="1" applyAlignment="1" applyProtection="1">
      <alignment horizontal="right" vertical="center"/>
    </xf>
    <xf numFmtId="178" fontId="5" fillId="0" borderId="29" xfId="2" quotePrefix="1" applyNumberFormat="1" applyFont="1" applyFill="1" applyBorder="1" applyAlignment="1" applyProtection="1">
      <alignment horizontal="right" vertical="center"/>
    </xf>
    <xf numFmtId="0" fontId="5" fillId="0" borderId="17" xfId="269" applyNumberFormat="1" applyFont="1" applyFill="1" applyBorder="1" applyAlignment="1" applyProtection="1">
      <alignment horizontal="right" vertical="center" indent="1"/>
    </xf>
    <xf numFmtId="0" fontId="5" fillId="0" borderId="19" xfId="269" applyNumberFormat="1" applyFont="1" applyFill="1" applyBorder="1" applyAlignment="1" applyProtection="1">
      <alignment horizontal="right" vertical="center" indent="1"/>
    </xf>
    <xf numFmtId="0" fontId="5" fillId="0" borderId="27" xfId="269" quotePrefix="1" applyNumberFormat="1" applyFont="1" applyFill="1" applyBorder="1" applyAlignment="1" applyProtection="1">
      <alignment horizontal="right" vertical="center" indent="1"/>
    </xf>
    <xf numFmtId="0" fontId="3" fillId="0" borderId="24" xfId="269" applyNumberFormat="1" applyFont="1" applyFill="1" applyBorder="1" applyAlignment="1">
      <alignment horizontal="right" indent="1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0" fontId="3" fillId="0" borderId="33" xfId="269" applyNumberFormat="1" applyFont="1" applyFill="1" applyBorder="1" applyAlignment="1">
      <alignment horizontal="right" indent="1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33" xfId="2" applyNumberFormat="1" applyFont="1" applyFill="1" applyBorder="1" applyAlignment="1" applyProtection="1">
      <alignment vertical="center"/>
    </xf>
    <xf numFmtId="0" fontId="6" fillId="0" borderId="36" xfId="2" applyNumberFormat="1" applyFont="1" applyFill="1" applyBorder="1" applyAlignment="1" applyProtection="1">
      <alignment horizontal="center" vertical="center" wrapText="1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 shrinkToFi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3" xfId="2" applyNumberFormat="1" applyFont="1" applyFill="1" applyBorder="1" applyAlignment="1" applyProtection="1">
      <alignment horizontal="center" vertical="center" shrinkToFit="1"/>
    </xf>
    <xf numFmtId="0" fontId="5" fillId="0" borderId="36" xfId="2" applyNumberFormat="1" applyFont="1" applyFill="1" applyBorder="1" applyAlignment="1" applyProtection="1">
      <alignment horizontal="center" vertical="center" wrapText="1"/>
    </xf>
    <xf numFmtId="0" fontId="5" fillId="0" borderId="37" xfId="2" applyNumberFormat="1" applyFont="1" applyFill="1" applyBorder="1" applyAlignment="1" applyProtection="1">
      <alignment horizontal="center" vertical="center"/>
    </xf>
    <xf numFmtId="0" fontId="5" fillId="0" borderId="36" xfId="2" applyNumberFormat="1" applyFont="1" applyFill="1" applyBorder="1" applyAlignment="1" applyProtection="1">
      <alignment horizontal="center" vertical="center"/>
    </xf>
    <xf numFmtId="0" fontId="3" fillId="0" borderId="13" xfId="269" applyNumberFormat="1" applyFont="1" applyFill="1" applyBorder="1" applyAlignment="1" applyProtection="1">
      <alignment horizontal="center" vertical="center"/>
    </xf>
    <xf numFmtId="0" fontId="5" fillId="0" borderId="37" xfId="2" applyNumberFormat="1" applyFont="1" applyFill="1" applyBorder="1" applyAlignment="1" applyProtection="1">
      <alignment horizontal="center" vertical="center" wrapText="1"/>
    </xf>
    <xf numFmtId="0" fontId="5" fillId="0" borderId="35" xfId="2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horizontal="center" vertical="center"/>
    </xf>
    <xf numFmtId="0" fontId="52" fillId="0" borderId="37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41" fillId="0" borderId="15" xfId="269" applyNumberFormat="1" applyFont="1" applyFill="1" applyBorder="1" applyAlignment="1">
      <alignment horizontal="center" vertical="center"/>
    </xf>
    <xf numFmtId="0" fontId="41" fillId="0" borderId="1" xfId="269" applyNumberFormat="1" applyFont="1" applyFill="1" applyBorder="1" applyAlignment="1">
      <alignment horizontal="center" vertical="center"/>
    </xf>
    <xf numFmtId="0" fontId="5" fillId="0" borderId="33" xfId="2" applyNumberFormat="1" applyFont="1" applyFill="1" applyBorder="1" applyAlignment="1" applyProtection="1">
      <alignment horizontal="center" vertical="center"/>
    </xf>
    <xf numFmtId="0" fontId="40" fillId="0" borderId="1" xfId="269" applyNumberFormat="1" applyFont="1" applyFill="1" applyBorder="1" applyAlignment="1">
      <alignment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28" xfId="269" applyNumberFormat="1" applyFont="1" applyFill="1" applyBorder="1" applyAlignment="1" applyProtection="1">
      <alignment horizontal="center" vertical="center" wrapText="1"/>
    </xf>
    <xf numFmtId="0" fontId="40" fillId="0" borderId="0" xfId="269" applyNumberFormat="1" applyFont="1" applyFill="1" applyBorder="1" applyAlignment="1">
      <alignment vertical="center"/>
    </xf>
    <xf numFmtId="0" fontId="40" fillId="0" borderId="29" xfId="269" applyNumberFormat="1" applyFont="1" applyFill="1" applyBorder="1" applyAlignment="1">
      <alignment vertical="center"/>
    </xf>
    <xf numFmtId="0" fontId="41" fillId="0" borderId="36" xfId="269" applyNumberFormat="1" applyFont="1" applyFill="1" applyBorder="1" applyAlignment="1" applyProtection="1">
      <alignment horizontal="center" vertical="center"/>
    </xf>
    <xf numFmtId="0" fontId="41" fillId="0" borderId="38" xfId="269" applyNumberFormat="1" applyFont="1" applyFill="1" applyBorder="1" applyAlignment="1">
      <alignment vertical="center"/>
    </xf>
    <xf numFmtId="0" fontId="41" fillId="0" borderId="37" xfId="269" applyNumberFormat="1" applyFont="1" applyFill="1" applyBorder="1" applyAlignment="1">
      <alignment vertical="center"/>
    </xf>
    <xf numFmtId="0" fontId="5" fillId="0" borderId="36" xfId="269" applyNumberFormat="1" applyFont="1" applyFill="1" applyBorder="1" applyAlignment="1" applyProtection="1">
      <alignment horizontal="center" vertical="center" wrapText="1"/>
    </xf>
    <xf numFmtId="0" fontId="40" fillId="0" borderId="38" xfId="269" applyNumberFormat="1" applyFont="1" applyFill="1" applyBorder="1" applyAlignment="1">
      <alignment horizontal="center" vertical="center"/>
    </xf>
    <xf numFmtId="0" fontId="40" fillId="0" borderId="37" xfId="269" applyNumberFormat="1" applyFont="1" applyFill="1" applyBorder="1" applyAlignment="1">
      <alignment horizontal="center" vertical="center"/>
    </xf>
    <xf numFmtId="0" fontId="5" fillId="0" borderId="35" xfId="269" applyNumberFormat="1" applyFont="1" applyFill="1" applyBorder="1" applyAlignment="1" applyProtection="1">
      <alignment horizontal="center" vertical="center" wrapText="1"/>
    </xf>
    <xf numFmtId="0" fontId="5" fillId="0" borderId="31" xfId="269" applyNumberFormat="1" applyFont="1" applyFill="1" applyBorder="1" applyAlignment="1" applyProtection="1">
      <alignment horizontal="center" vertical="center" wrapText="1"/>
    </xf>
    <xf numFmtId="0" fontId="5" fillId="0" borderId="34" xfId="269" applyNumberFormat="1" applyFont="1" applyFill="1" applyBorder="1" applyAlignment="1" applyProtection="1">
      <alignment horizontal="center" vertical="center" wrapText="1"/>
    </xf>
    <xf numFmtId="0" fontId="5" fillId="0" borderId="14" xfId="269" applyNumberFormat="1" applyFont="1" applyFill="1" applyBorder="1" applyAlignment="1" applyProtection="1">
      <alignment horizontal="center" vertical="center" wrapText="1"/>
    </xf>
    <xf numFmtId="0" fontId="40" fillId="0" borderId="14" xfId="269" applyNumberFormat="1" applyFont="1" applyFill="1" applyBorder="1" applyAlignment="1">
      <alignment horizontal="center" vertical="center"/>
    </xf>
    <xf numFmtId="0" fontId="40" fillId="0" borderId="31" xfId="269" applyNumberFormat="1" applyFont="1" applyFill="1" applyBorder="1" applyAlignment="1">
      <alignment horizontal="center" vertical="center"/>
    </xf>
    <xf numFmtId="0" fontId="40" fillId="0" borderId="34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 applyProtection="1">
      <alignment horizontal="center" vertical="center" wrapText="1"/>
    </xf>
    <xf numFmtId="0" fontId="5" fillId="0" borderId="29" xfId="269" applyNumberFormat="1" applyFont="1" applyFill="1" applyBorder="1" applyAlignment="1" applyProtection="1">
      <alignment horizontal="center" vertical="center" wrapText="1"/>
    </xf>
    <xf numFmtId="0" fontId="55" fillId="0" borderId="38" xfId="269" applyNumberFormat="1" applyFont="1" applyFill="1" applyBorder="1" applyAlignment="1">
      <alignment vertical="center"/>
    </xf>
    <xf numFmtId="0" fontId="55" fillId="0" borderId="37" xfId="269" applyNumberFormat="1" applyFont="1" applyFill="1" applyBorder="1" applyAlignment="1">
      <alignment vertical="center"/>
    </xf>
    <xf numFmtId="0" fontId="3" fillId="0" borderId="38" xfId="269" applyNumberFormat="1" applyFill="1" applyBorder="1" applyAlignment="1">
      <alignment horizontal="center" vertical="center"/>
    </xf>
    <xf numFmtId="0" fontId="3" fillId="0" borderId="37" xfId="269" applyNumberFormat="1" applyFill="1" applyBorder="1" applyAlignment="1">
      <alignment horizontal="center" vertical="center"/>
    </xf>
    <xf numFmtId="0" fontId="3" fillId="0" borderId="14" xfId="269" applyNumberFormat="1" applyFill="1" applyBorder="1" applyAlignment="1">
      <alignment horizontal="center" vertical="center"/>
    </xf>
    <xf numFmtId="0" fontId="3" fillId="0" borderId="31" xfId="269" applyNumberFormat="1" applyFill="1" applyBorder="1" applyAlignment="1">
      <alignment horizontal="center" vertical="center"/>
    </xf>
    <xf numFmtId="0" fontId="3" fillId="0" borderId="34" xfId="269" applyNumberForma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56" fillId="0" borderId="35" xfId="2" applyNumberFormat="1" applyFont="1" applyFill="1" applyBorder="1" applyAlignment="1" applyProtection="1">
      <alignment horizontal="left" vertical="center"/>
    </xf>
    <xf numFmtId="0" fontId="56" fillId="0" borderId="34" xfId="2" applyNumberFormat="1" applyFont="1" applyFill="1" applyBorder="1" applyAlignment="1" applyProtection="1">
      <alignment horizontal="left" vertical="center"/>
    </xf>
    <xf numFmtId="185" fontId="5" fillId="0" borderId="17" xfId="2" applyNumberFormat="1" applyFont="1" applyFill="1" applyBorder="1" applyAlignment="1" applyProtection="1">
      <alignment horizontal="right" vertical="center"/>
    </xf>
    <xf numFmtId="185" fontId="5" fillId="0" borderId="33" xfId="2" applyNumberFormat="1" applyFont="1" applyFill="1" applyBorder="1" applyAlignment="1" applyProtection="1">
      <alignment horizontal="right" vertical="center"/>
    </xf>
    <xf numFmtId="0" fontId="41" fillId="0" borderId="28" xfId="269" applyNumberFormat="1" applyFont="1" applyFill="1" applyBorder="1" applyAlignment="1" applyProtection="1">
      <alignment horizontal="center" vertical="center"/>
    </xf>
    <xf numFmtId="0" fontId="41" fillId="0" borderId="17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5" fillId="0" borderId="26" xfId="269" applyNumberFormat="1" applyFont="1" applyFill="1" applyBorder="1" applyAlignment="1" applyProtection="1">
      <alignment horizontal="center" vertical="center" textRotation="255"/>
    </xf>
    <xf numFmtId="0" fontId="5" fillId="0" borderId="18" xfId="269" applyNumberFormat="1" applyFont="1" applyFill="1" applyBorder="1" applyAlignment="1" applyProtection="1">
      <alignment horizontal="center" vertical="center" textRotation="255"/>
    </xf>
    <xf numFmtId="0" fontId="40" fillId="0" borderId="18" xfId="269" applyNumberFormat="1" applyFont="1" applyFill="1" applyBorder="1" applyAlignment="1" applyProtection="1">
      <alignment horizontal="center" vertical="center" textRotation="255"/>
    </xf>
    <xf numFmtId="0" fontId="40" fillId="0" borderId="20" xfId="269" applyNumberFormat="1" applyFont="1" applyFill="1" applyBorder="1" applyAlignment="1" applyProtection="1">
      <alignment horizontal="center" vertical="center" textRotation="255"/>
    </xf>
    <xf numFmtId="0" fontId="5" fillId="0" borderId="26" xfId="269" applyNumberFormat="1" applyFont="1" applyFill="1" applyBorder="1" applyAlignment="1" applyProtection="1">
      <alignment horizontal="center" vertical="center" wrapText="1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5" fillId="0" borderId="32" xfId="269" applyNumberFormat="1" applyFont="1" applyFill="1" applyBorder="1" applyAlignment="1" applyProtection="1">
      <alignment horizontal="center" vertical="center"/>
    </xf>
    <xf numFmtId="0" fontId="5" fillId="0" borderId="34" xfId="269" applyNumberFormat="1" applyFont="1" applyFill="1" applyBorder="1" applyAlignment="1" applyProtection="1">
      <alignment horizontal="center" vertical="center"/>
    </xf>
    <xf numFmtId="0" fontId="5" fillId="0" borderId="29" xfId="269" quotePrefix="1" applyNumberFormat="1" applyFont="1" applyFill="1" applyBorder="1" applyAlignment="1" applyProtection="1">
      <alignment horizontal="left" vertical="center" indent="1"/>
    </xf>
    <xf numFmtId="0" fontId="5" fillId="0" borderId="29" xfId="269" applyNumberFormat="1" applyFont="1" applyFill="1" applyBorder="1" applyAlignment="1" applyProtection="1">
      <alignment horizontal="left" vertical="center" indent="1"/>
    </xf>
    <xf numFmtId="0" fontId="5" fillId="0" borderId="17" xfId="269" applyNumberFormat="1" applyFont="1" applyFill="1" applyBorder="1" applyAlignment="1" applyProtection="1">
      <alignment horizontal="center" vertical="center" wrapText="1"/>
    </xf>
    <xf numFmtId="0" fontId="5" fillId="0" borderId="33" xfId="269" applyNumberFormat="1" applyFont="1" applyFill="1" applyBorder="1" applyAlignment="1" applyProtection="1">
      <alignment horizontal="center" vertical="center" wrapText="1"/>
    </xf>
    <xf numFmtId="0" fontId="5" fillId="0" borderId="37" xfId="269" applyNumberFormat="1" applyFont="1" applyFill="1" applyBorder="1" applyAlignment="1" applyProtection="1">
      <alignment vertical="center"/>
    </xf>
    <xf numFmtId="0" fontId="5" fillId="0" borderId="37" xfId="269" applyNumberFormat="1" applyFont="1" applyFill="1" applyBorder="1" applyAlignment="1" applyProtection="1">
      <alignment horizontal="center" vertical="center"/>
    </xf>
    <xf numFmtId="0" fontId="5" fillId="0" borderId="26" xfId="269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0" fontId="41" fillId="0" borderId="1" xfId="269" applyNumberFormat="1" applyFont="1" applyFill="1" applyBorder="1" applyAlignment="1" applyProtection="1">
      <alignment horizontal="center" vertical="center"/>
    </xf>
    <xf numFmtId="0" fontId="41" fillId="0" borderId="13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39" xfId="269" applyNumberFormat="1" applyFont="1" applyFill="1" applyBorder="1" applyAlignment="1" applyProtection="1">
      <alignment horizontal="center" vertical="center"/>
    </xf>
    <xf numFmtId="0" fontId="5" fillId="0" borderId="26" xfId="269" applyNumberFormat="1" applyFont="1" applyFill="1" applyBorder="1" applyAlignment="1" applyProtection="1">
      <alignment horizontal="left" vertical="center" wrapText="1" indent="1"/>
    </xf>
    <xf numFmtId="0" fontId="40" fillId="0" borderId="18" xfId="269" applyNumberFormat="1" applyFont="1" applyFill="1" applyBorder="1" applyAlignment="1" applyProtection="1">
      <alignment horizontal="left" vertical="center" indent="1"/>
    </xf>
    <xf numFmtId="0" fontId="40" fillId="0" borderId="20" xfId="269" applyNumberFormat="1" applyFont="1" applyFill="1" applyBorder="1" applyAlignment="1" applyProtection="1">
      <alignment horizontal="left" vertical="center" indent="1"/>
    </xf>
    <xf numFmtId="0" fontId="5" fillId="0" borderId="33" xfId="269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3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45.介護保険認定申請件数8-46、8-47、8-48、8-49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abSelected="1" zoomScale="115" zoomScaleNormal="115" workbookViewId="0"/>
  </sheetViews>
  <sheetFormatPr defaultRowHeight="13.5"/>
  <sheetData>
    <row r="1" spans="1:1">
      <c r="A1" t="s">
        <v>511</v>
      </c>
    </row>
    <row r="2" spans="1:1">
      <c r="A2" s="342" t="s">
        <v>513</v>
      </c>
    </row>
    <row r="3" spans="1:1">
      <c r="A3" s="342" t="s">
        <v>514</v>
      </c>
    </row>
    <row r="4" spans="1:1">
      <c r="A4" s="342" t="s">
        <v>515</v>
      </c>
    </row>
    <row r="5" spans="1:1">
      <c r="A5" s="342" t="s">
        <v>516</v>
      </c>
    </row>
    <row r="6" spans="1:1">
      <c r="A6" s="342" t="s">
        <v>517</v>
      </c>
    </row>
    <row r="7" spans="1:1">
      <c r="A7" s="342" t="s">
        <v>518</v>
      </c>
    </row>
    <row r="8" spans="1:1">
      <c r="A8" s="342" t="s">
        <v>519</v>
      </c>
    </row>
    <row r="9" spans="1:1">
      <c r="A9" s="342" t="s">
        <v>520</v>
      </c>
    </row>
    <row r="10" spans="1:1">
      <c r="A10" s="342" t="s">
        <v>521</v>
      </c>
    </row>
    <row r="11" spans="1:1">
      <c r="A11" s="342" t="s">
        <v>522</v>
      </c>
    </row>
    <row r="12" spans="1:1">
      <c r="A12" s="342" t="s">
        <v>523</v>
      </c>
    </row>
    <row r="13" spans="1:1">
      <c r="A13" s="342" t="s">
        <v>524</v>
      </c>
    </row>
    <row r="14" spans="1:1">
      <c r="A14" s="342" t="s">
        <v>525</v>
      </c>
    </row>
    <row r="15" spans="1:1">
      <c r="A15" s="342" t="s">
        <v>526</v>
      </c>
    </row>
    <row r="16" spans="1:1">
      <c r="A16" s="342" t="s">
        <v>527</v>
      </c>
    </row>
    <row r="17" spans="1:1">
      <c r="A17" s="342" t="s">
        <v>528</v>
      </c>
    </row>
    <row r="18" spans="1:1">
      <c r="A18" s="342" t="s">
        <v>529</v>
      </c>
    </row>
    <row r="19" spans="1:1">
      <c r="A19" s="342" t="s">
        <v>530</v>
      </c>
    </row>
    <row r="20" spans="1:1">
      <c r="A20" s="342" t="s">
        <v>531</v>
      </c>
    </row>
    <row r="21" spans="1:1">
      <c r="A21" s="342" t="s">
        <v>532</v>
      </c>
    </row>
    <row r="22" spans="1:1">
      <c r="A22" s="342" t="s">
        <v>533</v>
      </c>
    </row>
    <row r="23" spans="1:1">
      <c r="A23" s="342" t="s">
        <v>534</v>
      </c>
    </row>
    <row r="24" spans="1:1">
      <c r="A24" s="342" t="s">
        <v>535</v>
      </c>
    </row>
    <row r="25" spans="1:1">
      <c r="A25" s="342" t="s">
        <v>536</v>
      </c>
    </row>
    <row r="26" spans="1:1">
      <c r="A26" s="342" t="s">
        <v>537</v>
      </c>
    </row>
    <row r="27" spans="1:1">
      <c r="A27" s="342" t="s">
        <v>538</v>
      </c>
    </row>
    <row r="28" spans="1:1">
      <c r="A28" s="342" t="s">
        <v>539</v>
      </c>
    </row>
    <row r="29" spans="1:1">
      <c r="A29" s="342" t="s">
        <v>540</v>
      </c>
    </row>
    <row r="30" spans="1:1">
      <c r="A30" s="342" t="s">
        <v>541</v>
      </c>
    </row>
    <row r="31" spans="1:1">
      <c r="A31" s="342" t="s">
        <v>542</v>
      </c>
    </row>
    <row r="32" spans="1:1">
      <c r="A32" s="342" t="s">
        <v>543</v>
      </c>
    </row>
    <row r="33" spans="1:1">
      <c r="A33" s="342" t="s">
        <v>544</v>
      </c>
    </row>
    <row r="34" spans="1:1">
      <c r="A34" s="342" t="s">
        <v>545</v>
      </c>
    </row>
    <row r="35" spans="1:1">
      <c r="A35" s="342" t="s">
        <v>546</v>
      </c>
    </row>
    <row r="36" spans="1:1">
      <c r="A36" s="342" t="s">
        <v>547</v>
      </c>
    </row>
  </sheetData>
  <phoneticPr fontId="2"/>
  <hyperlinks>
    <hyperlink ref="A2" location="'7-1'!A1" display="7-1. 出生・死亡等の推移"/>
    <hyperlink ref="A3" location="'7-2'!A1" display="7-2. 主要死因別死亡者数"/>
    <hyperlink ref="A4" location="'7-3'!A1" display="7-3. 医療施設数・許可病床数"/>
    <hyperlink ref="A5" location="'7-4'!A1" display="7-4. 医療関係従事者数"/>
    <hyperlink ref="A6" location="'7-5(1)'!A1" display="7-5. 成人保健　（1）健康診査状況"/>
    <hyperlink ref="A7" location="'7-5(2)'!A1" display="7-5. 成人保健　（2）健康手帳の交付"/>
    <hyperlink ref="A8" location="'7-5(3)'!A1" display="7-5. 成人保健　（3）成人健康相談状況"/>
    <hyperlink ref="A9" location="'7-5(4)'!A1" display="7-5. 成人保健　（4）成人・老人訪問活動"/>
    <hyperlink ref="A10" location="'7-5(5)'!A1" display="7-5. 成人保健　（5）地域包括支援センター（兼務保健師分を含む）"/>
    <hyperlink ref="A11" location="'7-6(1)'!A1" display="7-6. 母子保健　（1）相談等の状況"/>
    <hyperlink ref="A12" location="'7-6(2)'!A1" display="7-6. 母子保健　（2）４か月児健康診査状況"/>
    <hyperlink ref="A13" location="'7-6(3)'!A1" display="7-6. 母子保健　（3）10か月児健康診査状況"/>
    <hyperlink ref="A14" location="'7-6(4)'!A1" display="7-6. 母子保健　（4）１歳６か月児健康診査状況"/>
    <hyperlink ref="A15" location="'7-6(5)'!A1" display="7-6. 母子保健　（5）３歳児健康診査状況"/>
    <hyperlink ref="A16" location="'7-6(6)'!A1" display="7-6. 母子保健　（6）母子訪問活動"/>
    <hyperlink ref="A17" location="'7-7(1)'!A1" display="7-7. 健康づくり事業　（1）成人保健"/>
    <hyperlink ref="A18" location="'7-7(2)'!A1" display="7-7. 健康づくり事業　（2）母子保健"/>
    <hyperlink ref="A19" location="'7-8'!A1" display="7-8. 栄養指導"/>
    <hyperlink ref="A20" location="'7-9'!A1" display="7-9. 移動献血車による献血実施状況"/>
    <hyperlink ref="A21" location="'7-10'!A1" display="7-10. 結核新登録者数"/>
    <hyperlink ref="A22" location="'7-11'!A1" display="7-11. 結核患者登録者数（年末時）"/>
    <hyperlink ref="A23" location="'7-12'!A1" display="7-12. 結核健康診断受診状況"/>
    <hyperlink ref="A24" location="'7-13'!A1" display="7-13. 予防接種実施状況"/>
    <hyperlink ref="A25" location="'7-14'!A1" display="7-14. 施設の規模"/>
    <hyperlink ref="A26" location="'7-15'!A1" display="7-15. 年次別職員数"/>
    <hyperlink ref="A27" location="'7-16'!A1" display="7-16. 職員数の状況"/>
    <hyperlink ref="A28" location="'7-17'!A1" display="7-17. 入院患者延人数"/>
    <hyperlink ref="A29" location="'7-18'!A1" display="7-18. 外来患者延人数"/>
    <hyperlink ref="A30" location="'7-19'!A1" display="7-19. 救急車搬入患者数"/>
    <hyperlink ref="A31" location="'7-20'!A1" display="7-20. 事業会計"/>
    <hyperlink ref="A32" location="'7-21'!A1" display="7-21. 損益計算書　（借  方）"/>
    <hyperlink ref="A33" location="'7-22'!A1" display="7-22. 国民健康保険加入状況"/>
    <hyperlink ref="A34" location="'7-23'!A1" display="7-23. 国民健康保険税賦課基準　（医療分）"/>
    <hyperlink ref="A35" location="'7-24(1)'!A1" display="7-24. 国民健康保険事業状況　（1）事業費"/>
    <hyperlink ref="A36" location="'7-24(2)'!A1" display="7-24. 国民健康保険事業状況　（2）給付等（退職者医療分含む）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9"/>
  <sheetViews>
    <sheetView zoomScale="110" zoomScaleNormal="110" workbookViewId="0"/>
  </sheetViews>
  <sheetFormatPr defaultColWidth="8.875" defaultRowHeight="15" customHeight="1"/>
  <cols>
    <col min="1" max="1" width="11.25" style="25" customWidth="1"/>
    <col min="2" max="2" width="31.25" style="25" customWidth="1"/>
    <col min="3" max="16384" width="8.875" style="25"/>
  </cols>
  <sheetData>
    <row r="1" spans="1:2" ht="15" customHeight="1">
      <c r="A1" s="341" t="s">
        <v>512</v>
      </c>
    </row>
    <row r="3" spans="1:2" ht="15" customHeight="1">
      <c r="A3" s="25" t="s">
        <v>139</v>
      </c>
    </row>
    <row r="4" spans="1:2" ht="15" customHeight="1">
      <c r="A4" s="103" t="s">
        <v>121</v>
      </c>
      <c r="B4" s="118" t="s">
        <v>140</v>
      </c>
    </row>
    <row r="5" spans="1:2" ht="15" customHeight="1">
      <c r="A5" s="119" t="s">
        <v>58</v>
      </c>
      <c r="B5" s="120">
        <v>15000</v>
      </c>
    </row>
    <row r="6" spans="1:2" ht="15" customHeight="1">
      <c r="A6" s="121">
        <v>30</v>
      </c>
      <c r="B6" s="69">
        <v>15124</v>
      </c>
    </row>
    <row r="7" spans="1:2" ht="15" customHeight="1">
      <c r="A7" s="122" t="s">
        <v>136</v>
      </c>
      <c r="B7" s="99">
        <v>16090</v>
      </c>
    </row>
    <row r="8" spans="1:2" ht="15" customHeight="1">
      <c r="A8" s="123" t="s">
        <v>141</v>
      </c>
    </row>
    <row r="9" spans="1:2" ht="15" customHeight="1">
      <c r="B9" s="124" t="s">
        <v>142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1"/>
  <sheetViews>
    <sheetView zoomScale="110" zoomScaleNormal="110" workbookViewId="0"/>
  </sheetViews>
  <sheetFormatPr defaultColWidth="8.75" defaultRowHeight="15" customHeight="1"/>
  <cols>
    <col min="1" max="1" width="11.25" style="3" customWidth="1"/>
    <col min="2" max="11" width="7.5" style="3" customWidth="1"/>
    <col min="12" max="16384" width="8.75" style="3"/>
  </cols>
  <sheetData>
    <row r="1" spans="1:11" ht="15" customHeight="1">
      <c r="A1" s="341" t="s">
        <v>512</v>
      </c>
    </row>
    <row r="3" spans="1:11" ht="15" customHeight="1">
      <c r="A3" s="76" t="s">
        <v>143</v>
      </c>
    </row>
    <row r="4" spans="1:11" ht="15" customHeight="1">
      <c r="A4" s="2" t="s">
        <v>144</v>
      </c>
      <c r="G4" s="125"/>
      <c r="H4" s="125"/>
      <c r="I4" s="125"/>
      <c r="J4" s="125"/>
      <c r="K4" s="64" t="s">
        <v>145</v>
      </c>
    </row>
    <row r="5" spans="1:11" ht="15" customHeight="1">
      <c r="A5" s="386" t="s">
        <v>121</v>
      </c>
      <c r="B5" s="388" t="s">
        <v>146</v>
      </c>
      <c r="C5" s="370" t="s">
        <v>147</v>
      </c>
      <c r="D5" s="368"/>
      <c r="E5" s="351"/>
      <c r="F5" s="390" t="s">
        <v>148</v>
      </c>
      <c r="G5" s="391"/>
      <c r="H5" s="392"/>
      <c r="I5" s="370" t="s">
        <v>149</v>
      </c>
      <c r="J5" s="368"/>
      <c r="K5" s="368"/>
    </row>
    <row r="6" spans="1:11" ht="15" customHeight="1">
      <c r="A6" s="387"/>
      <c r="B6" s="389"/>
      <c r="C6" s="6" t="s">
        <v>150</v>
      </c>
      <c r="D6" s="6" t="s">
        <v>151</v>
      </c>
      <c r="E6" s="6" t="s">
        <v>152</v>
      </c>
      <c r="F6" s="6" t="s">
        <v>153</v>
      </c>
      <c r="G6" s="6" t="s">
        <v>154</v>
      </c>
      <c r="H6" s="7" t="s">
        <v>155</v>
      </c>
      <c r="I6" s="6" t="s">
        <v>156</v>
      </c>
      <c r="J6" s="6" t="s">
        <v>153</v>
      </c>
      <c r="K6" s="7" t="s">
        <v>157</v>
      </c>
    </row>
    <row r="7" spans="1:11" ht="15" customHeight="1">
      <c r="A7" s="126" t="s">
        <v>58</v>
      </c>
      <c r="B7" s="69">
        <v>2876</v>
      </c>
      <c r="C7" s="70">
        <v>2201</v>
      </c>
      <c r="D7" s="70">
        <v>923</v>
      </c>
      <c r="E7" s="70">
        <v>385</v>
      </c>
      <c r="F7" s="70">
        <v>148</v>
      </c>
      <c r="G7" s="70">
        <v>221</v>
      </c>
      <c r="H7" s="70">
        <v>120</v>
      </c>
      <c r="I7" s="11">
        <v>48</v>
      </c>
      <c r="J7" s="70">
        <v>71</v>
      </c>
      <c r="K7" s="70">
        <v>264</v>
      </c>
    </row>
    <row r="8" spans="1:11" ht="15" customHeight="1">
      <c r="A8" s="127">
        <v>30</v>
      </c>
      <c r="B8" s="69">
        <v>2670</v>
      </c>
      <c r="C8" s="70">
        <v>2863</v>
      </c>
      <c r="D8" s="70">
        <v>971</v>
      </c>
      <c r="E8" s="70">
        <v>428</v>
      </c>
      <c r="F8" s="70">
        <v>145</v>
      </c>
      <c r="G8" s="70">
        <v>209</v>
      </c>
      <c r="H8" s="70">
        <v>119</v>
      </c>
      <c r="I8" s="11">
        <v>47</v>
      </c>
      <c r="J8" s="70">
        <v>65</v>
      </c>
      <c r="K8" s="70">
        <v>243</v>
      </c>
    </row>
    <row r="9" spans="1:11" ht="15" customHeight="1">
      <c r="A9" s="68" t="s">
        <v>136</v>
      </c>
      <c r="B9" s="69">
        <v>2610</v>
      </c>
      <c r="C9" s="70">
        <v>2790</v>
      </c>
      <c r="D9" s="70">
        <v>849</v>
      </c>
      <c r="E9" s="70">
        <v>523</v>
      </c>
      <c r="F9" s="70">
        <v>124</v>
      </c>
      <c r="G9" s="70">
        <v>203</v>
      </c>
      <c r="H9" s="70">
        <v>121</v>
      </c>
      <c r="I9" s="11">
        <v>46</v>
      </c>
      <c r="J9" s="70">
        <v>65</v>
      </c>
      <c r="K9" s="70">
        <v>278</v>
      </c>
    </row>
    <row r="10" spans="1:11" ht="15" customHeight="1">
      <c r="A10" s="19" t="s">
        <v>158</v>
      </c>
      <c r="B10" s="128"/>
      <c r="C10" s="128"/>
      <c r="D10" s="128"/>
      <c r="E10" s="128"/>
      <c r="F10" s="128"/>
      <c r="G10" s="128"/>
      <c r="H10" s="128"/>
      <c r="I10" s="128"/>
      <c r="J10" s="96"/>
      <c r="K10" s="21" t="s">
        <v>159</v>
      </c>
    </row>
    <row r="11" spans="1:11" ht="15" customHeight="1">
      <c r="B11" s="129"/>
      <c r="C11" s="129"/>
      <c r="D11" s="129"/>
      <c r="E11" s="129"/>
      <c r="F11" s="129"/>
      <c r="G11" s="129"/>
      <c r="H11" s="129"/>
      <c r="I11" s="129"/>
      <c r="J11" s="102"/>
      <c r="K11" s="102"/>
    </row>
  </sheetData>
  <mergeCells count="5">
    <mergeCell ref="A5:A6"/>
    <mergeCell ref="B5:B6"/>
    <mergeCell ref="C5:E5"/>
    <mergeCell ref="F5:H5"/>
    <mergeCell ref="I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0"/>
  <sheetViews>
    <sheetView zoomScale="110" zoomScaleNormal="110" workbookViewId="0"/>
  </sheetViews>
  <sheetFormatPr defaultColWidth="8.875" defaultRowHeight="15" customHeight="1"/>
  <cols>
    <col min="1" max="1" width="11.25" style="45" customWidth="1"/>
    <col min="2" max="11" width="7.5" style="45" customWidth="1"/>
    <col min="12" max="16384" width="8.875" style="45"/>
  </cols>
  <sheetData>
    <row r="1" spans="1:11" s="3" customFormat="1" ht="15" customHeight="1">
      <c r="A1" s="341" t="s">
        <v>512</v>
      </c>
    </row>
    <row r="2" spans="1:11" s="3" customFormat="1" ht="15" customHeight="1"/>
    <row r="3" spans="1:11" s="3" customFormat="1" ht="15" customHeight="1">
      <c r="A3" s="63" t="s">
        <v>160</v>
      </c>
      <c r="K3" s="64" t="s">
        <v>161</v>
      </c>
    </row>
    <row r="4" spans="1:11" s="3" customFormat="1" ht="15" customHeight="1">
      <c r="A4" s="386" t="s">
        <v>121</v>
      </c>
      <c r="B4" s="395" t="s">
        <v>162</v>
      </c>
      <c r="C4" s="395" t="s">
        <v>163</v>
      </c>
      <c r="D4" s="395" t="s">
        <v>164</v>
      </c>
      <c r="E4" s="393" t="s">
        <v>165</v>
      </c>
      <c r="F4" s="393" t="s">
        <v>166</v>
      </c>
      <c r="G4" s="130" t="s">
        <v>167</v>
      </c>
      <c r="H4" s="131"/>
      <c r="I4" s="131"/>
      <c r="J4" s="132"/>
      <c r="K4" s="131"/>
    </row>
    <row r="5" spans="1:11" s="3" customFormat="1" ht="15" customHeight="1">
      <c r="A5" s="387"/>
      <c r="B5" s="394"/>
      <c r="C5" s="394"/>
      <c r="D5" s="394"/>
      <c r="E5" s="394"/>
      <c r="F5" s="394"/>
      <c r="G5" s="6" t="s">
        <v>168</v>
      </c>
      <c r="H5" s="6" t="s">
        <v>169</v>
      </c>
      <c r="I5" s="6" t="s">
        <v>170</v>
      </c>
      <c r="J5" s="6" t="s">
        <v>171</v>
      </c>
      <c r="K5" s="7" t="s">
        <v>45</v>
      </c>
    </row>
    <row r="6" spans="1:11" s="3" customFormat="1" ht="15" customHeight="1">
      <c r="A6" s="126" t="s">
        <v>58</v>
      </c>
      <c r="B6" s="133">
        <v>2746</v>
      </c>
      <c r="C6" s="11">
        <v>2650</v>
      </c>
      <c r="D6" s="134">
        <v>96.5</v>
      </c>
      <c r="E6" s="11">
        <v>167</v>
      </c>
      <c r="F6" s="134">
        <v>6.3</v>
      </c>
      <c r="G6" s="11">
        <v>42</v>
      </c>
      <c r="H6" s="11">
        <v>88</v>
      </c>
      <c r="I6" s="11">
        <v>49</v>
      </c>
      <c r="J6" s="11">
        <v>27</v>
      </c>
      <c r="K6" s="11">
        <v>113</v>
      </c>
    </row>
    <row r="7" spans="1:11" s="3" customFormat="1" ht="15" customHeight="1">
      <c r="A7" s="127">
        <v>30</v>
      </c>
      <c r="B7" s="133">
        <v>2674</v>
      </c>
      <c r="C7" s="11">
        <v>2639</v>
      </c>
      <c r="D7" s="134">
        <v>98.7</v>
      </c>
      <c r="E7" s="11">
        <v>241</v>
      </c>
      <c r="F7" s="134">
        <v>9.1</v>
      </c>
      <c r="G7" s="11">
        <v>88</v>
      </c>
      <c r="H7" s="11">
        <v>67</v>
      </c>
      <c r="I7" s="11">
        <v>53</v>
      </c>
      <c r="J7" s="11">
        <v>10</v>
      </c>
      <c r="K7" s="11">
        <v>39</v>
      </c>
    </row>
    <row r="8" spans="1:11" s="3" customFormat="1" ht="15" customHeight="1">
      <c r="A8" s="68" t="s">
        <v>136</v>
      </c>
      <c r="B8" s="133">
        <v>2589</v>
      </c>
      <c r="C8" s="11">
        <v>2469</v>
      </c>
      <c r="D8" s="134">
        <f>IFERROR(C8/B8,0)*100</f>
        <v>95.365005793742768</v>
      </c>
      <c r="E8" s="11">
        <v>264</v>
      </c>
      <c r="F8" s="134">
        <v>9.8000000000000007</v>
      </c>
      <c r="G8" s="11">
        <v>47</v>
      </c>
      <c r="H8" s="11">
        <v>65</v>
      </c>
      <c r="I8" s="11">
        <v>27</v>
      </c>
      <c r="J8" s="11">
        <v>54</v>
      </c>
      <c r="K8" s="11">
        <v>71</v>
      </c>
    </row>
    <row r="9" spans="1:11" s="3" customFormat="1" ht="15" customHeight="1">
      <c r="A9" s="19" t="s">
        <v>172</v>
      </c>
      <c r="B9" s="135"/>
      <c r="C9" s="135"/>
      <c r="D9" s="135"/>
      <c r="E9" s="135"/>
      <c r="F9" s="135"/>
      <c r="G9" s="136"/>
      <c r="H9" s="135"/>
      <c r="I9" s="135"/>
      <c r="J9" s="137"/>
      <c r="K9" s="19"/>
    </row>
    <row r="10" spans="1:11" ht="15" customHeight="1">
      <c r="B10" s="138"/>
      <c r="C10" s="138"/>
      <c r="D10" s="138"/>
      <c r="E10" s="138"/>
      <c r="F10" s="138"/>
      <c r="G10" s="138"/>
      <c r="H10" s="138"/>
      <c r="I10" s="138"/>
      <c r="K10" s="74" t="s">
        <v>159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0"/>
  <sheetViews>
    <sheetView zoomScale="110" zoomScaleNormal="110" workbookViewId="0"/>
  </sheetViews>
  <sheetFormatPr defaultColWidth="9" defaultRowHeight="15" customHeight="1"/>
  <cols>
    <col min="1" max="1" width="11.25" style="139" customWidth="1"/>
    <col min="2" max="11" width="7.5" style="139" customWidth="1"/>
    <col min="12" max="16384" width="9" style="139"/>
  </cols>
  <sheetData>
    <row r="1" spans="1:11" s="343" customFormat="1" ht="15" customHeight="1">
      <c r="A1" s="341" t="s">
        <v>512</v>
      </c>
    </row>
    <row r="2" spans="1:11" s="343" customFormat="1" ht="15" customHeight="1"/>
    <row r="3" spans="1:11" ht="15" customHeight="1">
      <c r="A3" s="63" t="s">
        <v>173</v>
      </c>
      <c r="B3" s="3"/>
      <c r="C3" s="3"/>
      <c r="D3" s="3"/>
      <c r="E3" s="3"/>
      <c r="F3" s="3"/>
      <c r="G3" s="3"/>
      <c r="H3" s="3"/>
      <c r="I3" s="3"/>
      <c r="J3" s="3"/>
      <c r="K3" s="64" t="s">
        <v>161</v>
      </c>
    </row>
    <row r="4" spans="1:11" ht="15" customHeight="1">
      <c r="A4" s="386" t="s">
        <v>121</v>
      </c>
      <c r="B4" s="395" t="s">
        <v>162</v>
      </c>
      <c r="C4" s="395" t="s">
        <v>163</v>
      </c>
      <c r="D4" s="395" t="s">
        <v>164</v>
      </c>
      <c r="E4" s="393" t="s">
        <v>165</v>
      </c>
      <c r="F4" s="393" t="s">
        <v>166</v>
      </c>
      <c r="G4" s="130" t="s">
        <v>167</v>
      </c>
      <c r="H4" s="131"/>
      <c r="I4" s="131"/>
      <c r="J4" s="132"/>
      <c r="K4" s="131"/>
    </row>
    <row r="5" spans="1:11" ht="15" customHeight="1">
      <c r="A5" s="387"/>
      <c r="B5" s="394"/>
      <c r="C5" s="394"/>
      <c r="D5" s="394"/>
      <c r="E5" s="394"/>
      <c r="F5" s="394"/>
      <c r="G5" s="6" t="s">
        <v>168</v>
      </c>
      <c r="H5" s="6" t="s">
        <v>169</v>
      </c>
      <c r="I5" s="6" t="s">
        <v>170</v>
      </c>
      <c r="J5" s="6" t="s">
        <v>171</v>
      </c>
      <c r="K5" s="7" t="s">
        <v>45</v>
      </c>
    </row>
    <row r="6" spans="1:11" ht="15" customHeight="1">
      <c r="A6" s="126" t="s">
        <v>58</v>
      </c>
      <c r="B6" s="133">
        <v>2837</v>
      </c>
      <c r="C6" s="11">
        <v>2650</v>
      </c>
      <c r="D6" s="134">
        <v>93.4</v>
      </c>
      <c r="E6" s="11">
        <v>253</v>
      </c>
      <c r="F6" s="134">
        <v>9.5</v>
      </c>
      <c r="G6" s="11">
        <v>195</v>
      </c>
      <c r="H6" s="11">
        <v>69</v>
      </c>
      <c r="I6" s="11">
        <v>42</v>
      </c>
      <c r="J6" s="11">
        <v>4</v>
      </c>
      <c r="K6" s="11">
        <v>57</v>
      </c>
    </row>
    <row r="7" spans="1:11" ht="15" customHeight="1">
      <c r="A7" s="127">
        <v>30</v>
      </c>
      <c r="B7" s="133">
        <v>2901</v>
      </c>
      <c r="C7" s="11">
        <v>2602</v>
      </c>
      <c r="D7" s="134">
        <v>89.7</v>
      </c>
      <c r="E7" s="11">
        <v>253</v>
      </c>
      <c r="F7" s="134">
        <v>9.6999999999999993</v>
      </c>
      <c r="G7" s="11">
        <v>188</v>
      </c>
      <c r="H7" s="11">
        <v>48</v>
      </c>
      <c r="I7" s="11">
        <v>42</v>
      </c>
      <c r="J7" s="70">
        <v>1</v>
      </c>
      <c r="K7" s="11">
        <v>79</v>
      </c>
    </row>
    <row r="8" spans="1:11" ht="15" customHeight="1">
      <c r="A8" s="98" t="s">
        <v>136</v>
      </c>
      <c r="B8" s="140">
        <v>2661</v>
      </c>
      <c r="C8" s="141">
        <v>2472</v>
      </c>
      <c r="D8" s="142">
        <f>IFERROR(C8/B8*100,0)</f>
        <v>92.897406989853437</v>
      </c>
      <c r="E8" s="141">
        <v>370</v>
      </c>
      <c r="F8" s="142">
        <v>13.9</v>
      </c>
      <c r="G8" s="141">
        <v>156</v>
      </c>
      <c r="H8" s="141">
        <v>63</v>
      </c>
      <c r="I8" s="141">
        <v>29</v>
      </c>
      <c r="J8" s="100">
        <v>22</v>
      </c>
      <c r="K8" s="141">
        <v>100</v>
      </c>
    </row>
    <row r="9" spans="1:11" ht="15" customHeight="1">
      <c r="A9" s="3" t="s">
        <v>172</v>
      </c>
      <c r="B9" s="3"/>
      <c r="C9" s="3"/>
      <c r="D9" s="3"/>
      <c r="E9" s="3"/>
      <c r="F9" s="3"/>
      <c r="G9" s="143"/>
      <c r="H9" s="3"/>
      <c r="I9" s="3"/>
      <c r="J9" s="3"/>
    </row>
    <row r="10" spans="1:11" ht="15" customHeight="1">
      <c r="K10" s="74" t="s">
        <v>159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9"/>
  <sheetViews>
    <sheetView zoomScale="110" zoomScaleNormal="110" workbookViewId="0"/>
  </sheetViews>
  <sheetFormatPr defaultColWidth="8.75" defaultRowHeight="15" customHeight="1"/>
  <cols>
    <col min="1" max="1" width="11.25" style="3" customWidth="1"/>
    <col min="2" max="6" width="7.5" style="3" customWidth="1"/>
    <col min="7" max="10" width="9.375" style="3" customWidth="1"/>
    <col min="11" max="16384" width="8.75" style="3"/>
  </cols>
  <sheetData>
    <row r="1" spans="1:10" ht="15" customHeight="1">
      <c r="A1" s="341" t="s">
        <v>512</v>
      </c>
    </row>
    <row r="3" spans="1:10" ht="15" customHeight="1">
      <c r="A3" s="63" t="s">
        <v>174</v>
      </c>
      <c r="J3" s="64" t="s">
        <v>161</v>
      </c>
    </row>
    <row r="4" spans="1:10" ht="15" customHeight="1">
      <c r="A4" s="386" t="s">
        <v>121</v>
      </c>
      <c r="B4" s="395" t="s">
        <v>162</v>
      </c>
      <c r="C4" s="395" t="s">
        <v>163</v>
      </c>
      <c r="D4" s="395" t="s">
        <v>164</v>
      </c>
      <c r="E4" s="393" t="s">
        <v>175</v>
      </c>
      <c r="F4" s="393" t="s">
        <v>166</v>
      </c>
      <c r="G4" s="370" t="s">
        <v>167</v>
      </c>
      <c r="H4" s="368"/>
      <c r="I4" s="396"/>
      <c r="J4" s="144" t="s">
        <v>176</v>
      </c>
    </row>
    <row r="5" spans="1:10" ht="15" customHeight="1">
      <c r="A5" s="387"/>
      <c r="B5" s="394"/>
      <c r="C5" s="394"/>
      <c r="D5" s="394"/>
      <c r="E5" s="394"/>
      <c r="F5" s="397"/>
      <c r="G5" s="6" t="s">
        <v>177</v>
      </c>
      <c r="H5" s="7" t="s">
        <v>178</v>
      </c>
      <c r="I5" s="7" t="s">
        <v>179</v>
      </c>
      <c r="J5" s="7" t="s">
        <v>180</v>
      </c>
    </row>
    <row r="6" spans="1:10" ht="15" customHeight="1">
      <c r="A6" s="126" t="s">
        <v>58</v>
      </c>
      <c r="B6" s="133">
        <v>2903</v>
      </c>
      <c r="C6" s="11">
        <v>2814</v>
      </c>
      <c r="D6" s="134">
        <v>96.9</v>
      </c>
      <c r="E6" s="11">
        <v>313</v>
      </c>
      <c r="F6" s="134">
        <v>11.1</v>
      </c>
      <c r="G6" s="11">
        <v>113</v>
      </c>
      <c r="H6" s="11">
        <v>174</v>
      </c>
      <c r="I6" s="11">
        <v>26</v>
      </c>
      <c r="J6" s="11">
        <v>14</v>
      </c>
    </row>
    <row r="7" spans="1:10" ht="15" customHeight="1">
      <c r="A7" s="127">
        <v>30</v>
      </c>
      <c r="B7" s="133">
        <v>2848</v>
      </c>
      <c r="C7" s="11">
        <v>2771</v>
      </c>
      <c r="D7" s="134">
        <v>97.3</v>
      </c>
      <c r="E7" s="11">
        <v>392</v>
      </c>
      <c r="F7" s="134">
        <v>14.1</v>
      </c>
      <c r="G7" s="11">
        <v>80</v>
      </c>
      <c r="H7" s="11">
        <v>269</v>
      </c>
      <c r="I7" s="11">
        <v>43</v>
      </c>
      <c r="J7" s="11">
        <v>24</v>
      </c>
    </row>
    <row r="8" spans="1:10" ht="15" customHeight="1">
      <c r="A8" s="68" t="s">
        <v>136</v>
      </c>
      <c r="B8" s="133">
        <v>2632</v>
      </c>
      <c r="C8" s="11">
        <v>2530</v>
      </c>
      <c r="D8" s="134">
        <f>IFERROR(C8/B8*100,0)</f>
        <v>96.124620060790278</v>
      </c>
      <c r="E8" s="11">
        <v>375</v>
      </c>
      <c r="F8" s="134">
        <v>14.8</v>
      </c>
      <c r="G8" s="11">
        <v>99</v>
      </c>
      <c r="H8" s="11">
        <v>249</v>
      </c>
      <c r="I8" s="11">
        <v>27</v>
      </c>
      <c r="J8" s="11">
        <v>15</v>
      </c>
    </row>
    <row r="9" spans="1:10" ht="15" customHeight="1">
      <c r="A9" s="19"/>
      <c r="B9" s="19"/>
      <c r="C9" s="19"/>
      <c r="D9" s="19"/>
      <c r="E9" s="19"/>
      <c r="F9" s="19"/>
      <c r="G9" s="145"/>
      <c r="H9" s="19"/>
      <c r="I9" s="19"/>
      <c r="J9" s="21" t="s">
        <v>159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9"/>
  <sheetViews>
    <sheetView zoomScale="110" zoomScaleNormal="110" workbookViewId="0"/>
  </sheetViews>
  <sheetFormatPr defaultColWidth="8.75" defaultRowHeight="15" customHeight="1"/>
  <cols>
    <col min="1" max="1" width="11.25" style="148" customWidth="1"/>
    <col min="2" max="11" width="7.5" style="148" customWidth="1"/>
    <col min="12" max="16384" width="8.75" style="148"/>
  </cols>
  <sheetData>
    <row r="1" spans="1:11" s="72" customFormat="1" ht="15" customHeight="1">
      <c r="A1" s="344" t="s">
        <v>512</v>
      </c>
    </row>
    <row r="2" spans="1:11" s="72" customFormat="1" ht="15" customHeight="1"/>
    <row r="3" spans="1:11" ht="15" customHeight="1">
      <c r="A3" s="63" t="s">
        <v>181</v>
      </c>
      <c r="B3" s="3"/>
      <c r="C3" s="3"/>
      <c r="D3" s="3"/>
      <c r="E3" s="3"/>
      <c r="F3" s="3"/>
      <c r="G3" s="3"/>
      <c r="H3" s="146"/>
      <c r="I3" s="63"/>
      <c r="J3" s="3"/>
      <c r="K3" s="147" t="s">
        <v>182</v>
      </c>
    </row>
    <row r="4" spans="1:11" ht="15" customHeight="1">
      <c r="A4" s="386" t="s">
        <v>183</v>
      </c>
      <c r="B4" s="395" t="s">
        <v>184</v>
      </c>
      <c r="C4" s="395" t="s">
        <v>185</v>
      </c>
      <c r="D4" s="395" t="s">
        <v>186</v>
      </c>
      <c r="E4" s="393" t="s">
        <v>187</v>
      </c>
      <c r="F4" s="393" t="s">
        <v>166</v>
      </c>
      <c r="G4" s="398" t="s">
        <v>188</v>
      </c>
      <c r="H4" s="399"/>
      <c r="I4" s="399"/>
      <c r="J4" s="149" t="s">
        <v>189</v>
      </c>
      <c r="K4" s="150" t="s">
        <v>190</v>
      </c>
    </row>
    <row r="5" spans="1:11" ht="15" customHeight="1">
      <c r="A5" s="387"/>
      <c r="B5" s="394"/>
      <c r="C5" s="394"/>
      <c r="D5" s="400"/>
      <c r="E5" s="397"/>
      <c r="F5" s="397"/>
      <c r="G5" s="6" t="s">
        <v>177</v>
      </c>
      <c r="H5" s="7" t="s">
        <v>178</v>
      </c>
      <c r="I5" s="7" t="s">
        <v>179</v>
      </c>
      <c r="J5" s="6" t="s">
        <v>191</v>
      </c>
      <c r="K5" s="7" t="s">
        <v>192</v>
      </c>
    </row>
    <row r="6" spans="1:11" ht="15" customHeight="1">
      <c r="A6" s="126" t="s">
        <v>58</v>
      </c>
      <c r="B6" s="133">
        <v>2910</v>
      </c>
      <c r="C6" s="11">
        <v>2745</v>
      </c>
      <c r="D6" s="134">
        <v>94.3</v>
      </c>
      <c r="E6" s="11">
        <v>344</v>
      </c>
      <c r="F6" s="134">
        <v>12.5</v>
      </c>
      <c r="G6" s="11">
        <v>273</v>
      </c>
      <c r="H6" s="11">
        <v>53</v>
      </c>
      <c r="I6" s="151">
        <v>18</v>
      </c>
      <c r="J6" s="11">
        <v>367</v>
      </c>
      <c r="K6" s="11">
        <v>180</v>
      </c>
    </row>
    <row r="7" spans="1:11" ht="15" customHeight="1">
      <c r="A7" s="127">
        <v>30</v>
      </c>
      <c r="B7" s="133">
        <v>2899</v>
      </c>
      <c r="C7" s="11">
        <v>2703</v>
      </c>
      <c r="D7" s="134">
        <v>93.2</v>
      </c>
      <c r="E7" s="11">
        <v>413</v>
      </c>
      <c r="F7" s="134">
        <v>15.2</v>
      </c>
      <c r="G7" s="11">
        <v>326</v>
      </c>
      <c r="H7" s="11">
        <v>68</v>
      </c>
      <c r="I7" s="151">
        <v>19</v>
      </c>
      <c r="J7" s="11">
        <v>297</v>
      </c>
      <c r="K7" s="11">
        <v>242</v>
      </c>
    </row>
    <row r="8" spans="1:11" ht="15" customHeight="1">
      <c r="A8" s="68" t="s">
        <v>136</v>
      </c>
      <c r="B8" s="133">
        <v>2744</v>
      </c>
      <c r="C8" s="11">
        <v>2641</v>
      </c>
      <c r="D8" s="134">
        <f>IFERROR(C8/B8*100,0)</f>
        <v>96.246355685131192</v>
      </c>
      <c r="E8" s="11">
        <v>380</v>
      </c>
      <c r="F8" s="134">
        <v>14.4</v>
      </c>
      <c r="G8" s="11">
        <v>308</v>
      </c>
      <c r="H8" s="11">
        <v>58</v>
      </c>
      <c r="I8" s="151">
        <v>14</v>
      </c>
      <c r="J8" s="11">
        <v>254</v>
      </c>
      <c r="K8" s="11">
        <v>249</v>
      </c>
    </row>
    <row r="9" spans="1:11" ht="15" customHeight="1">
      <c r="A9" s="19"/>
      <c r="B9" s="19"/>
      <c r="C9" s="19"/>
      <c r="D9" s="145"/>
      <c r="E9" s="19"/>
      <c r="F9" s="19"/>
      <c r="G9" s="19"/>
      <c r="H9" s="21"/>
      <c r="I9" s="19"/>
      <c r="J9" s="19"/>
      <c r="K9" s="21" t="s">
        <v>119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8"/>
  <sheetViews>
    <sheetView zoomScale="110" zoomScaleNormal="110" workbookViewId="0"/>
  </sheetViews>
  <sheetFormatPr defaultColWidth="8.75" defaultRowHeight="15" customHeight="1"/>
  <cols>
    <col min="1" max="1" width="11.25" style="153" customWidth="1"/>
    <col min="2" max="2" width="6.875" style="153" customWidth="1"/>
    <col min="3" max="3" width="7.5" style="153" customWidth="1"/>
    <col min="4" max="4" width="5" style="153" customWidth="1"/>
    <col min="5" max="5" width="5.625" style="153" customWidth="1"/>
    <col min="6" max="6" width="5" style="153" customWidth="1"/>
    <col min="7" max="7" width="4.375" style="153" customWidth="1"/>
    <col min="8" max="8" width="6.875" style="153" customWidth="1"/>
    <col min="9" max="9" width="7.5" style="153" customWidth="1"/>
    <col min="10" max="10" width="5.625" style="153" customWidth="1"/>
    <col min="11" max="11" width="6.25" style="153" customWidth="1"/>
    <col min="12" max="12" width="6.875" style="153" customWidth="1"/>
    <col min="13" max="13" width="7.5" style="153" customWidth="1"/>
    <col min="14" max="16384" width="8.75" style="153"/>
  </cols>
  <sheetData>
    <row r="1" spans="1:13" ht="15" customHeight="1">
      <c r="A1" s="344" t="s">
        <v>512</v>
      </c>
    </row>
    <row r="3" spans="1:13" ht="15" customHeight="1">
      <c r="A3" s="152" t="s">
        <v>193</v>
      </c>
      <c r="B3" s="152"/>
      <c r="C3" s="152"/>
      <c r="D3" s="152"/>
      <c r="E3" s="152"/>
      <c r="F3" s="152"/>
      <c r="G3" s="152"/>
      <c r="H3" s="152"/>
      <c r="I3" s="152"/>
      <c r="J3" s="152"/>
      <c r="M3" s="154" t="s">
        <v>2</v>
      </c>
    </row>
    <row r="4" spans="1:13" ht="15" customHeight="1">
      <c r="A4" s="155" t="s">
        <v>121</v>
      </c>
      <c r="B4" s="401" t="s">
        <v>194</v>
      </c>
      <c r="C4" s="402"/>
      <c r="D4" s="401" t="s">
        <v>195</v>
      </c>
      <c r="E4" s="402"/>
      <c r="F4" s="401" t="s">
        <v>196</v>
      </c>
      <c r="G4" s="402"/>
      <c r="H4" s="401" t="s">
        <v>197</v>
      </c>
      <c r="I4" s="402"/>
      <c r="J4" s="156" t="s">
        <v>198</v>
      </c>
      <c r="K4" s="156" t="s">
        <v>132</v>
      </c>
      <c r="L4" s="403" t="s">
        <v>8</v>
      </c>
      <c r="M4" s="404"/>
    </row>
    <row r="5" spans="1:13" ht="15" customHeight="1">
      <c r="A5" s="126" t="s">
        <v>58</v>
      </c>
      <c r="B5" s="157">
        <v>2697</v>
      </c>
      <c r="C5" s="158">
        <v>2368</v>
      </c>
      <c r="D5" s="159">
        <v>281</v>
      </c>
      <c r="E5" s="160">
        <v>259</v>
      </c>
      <c r="F5" s="159">
        <v>152</v>
      </c>
      <c r="G5" s="160">
        <v>25</v>
      </c>
      <c r="H5" s="159">
        <v>2294</v>
      </c>
      <c r="I5" s="160">
        <v>2104</v>
      </c>
      <c r="J5" s="159">
        <v>163</v>
      </c>
      <c r="K5" s="159">
        <v>227</v>
      </c>
      <c r="L5" s="161">
        <f>SUM(B5+D5+F5+H5+J5+K5)</f>
        <v>5814</v>
      </c>
      <c r="M5" s="162">
        <f>SUM(C5+E5+G5+I5)</f>
        <v>4756</v>
      </c>
    </row>
    <row r="6" spans="1:13" ht="15" customHeight="1">
      <c r="A6" s="68">
        <v>30</v>
      </c>
      <c r="B6" s="157">
        <v>2458</v>
      </c>
      <c r="C6" s="160">
        <v>2245</v>
      </c>
      <c r="D6" s="159">
        <v>290</v>
      </c>
      <c r="E6" s="160">
        <v>258</v>
      </c>
      <c r="F6" s="159">
        <v>81</v>
      </c>
      <c r="G6" s="160">
        <v>12</v>
      </c>
      <c r="H6" s="159">
        <v>2248</v>
      </c>
      <c r="I6" s="160">
        <v>1998</v>
      </c>
      <c r="J6" s="159">
        <v>190</v>
      </c>
      <c r="K6" s="159">
        <v>300</v>
      </c>
      <c r="L6" s="161">
        <f>SUM(B6+D6+F6+H6+J6+K6)</f>
        <v>5567</v>
      </c>
      <c r="M6" s="162">
        <f>SUM(C6+E6+G6+I6)</f>
        <v>4513</v>
      </c>
    </row>
    <row r="7" spans="1:13" ht="15" customHeight="1">
      <c r="A7" s="68" t="s">
        <v>136</v>
      </c>
      <c r="B7" s="157">
        <v>2367</v>
      </c>
      <c r="C7" s="160">
        <v>2026</v>
      </c>
      <c r="D7" s="159">
        <v>188</v>
      </c>
      <c r="E7" s="160">
        <v>140</v>
      </c>
      <c r="F7" s="159">
        <v>82</v>
      </c>
      <c r="G7" s="160">
        <v>20</v>
      </c>
      <c r="H7" s="159">
        <v>2140</v>
      </c>
      <c r="I7" s="160">
        <v>1883</v>
      </c>
      <c r="J7" s="159">
        <v>187</v>
      </c>
      <c r="K7" s="159">
        <v>262</v>
      </c>
      <c r="L7" s="161">
        <f>SUM(B7+D7+F7+H7+J7+K7)</f>
        <v>5226</v>
      </c>
      <c r="M7" s="162">
        <f>SUM(C7+E7+G7+I7)</f>
        <v>4069</v>
      </c>
    </row>
    <row r="8" spans="1:13" ht="15" customHeight="1">
      <c r="A8" s="163" t="s">
        <v>199</v>
      </c>
      <c r="B8" s="163"/>
      <c r="C8" s="164"/>
      <c r="D8" s="164"/>
      <c r="E8" s="164"/>
      <c r="F8" s="164"/>
      <c r="G8" s="164"/>
      <c r="H8" s="164"/>
      <c r="I8" s="164"/>
      <c r="J8" s="164"/>
      <c r="K8" s="165"/>
      <c r="L8" s="165"/>
      <c r="M8" s="166" t="s">
        <v>200</v>
      </c>
    </row>
  </sheetData>
  <mergeCells count="5">
    <mergeCell ref="B4:C4"/>
    <mergeCell ref="D4:E4"/>
    <mergeCell ref="F4:G4"/>
    <mergeCell ref="H4:I4"/>
    <mergeCell ref="L4:M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875" defaultRowHeight="15" customHeight="1"/>
  <cols>
    <col min="1" max="1" width="11.25" style="45" customWidth="1"/>
    <col min="2" max="2" width="25" style="45" customWidth="1"/>
    <col min="3" max="3" width="18.125" style="45" customWidth="1"/>
    <col min="4" max="4" width="6.875" style="45" customWidth="1"/>
    <col min="5" max="5" width="18.125" style="45" customWidth="1"/>
    <col min="6" max="6" width="6.875" style="45" customWidth="1"/>
    <col min="7" max="16384" width="8.875" style="45"/>
  </cols>
  <sheetData>
    <row r="1" spans="1:6" s="3" customFormat="1" ht="15" customHeight="1">
      <c r="A1" s="341" t="s">
        <v>512</v>
      </c>
    </row>
    <row r="2" spans="1:6" s="3" customFormat="1" ht="15" customHeight="1"/>
    <row r="3" spans="1:6" s="3" customFormat="1" ht="15" customHeight="1">
      <c r="A3" s="167" t="s">
        <v>201</v>
      </c>
    </row>
    <row r="4" spans="1:6" s="3" customFormat="1" ht="15" customHeight="1">
      <c r="A4" s="2" t="s">
        <v>202</v>
      </c>
      <c r="B4" s="2"/>
      <c r="C4" s="2"/>
      <c r="D4" s="2"/>
      <c r="E4" s="2"/>
      <c r="F4" s="5" t="s">
        <v>2</v>
      </c>
    </row>
    <row r="5" spans="1:6" s="3" customFormat="1" ht="15" customHeight="1">
      <c r="A5" s="97" t="s">
        <v>121</v>
      </c>
      <c r="B5" s="7" t="s">
        <v>203</v>
      </c>
      <c r="C5" s="390" t="s">
        <v>204</v>
      </c>
      <c r="D5" s="392"/>
      <c r="E5" s="370" t="s">
        <v>205</v>
      </c>
      <c r="F5" s="368"/>
    </row>
    <row r="6" spans="1:6" s="3" customFormat="1" ht="15" customHeight="1">
      <c r="A6" s="126" t="s">
        <v>58</v>
      </c>
      <c r="B6" s="133">
        <v>8831</v>
      </c>
      <c r="C6" s="11" t="s">
        <v>206</v>
      </c>
      <c r="D6" s="11">
        <v>3516</v>
      </c>
      <c r="E6" s="11" t="s">
        <v>206</v>
      </c>
      <c r="F6" s="11">
        <v>2493</v>
      </c>
    </row>
    <row r="7" spans="1:6" s="3" customFormat="1" ht="15" customHeight="1">
      <c r="A7" s="127">
        <v>30</v>
      </c>
      <c r="B7" s="133">
        <v>8668</v>
      </c>
      <c r="C7" s="11" t="s">
        <v>206</v>
      </c>
      <c r="D7" s="11">
        <v>3605</v>
      </c>
      <c r="E7" s="11" t="s">
        <v>206</v>
      </c>
      <c r="F7" s="11">
        <v>2532</v>
      </c>
    </row>
    <row r="8" spans="1:6" s="3" customFormat="1" ht="15" customHeight="1">
      <c r="A8" s="68" t="s">
        <v>136</v>
      </c>
      <c r="B8" s="133">
        <v>7608</v>
      </c>
      <c r="C8" s="11" t="s">
        <v>206</v>
      </c>
      <c r="D8" s="11">
        <v>3060</v>
      </c>
      <c r="E8" s="11" t="s">
        <v>206</v>
      </c>
      <c r="F8" s="11">
        <v>2517</v>
      </c>
    </row>
    <row r="9" spans="1:6" s="3" customFormat="1" ht="15" customHeight="1">
      <c r="A9" s="19" t="s">
        <v>207</v>
      </c>
      <c r="B9" s="19"/>
      <c r="C9" s="19"/>
      <c r="D9" s="19"/>
      <c r="E9" s="19"/>
      <c r="F9" s="21" t="s">
        <v>119</v>
      </c>
    </row>
  </sheetData>
  <mergeCells count="2"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9"/>
  <sheetViews>
    <sheetView zoomScale="110" zoomScaleNormal="110" workbookViewId="0"/>
  </sheetViews>
  <sheetFormatPr defaultColWidth="5.125" defaultRowHeight="15" customHeight="1"/>
  <cols>
    <col min="1" max="1" width="12.625" style="45" customWidth="1"/>
    <col min="2" max="5" width="18.375" style="45" customWidth="1"/>
    <col min="6" max="16384" width="5.125" style="45"/>
  </cols>
  <sheetData>
    <row r="1" spans="1:5" s="3" customFormat="1" ht="15" customHeight="1">
      <c r="A1" s="341" t="s">
        <v>512</v>
      </c>
    </row>
    <row r="2" spans="1:5" s="3" customFormat="1" ht="15" customHeight="1"/>
    <row r="3" spans="1:5" ht="15" customHeight="1">
      <c r="A3" s="2" t="s">
        <v>208</v>
      </c>
      <c r="B3" s="2"/>
      <c r="C3" s="2"/>
      <c r="E3" s="5" t="s">
        <v>2</v>
      </c>
    </row>
    <row r="4" spans="1:5" ht="15" customHeight="1">
      <c r="A4" s="386" t="s">
        <v>121</v>
      </c>
      <c r="B4" s="370" t="s">
        <v>209</v>
      </c>
      <c r="C4" s="368"/>
      <c r="D4" s="368"/>
      <c r="E4" s="368"/>
    </row>
    <row r="5" spans="1:5" ht="15" customHeight="1">
      <c r="A5" s="405"/>
      <c r="B5" s="370" t="s">
        <v>210</v>
      </c>
      <c r="C5" s="368"/>
      <c r="D5" s="370" t="s">
        <v>211</v>
      </c>
      <c r="E5" s="368"/>
    </row>
    <row r="6" spans="1:5" ht="15" customHeight="1">
      <c r="A6" s="126" t="s">
        <v>58</v>
      </c>
      <c r="B6" s="120">
        <v>1015</v>
      </c>
      <c r="C6" s="168" t="s">
        <v>212</v>
      </c>
      <c r="D6" s="168">
        <v>257</v>
      </c>
      <c r="E6" s="168" t="s">
        <v>213</v>
      </c>
    </row>
    <row r="7" spans="1:5" ht="15" customHeight="1">
      <c r="A7" s="127">
        <v>30</v>
      </c>
      <c r="B7" s="69">
        <v>1162</v>
      </c>
      <c r="C7" s="168" t="s">
        <v>214</v>
      </c>
      <c r="D7" s="168">
        <v>268</v>
      </c>
      <c r="E7" s="168" t="s">
        <v>215</v>
      </c>
    </row>
    <row r="8" spans="1:5" ht="15" customHeight="1">
      <c r="A8" s="68" t="s">
        <v>136</v>
      </c>
      <c r="B8" s="69">
        <v>1144</v>
      </c>
      <c r="C8" s="168" t="s">
        <v>216</v>
      </c>
      <c r="D8" s="168">
        <v>229</v>
      </c>
      <c r="E8" s="168" t="s">
        <v>217</v>
      </c>
    </row>
    <row r="9" spans="1:5" ht="15" customHeight="1">
      <c r="A9" s="19" t="s">
        <v>218</v>
      </c>
      <c r="B9" s="19"/>
      <c r="C9" s="19"/>
      <c r="D9" s="62"/>
      <c r="E9" s="169" t="s">
        <v>119</v>
      </c>
    </row>
  </sheetData>
  <mergeCells count="4">
    <mergeCell ref="A4:A5"/>
    <mergeCell ref="B4:E4"/>
    <mergeCell ref="B5:C5"/>
    <mergeCell ref="D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9"/>
  <sheetViews>
    <sheetView zoomScale="110" zoomScaleNormal="110" workbookViewId="0"/>
  </sheetViews>
  <sheetFormatPr defaultColWidth="8.875" defaultRowHeight="15" customHeight="1"/>
  <cols>
    <col min="1" max="1" width="11.25" style="3" customWidth="1"/>
    <col min="2" max="5" width="10.625" style="3" customWidth="1"/>
    <col min="6" max="6" width="11.25" style="3" customWidth="1"/>
    <col min="7" max="7" width="10" style="3" customWidth="1"/>
    <col min="8" max="8" width="11.25" style="3" customWidth="1"/>
    <col min="9" max="16384" width="8.875" style="3"/>
  </cols>
  <sheetData>
    <row r="1" spans="1:8" ht="15" customHeight="1">
      <c r="A1" s="341" t="s">
        <v>512</v>
      </c>
    </row>
    <row r="3" spans="1:8" ht="15" customHeight="1">
      <c r="A3" s="76" t="s">
        <v>219</v>
      </c>
    </row>
    <row r="4" spans="1:8" ht="15" customHeight="1">
      <c r="A4" s="63"/>
      <c r="B4" s="63"/>
      <c r="C4" s="63"/>
      <c r="D4" s="63"/>
      <c r="E4" s="2"/>
      <c r="F4" s="2"/>
      <c r="G4" s="64"/>
      <c r="H4" s="64" t="s">
        <v>145</v>
      </c>
    </row>
    <row r="5" spans="1:8" ht="15" customHeight="1">
      <c r="A5" s="97" t="s">
        <v>183</v>
      </c>
      <c r="B5" s="7" t="s">
        <v>220</v>
      </c>
      <c r="C5" s="6" t="s">
        <v>221</v>
      </c>
      <c r="D5" s="6" t="s">
        <v>222</v>
      </c>
      <c r="E5" s="6" t="s">
        <v>223</v>
      </c>
      <c r="F5" s="6" t="s">
        <v>224</v>
      </c>
      <c r="G5" s="370" t="s">
        <v>225</v>
      </c>
      <c r="H5" s="406"/>
    </row>
    <row r="6" spans="1:8" ht="15" customHeight="1">
      <c r="A6" s="126" t="s">
        <v>58</v>
      </c>
      <c r="B6" s="69">
        <v>263</v>
      </c>
      <c r="C6" s="11">
        <v>969</v>
      </c>
      <c r="D6" s="11">
        <v>638</v>
      </c>
      <c r="E6" s="11">
        <v>91</v>
      </c>
      <c r="F6" s="170">
        <v>1197</v>
      </c>
      <c r="G6" s="170">
        <v>2046</v>
      </c>
      <c r="H6" s="171" t="s">
        <v>226</v>
      </c>
    </row>
    <row r="7" spans="1:8" ht="15" customHeight="1">
      <c r="A7" s="127">
        <v>30</v>
      </c>
      <c r="B7" s="69">
        <v>281</v>
      </c>
      <c r="C7" s="11">
        <v>969</v>
      </c>
      <c r="D7" s="11">
        <v>644</v>
      </c>
      <c r="E7" s="11">
        <v>120</v>
      </c>
      <c r="F7" s="61">
        <v>1059</v>
      </c>
      <c r="G7" s="170">
        <v>1931</v>
      </c>
      <c r="H7" s="171" t="s">
        <v>227</v>
      </c>
    </row>
    <row r="8" spans="1:8" ht="15" customHeight="1">
      <c r="A8" s="68" t="s">
        <v>136</v>
      </c>
      <c r="B8" s="69">
        <v>295</v>
      </c>
      <c r="C8" s="11">
        <v>762</v>
      </c>
      <c r="D8" s="11">
        <v>524</v>
      </c>
      <c r="E8" s="11">
        <v>93</v>
      </c>
      <c r="F8" s="170">
        <v>963</v>
      </c>
      <c r="G8" s="170">
        <v>1795</v>
      </c>
      <c r="H8" s="171" t="s">
        <v>228</v>
      </c>
    </row>
    <row r="9" spans="1:8" ht="15" customHeight="1">
      <c r="A9" s="172"/>
      <c r="B9" s="172"/>
      <c r="C9" s="172"/>
      <c r="D9" s="19"/>
      <c r="E9" s="19"/>
      <c r="F9" s="19"/>
      <c r="G9" s="21"/>
      <c r="H9" s="21" t="s">
        <v>119</v>
      </c>
    </row>
  </sheetData>
  <mergeCells count="1"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"/>
  <sheetViews>
    <sheetView zoomScale="110" zoomScaleNormal="110" workbookViewId="0"/>
  </sheetViews>
  <sheetFormatPr defaultColWidth="8.75" defaultRowHeight="15" customHeight="1"/>
  <cols>
    <col min="1" max="1" width="12.5" style="3" customWidth="1"/>
    <col min="2" max="2" width="10" style="3" customWidth="1"/>
    <col min="3" max="5" width="21.25" style="3" customWidth="1"/>
    <col min="6" max="16384" width="8.75" style="3"/>
  </cols>
  <sheetData>
    <row r="1" spans="1:6" ht="15" customHeight="1">
      <c r="A1" s="341" t="s">
        <v>512</v>
      </c>
    </row>
    <row r="3" spans="1:6" ht="15" customHeight="1">
      <c r="A3" s="1" t="s">
        <v>0</v>
      </c>
      <c r="B3" s="2"/>
      <c r="C3" s="2"/>
      <c r="D3" s="2"/>
      <c r="E3" s="2"/>
    </row>
    <row r="4" spans="1:6" ht="15" customHeight="1">
      <c r="A4" s="4" t="s">
        <v>1</v>
      </c>
      <c r="B4" s="2"/>
      <c r="C4" s="2"/>
      <c r="D4" s="2"/>
      <c r="E4" s="5" t="s">
        <v>2</v>
      </c>
    </row>
    <row r="5" spans="1:6" ht="15" customHeight="1">
      <c r="A5" s="351" t="s">
        <v>3</v>
      </c>
      <c r="B5" s="352"/>
      <c r="C5" s="6" t="s">
        <v>4</v>
      </c>
      <c r="D5" s="6" t="s">
        <v>5</v>
      </c>
      <c r="E5" s="7" t="s">
        <v>6</v>
      </c>
    </row>
    <row r="6" spans="1:6" ht="15" customHeight="1">
      <c r="A6" s="353" t="s">
        <v>7</v>
      </c>
      <c r="B6" s="8" t="s">
        <v>8</v>
      </c>
      <c r="C6" s="9">
        <v>2708</v>
      </c>
      <c r="D6" s="9">
        <v>2618</v>
      </c>
      <c r="E6" s="9">
        <f>SUM(E7:E8)</f>
        <v>2485</v>
      </c>
    </row>
    <row r="7" spans="1:6" ht="15" customHeight="1">
      <c r="A7" s="349"/>
      <c r="B7" s="10" t="s">
        <v>9</v>
      </c>
      <c r="C7" s="11">
        <v>1373</v>
      </c>
      <c r="D7" s="11">
        <v>1357</v>
      </c>
      <c r="E7" s="11">
        <v>1362</v>
      </c>
    </row>
    <row r="8" spans="1:6" ht="15" customHeight="1">
      <c r="A8" s="350"/>
      <c r="B8" s="10" t="s">
        <v>10</v>
      </c>
      <c r="C8" s="11">
        <v>1335</v>
      </c>
      <c r="D8" s="11">
        <v>1261</v>
      </c>
      <c r="E8" s="11">
        <v>1123</v>
      </c>
    </row>
    <row r="9" spans="1:6" ht="15" customHeight="1">
      <c r="A9" s="354" t="s">
        <v>11</v>
      </c>
      <c r="B9" s="355"/>
      <c r="C9" s="12">
        <v>1.34</v>
      </c>
      <c r="D9" s="12">
        <v>1.31</v>
      </c>
      <c r="E9" s="12">
        <v>1.26</v>
      </c>
      <c r="F9" s="13"/>
    </row>
    <row r="10" spans="1:6" ht="15" customHeight="1">
      <c r="A10" s="349" t="s">
        <v>12</v>
      </c>
      <c r="B10" s="14" t="s">
        <v>8</v>
      </c>
      <c r="C10" s="9">
        <v>2658</v>
      </c>
      <c r="D10" s="9">
        <v>2885</v>
      </c>
      <c r="E10" s="9">
        <f>SUM(E11:E12)</f>
        <v>2940</v>
      </c>
    </row>
    <row r="11" spans="1:6" ht="15" customHeight="1">
      <c r="A11" s="349"/>
      <c r="B11" s="10" t="s">
        <v>9</v>
      </c>
      <c r="C11" s="11">
        <v>1507</v>
      </c>
      <c r="D11" s="11">
        <v>1632</v>
      </c>
      <c r="E11" s="11">
        <v>1654</v>
      </c>
    </row>
    <row r="12" spans="1:6" ht="15" customHeight="1">
      <c r="A12" s="350"/>
      <c r="B12" s="15" t="s">
        <v>10</v>
      </c>
      <c r="C12" s="11">
        <v>1151</v>
      </c>
      <c r="D12" s="11">
        <v>1253</v>
      </c>
      <c r="E12" s="11">
        <v>1286</v>
      </c>
    </row>
    <row r="13" spans="1:6" ht="15" customHeight="1">
      <c r="A13" s="354" t="s">
        <v>13</v>
      </c>
      <c r="B13" s="355"/>
      <c r="C13" s="11">
        <v>4</v>
      </c>
      <c r="D13" s="11">
        <v>5</v>
      </c>
      <c r="E13" s="11">
        <v>4</v>
      </c>
    </row>
    <row r="14" spans="1:6" ht="15" customHeight="1">
      <c r="A14" s="356" t="s">
        <v>14</v>
      </c>
      <c r="B14" s="357"/>
      <c r="C14" s="11">
        <v>2</v>
      </c>
      <c r="D14" s="11">
        <v>3</v>
      </c>
      <c r="E14" s="11">
        <v>1</v>
      </c>
    </row>
    <row r="15" spans="1:6" ht="15" customHeight="1">
      <c r="A15" s="346" t="s">
        <v>15</v>
      </c>
      <c r="B15" s="347"/>
      <c r="C15" s="16">
        <v>8</v>
      </c>
      <c r="D15" s="17">
        <v>9</v>
      </c>
      <c r="E15" s="17">
        <v>6</v>
      </c>
    </row>
    <row r="16" spans="1:6" ht="15" customHeight="1">
      <c r="A16" s="348" t="s">
        <v>16</v>
      </c>
      <c r="B16" s="18" t="s">
        <v>8</v>
      </c>
      <c r="C16" s="9">
        <v>57</v>
      </c>
      <c r="D16" s="9">
        <v>56</v>
      </c>
      <c r="E16" s="9">
        <f>SUM(E17:E18)</f>
        <v>71</v>
      </c>
    </row>
    <row r="17" spans="1:5" ht="15" customHeight="1">
      <c r="A17" s="349"/>
      <c r="B17" s="10" t="s">
        <v>17</v>
      </c>
      <c r="C17" s="11">
        <v>29</v>
      </c>
      <c r="D17" s="11">
        <v>27</v>
      </c>
      <c r="E17" s="11">
        <v>29</v>
      </c>
    </row>
    <row r="18" spans="1:5" ht="15" customHeight="1">
      <c r="A18" s="350"/>
      <c r="B18" s="15" t="s">
        <v>18</v>
      </c>
      <c r="C18" s="16">
        <v>28</v>
      </c>
      <c r="D18" s="17">
        <v>29</v>
      </c>
      <c r="E18" s="17">
        <v>42</v>
      </c>
    </row>
    <row r="19" spans="1:5" ht="15" customHeight="1">
      <c r="A19" s="346" t="s">
        <v>19</v>
      </c>
      <c r="B19" s="347"/>
      <c r="C19" s="11">
        <v>50</v>
      </c>
      <c r="D19" s="11">
        <v>-267</v>
      </c>
      <c r="E19" s="11">
        <f>E6-E10</f>
        <v>-455</v>
      </c>
    </row>
    <row r="20" spans="1:5" ht="15" customHeight="1">
      <c r="A20" s="19" t="s">
        <v>20</v>
      </c>
      <c r="B20" s="20"/>
      <c r="C20" s="20"/>
      <c r="D20" s="20"/>
      <c r="E20" s="21"/>
    </row>
    <row r="21" spans="1:5" ht="15" customHeight="1">
      <c r="C21" s="22"/>
      <c r="E21" s="23" t="s">
        <v>21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8.875" defaultRowHeight="15" customHeight="1"/>
  <cols>
    <col min="1" max="1" width="11.25" style="25" customWidth="1"/>
    <col min="2" max="6" width="15" style="25" customWidth="1"/>
    <col min="7" max="16384" width="8.875" style="25"/>
  </cols>
  <sheetData>
    <row r="1" spans="1:6" ht="15" customHeight="1">
      <c r="A1" s="341" t="s">
        <v>512</v>
      </c>
    </row>
    <row r="3" spans="1:6" ht="15" customHeight="1">
      <c r="A3" s="173" t="s">
        <v>229</v>
      </c>
    </row>
    <row r="4" spans="1:6" ht="15" customHeight="1">
      <c r="A4" s="28"/>
      <c r="B4" s="28"/>
      <c r="C4" s="28"/>
      <c r="D4" s="28"/>
      <c r="E4" s="28"/>
      <c r="F4" s="29" t="s">
        <v>145</v>
      </c>
    </row>
    <row r="5" spans="1:6" ht="15" customHeight="1">
      <c r="A5" s="407" t="s">
        <v>183</v>
      </c>
      <c r="B5" s="408" t="s">
        <v>230</v>
      </c>
      <c r="C5" s="408" t="s">
        <v>231</v>
      </c>
      <c r="D5" s="408"/>
      <c r="E5" s="408"/>
      <c r="F5" s="358"/>
    </row>
    <row r="6" spans="1:6" ht="15" customHeight="1">
      <c r="A6" s="407"/>
      <c r="B6" s="408"/>
      <c r="C6" s="105" t="s">
        <v>232</v>
      </c>
      <c r="D6" s="105" t="s">
        <v>233</v>
      </c>
      <c r="E6" s="105" t="s">
        <v>234</v>
      </c>
      <c r="F6" s="106" t="s">
        <v>133</v>
      </c>
    </row>
    <row r="7" spans="1:6" ht="15" customHeight="1">
      <c r="A7" s="174" t="s">
        <v>235</v>
      </c>
      <c r="B7" s="133">
        <v>1705</v>
      </c>
      <c r="C7" s="11">
        <v>363</v>
      </c>
      <c r="D7" s="11">
        <v>976</v>
      </c>
      <c r="E7" s="175">
        <v>0</v>
      </c>
      <c r="F7" s="9">
        <v>1339</v>
      </c>
    </row>
    <row r="8" spans="1:6" ht="15" customHeight="1">
      <c r="A8" s="68">
        <v>30</v>
      </c>
      <c r="B8" s="133">
        <v>1361</v>
      </c>
      <c r="C8" s="11">
        <v>321</v>
      </c>
      <c r="D8" s="11">
        <v>781</v>
      </c>
      <c r="E8" s="11">
        <v>0</v>
      </c>
      <c r="F8" s="9">
        <v>1102</v>
      </c>
    </row>
    <row r="9" spans="1:6" ht="15" customHeight="1">
      <c r="A9" s="98" t="s">
        <v>136</v>
      </c>
      <c r="B9" s="140">
        <v>1564</v>
      </c>
      <c r="C9" s="141">
        <v>354</v>
      </c>
      <c r="D9" s="141">
        <v>878</v>
      </c>
      <c r="E9" s="141">
        <v>0</v>
      </c>
      <c r="F9" s="176">
        <f>SUM(C9:D9)</f>
        <v>1232</v>
      </c>
    </row>
    <row r="10" spans="1:6" ht="15" customHeight="1">
      <c r="F10" s="177" t="s">
        <v>236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11"/>
  <sheetViews>
    <sheetView zoomScale="110" zoomScaleNormal="110" workbookViewId="0"/>
  </sheetViews>
  <sheetFormatPr defaultColWidth="7.125" defaultRowHeight="15" customHeight="1"/>
  <cols>
    <col min="1" max="1" width="11.25" style="25" customWidth="1"/>
    <col min="2" max="2" width="9.375" style="25" customWidth="1"/>
    <col min="3" max="3" width="6.25" style="25" customWidth="1"/>
    <col min="4" max="4" width="8.125" style="25" customWidth="1"/>
    <col min="5" max="5" width="11.875" style="25" customWidth="1"/>
    <col min="6" max="6" width="6.875" style="25" customWidth="1"/>
    <col min="7" max="10" width="8.125" style="25" customWidth="1"/>
    <col min="11" max="16384" width="7.125" style="25"/>
  </cols>
  <sheetData>
    <row r="1" spans="1:10" ht="15" customHeight="1">
      <c r="A1" s="341" t="s">
        <v>512</v>
      </c>
    </row>
    <row r="3" spans="1:10" ht="15" customHeight="1">
      <c r="A3" s="173" t="s">
        <v>237</v>
      </c>
      <c r="E3" s="178"/>
    </row>
    <row r="4" spans="1:10" ht="15" customHeight="1">
      <c r="A4" s="179" t="s">
        <v>238</v>
      </c>
      <c r="J4" s="180" t="s">
        <v>239</v>
      </c>
    </row>
    <row r="5" spans="1:10" ht="15" customHeight="1">
      <c r="A5" s="409" t="s">
        <v>66</v>
      </c>
      <c r="B5" s="412" t="s">
        <v>240</v>
      </c>
      <c r="C5" s="408" t="s">
        <v>241</v>
      </c>
      <c r="D5" s="408"/>
      <c r="E5" s="408"/>
      <c r="F5" s="408"/>
      <c r="G5" s="415" t="s">
        <v>242</v>
      </c>
      <c r="H5" s="415" t="s">
        <v>243</v>
      </c>
      <c r="I5" s="418" t="s">
        <v>244</v>
      </c>
      <c r="J5" s="418" t="s">
        <v>245</v>
      </c>
    </row>
    <row r="6" spans="1:10" ht="15" customHeight="1">
      <c r="A6" s="410"/>
      <c r="B6" s="413"/>
      <c r="C6" s="408" t="s">
        <v>246</v>
      </c>
      <c r="D6" s="421" t="s">
        <v>247</v>
      </c>
      <c r="E6" s="421" t="s">
        <v>248</v>
      </c>
      <c r="F6" s="415" t="s">
        <v>249</v>
      </c>
      <c r="G6" s="416"/>
      <c r="H6" s="416"/>
      <c r="I6" s="423"/>
      <c r="J6" s="419"/>
    </row>
    <row r="7" spans="1:10" ht="15" customHeight="1">
      <c r="A7" s="411"/>
      <c r="B7" s="414"/>
      <c r="C7" s="408"/>
      <c r="D7" s="422"/>
      <c r="E7" s="408"/>
      <c r="F7" s="417"/>
      <c r="G7" s="417"/>
      <c r="H7" s="417"/>
      <c r="I7" s="424"/>
      <c r="J7" s="420"/>
    </row>
    <row r="8" spans="1:10" ht="15" customHeight="1">
      <c r="A8" s="174" t="s">
        <v>235</v>
      </c>
      <c r="B8" s="181">
        <v>31</v>
      </c>
      <c r="C8" s="70">
        <v>27</v>
      </c>
      <c r="D8" s="182">
        <v>13</v>
      </c>
      <c r="E8" s="70">
        <v>10</v>
      </c>
      <c r="F8" s="182">
        <v>4</v>
      </c>
      <c r="G8" s="182">
        <v>4</v>
      </c>
      <c r="H8" s="175" t="s">
        <v>46</v>
      </c>
      <c r="I8" s="175" t="s">
        <v>46</v>
      </c>
      <c r="J8" s="35">
        <v>35</v>
      </c>
    </row>
    <row r="9" spans="1:10" ht="15" customHeight="1">
      <c r="A9" s="68">
        <v>30</v>
      </c>
      <c r="B9" s="181">
        <v>33</v>
      </c>
      <c r="C9" s="70">
        <v>27</v>
      </c>
      <c r="D9" s="182">
        <v>11</v>
      </c>
      <c r="E9" s="70">
        <v>11</v>
      </c>
      <c r="F9" s="182">
        <v>5</v>
      </c>
      <c r="G9" s="182">
        <v>6</v>
      </c>
      <c r="H9" s="175" t="s">
        <v>46</v>
      </c>
      <c r="I9" s="175" t="s">
        <v>46</v>
      </c>
      <c r="J9" s="35">
        <v>18</v>
      </c>
    </row>
    <row r="10" spans="1:10" ht="15" customHeight="1">
      <c r="A10" s="68" t="s">
        <v>136</v>
      </c>
      <c r="B10" s="181">
        <f>SUM(C10,G10:I10)</f>
        <v>37</v>
      </c>
      <c r="C10" s="70">
        <f>SUM(D10:F10)</f>
        <v>29</v>
      </c>
      <c r="D10" s="182">
        <v>14</v>
      </c>
      <c r="E10" s="70">
        <v>14</v>
      </c>
      <c r="F10" s="182">
        <v>1</v>
      </c>
      <c r="G10" s="182">
        <v>8</v>
      </c>
      <c r="H10" s="175" t="s">
        <v>46</v>
      </c>
      <c r="I10" s="175" t="s">
        <v>46</v>
      </c>
      <c r="J10" s="39">
        <v>38</v>
      </c>
    </row>
    <row r="11" spans="1:10" ht="15" customHeight="1">
      <c r="A11" s="183"/>
      <c r="B11" s="184"/>
      <c r="C11" s="184"/>
      <c r="D11" s="42"/>
      <c r="E11" s="42"/>
      <c r="F11" s="42"/>
      <c r="G11" s="42"/>
      <c r="H11" s="42"/>
      <c r="I11" s="42"/>
      <c r="J11" s="185" t="s">
        <v>250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1"/>
  <sheetViews>
    <sheetView zoomScale="110" zoomScaleNormal="110" workbookViewId="0"/>
  </sheetViews>
  <sheetFormatPr defaultColWidth="7.125" defaultRowHeight="15" customHeight="1"/>
  <cols>
    <col min="1" max="1" width="11.25" style="25" customWidth="1"/>
    <col min="2" max="2" width="9.375" style="25" customWidth="1"/>
    <col min="3" max="3" width="6.25" style="25" customWidth="1"/>
    <col min="4" max="4" width="8.125" style="25" customWidth="1"/>
    <col min="5" max="5" width="11.875" style="25" customWidth="1"/>
    <col min="6" max="6" width="6.875" style="25" customWidth="1"/>
    <col min="7" max="10" width="8.125" style="25" customWidth="1"/>
    <col min="11" max="16384" width="7.125" style="25"/>
  </cols>
  <sheetData>
    <row r="1" spans="1:10" ht="15" customHeight="1">
      <c r="A1" s="341" t="s">
        <v>512</v>
      </c>
    </row>
    <row r="3" spans="1:10" ht="15" customHeight="1">
      <c r="A3" s="173" t="s">
        <v>251</v>
      </c>
    </row>
    <row r="4" spans="1:10" ht="15" customHeight="1">
      <c r="A4" s="179" t="s">
        <v>238</v>
      </c>
      <c r="J4" s="180" t="s">
        <v>239</v>
      </c>
    </row>
    <row r="5" spans="1:10" ht="15" customHeight="1">
      <c r="A5" s="409" t="s">
        <v>66</v>
      </c>
      <c r="B5" s="412" t="s">
        <v>240</v>
      </c>
      <c r="C5" s="408" t="s">
        <v>241</v>
      </c>
      <c r="D5" s="408"/>
      <c r="E5" s="408"/>
      <c r="F5" s="408"/>
      <c r="G5" s="415" t="s">
        <v>242</v>
      </c>
      <c r="H5" s="415" t="s">
        <v>243</v>
      </c>
      <c r="I5" s="418" t="s">
        <v>244</v>
      </c>
      <c r="J5" s="418" t="s">
        <v>245</v>
      </c>
    </row>
    <row r="6" spans="1:10" ht="15" customHeight="1">
      <c r="A6" s="425"/>
      <c r="B6" s="427"/>
      <c r="C6" s="408" t="s">
        <v>246</v>
      </c>
      <c r="D6" s="421" t="s">
        <v>247</v>
      </c>
      <c r="E6" s="421" t="s">
        <v>248</v>
      </c>
      <c r="F6" s="415" t="s">
        <v>249</v>
      </c>
      <c r="G6" s="429"/>
      <c r="H6" s="429"/>
      <c r="I6" s="432"/>
      <c r="J6" s="419"/>
    </row>
    <row r="7" spans="1:10" ht="15" customHeight="1">
      <c r="A7" s="426"/>
      <c r="B7" s="428"/>
      <c r="C7" s="408"/>
      <c r="D7" s="431"/>
      <c r="E7" s="408"/>
      <c r="F7" s="430"/>
      <c r="G7" s="430"/>
      <c r="H7" s="430"/>
      <c r="I7" s="433"/>
      <c r="J7" s="420"/>
    </row>
    <row r="8" spans="1:10" ht="15" customHeight="1">
      <c r="A8" s="186" t="s">
        <v>58</v>
      </c>
      <c r="B8" s="187">
        <v>113</v>
      </c>
      <c r="C8" s="39">
        <v>15</v>
      </c>
      <c r="D8" s="168">
        <v>5</v>
      </c>
      <c r="E8" s="39">
        <v>7</v>
      </c>
      <c r="F8" s="168">
        <v>3</v>
      </c>
      <c r="G8" s="168">
        <v>2</v>
      </c>
      <c r="H8" s="168">
        <v>26</v>
      </c>
      <c r="I8" s="168">
        <v>70</v>
      </c>
      <c r="J8" s="35">
        <v>77</v>
      </c>
    </row>
    <row r="9" spans="1:10" ht="15" customHeight="1">
      <c r="A9" s="188">
        <v>30</v>
      </c>
      <c r="B9" s="187">
        <v>117</v>
      </c>
      <c r="C9" s="39">
        <v>16</v>
      </c>
      <c r="D9" s="168">
        <v>4</v>
      </c>
      <c r="E9" s="39">
        <v>8</v>
      </c>
      <c r="F9" s="168">
        <v>4</v>
      </c>
      <c r="G9" s="168">
        <v>3</v>
      </c>
      <c r="H9" s="168">
        <v>57</v>
      </c>
      <c r="I9" s="168">
        <v>41</v>
      </c>
      <c r="J9" s="35">
        <v>64</v>
      </c>
    </row>
    <row r="10" spans="1:10" ht="15" customHeight="1">
      <c r="A10" s="189" t="s">
        <v>136</v>
      </c>
      <c r="B10" s="190">
        <f>SUM(C10,G10:I10)</f>
        <v>113</v>
      </c>
      <c r="C10" s="191">
        <f>SUM(D10:F10)</f>
        <v>18</v>
      </c>
      <c r="D10" s="192">
        <v>6</v>
      </c>
      <c r="E10" s="191">
        <v>10</v>
      </c>
      <c r="F10" s="192">
        <v>2</v>
      </c>
      <c r="G10" s="192">
        <v>6</v>
      </c>
      <c r="H10" s="192">
        <v>39</v>
      </c>
      <c r="I10" s="192">
        <v>50</v>
      </c>
      <c r="J10" s="191">
        <v>51</v>
      </c>
    </row>
    <row r="11" spans="1:10" ht="15" customHeight="1">
      <c r="C11" s="193"/>
      <c r="D11" s="194"/>
      <c r="E11" s="194"/>
      <c r="F11" s="194"/>
      <c r="G11" s="194"/>
      <c r="H11" s="194"/>
      <c r="I11" s="194"/>
      <c r="J11" s="195" t="s">
        <v>250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9"/>
  <sheetViews>
    <sheetView zoomScale="110" zoomScaleNormal="110" workbookViewId="0"/>
  </sheetViews>
  <sheetFormatPr defaultColWidth="7.125" defaultRowHeight="15" customHeight="1"/>
  <cols>
    <col min="1" max="1" width="11.25" style="25" customWidth="1"/>
    <col min="2" max="4" width="25" style="25" customWidth="1"/>
    <col min="5" max="16384" width="7.125" style="25"/>
  </cols>
  <sheetData>
    <row r="1" spans="1:4" ht="15" customHeight="1">
      <c r="A1" s="341" t="s">
        <v>512</v>
      </c>
    </row>
    <row r="3" spans="1:4" ht="15" customHeight="1">
      <c r="A3" s="173" t="s">
        <v>252</v>
      </c>
    </row>
    <row r="4" spans="1:4" ht="15" customHeight="1">
      <c r="D4" s="196" t="s">
        <v>23</v>
      </c>
    </row>
    <row r="5" spans="1:4" ht="15" customHeight="1">
      <c r="A5" s="197" t="s">
        <v>253</v>
      </c>
      <c r="B5" s="104" t="s">
        <v>254</v>
      </c>
      <c r="C5" s="104" t="s">
        <v>255</v>
      </c>
      <c r="D5" s="104" t="s">
        <v>256</v>
      </c>
    </row>
    <row r="6" spans="1:4" ht="15" customHeight="1">
      <c r="A6" s="126" t="s">
        <v>58</v>
      </c>
      <c r="B6" s="120">
        <v>19483</v>
      </c>
      <c r="C6" s="198">
        <v>6</v>
      </c>
      <c r="D6" s="198">
        <v>0</v>
      </c>
    </row>
    <row r="7" spans="1:4" s="178" customFormat="1" ht="15" customHeight="1">
      <c r="A7" s="127">
        <v>30</v>
      </c>
      <c r="B7" s="69">
        <v>20058</v>
      </c>
      <c r="C7" s="70">
        <v>6</v>
      </c>
      <c r="D7" s="70">
        <v>0</v>
      </c>
    </row>
    <row r="8" spans="1:4" s="178" customFormat="1" ht="15" customHeight="1">
      <c r="A8" s="98" t="s">
        <v>136</v>
      </c>
      <c r="B8" s="99">
        <v>20693</v>
      </c>
      <c r="C8" s="100">
        <v>3</v>
      </c>
      <c r="D8" s="100">
        <v>0</v>
      </c>
    </row>
    <row r="9" spans="1:4" ht="15" customHeight="1">
      <c r="A9" s="199"/>
      <c r="B9" s="199"/>
      <c r="D9" s="177" t="s">
        <v>257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31"/>
  <sheetViews>
    <sheetView zoomScale="110" zoomScaleNormal="110" workbookViewId="0"/>
  </sheetViews>
  <sheetFormatPr defaultColWidth="8.625" defaultRowHeight="15" customHeight="1"/>
  <cols>
    <col min="1" max="1" width="9.375" style="3" customWidth="1"/>
    <col min="2" max="2" width="30" style="3" customWidth="1"/>
    <col min="3" max="4" width="15.625" style="3" customWidth="1"/>
    <col min="5" max="5" width="15.625" style="200" customWidth="1"/>
    <col min="6" max="16384" width="8.625" style="3"/>
  </cols>
  <sheetData>
    <row r="1" spans="1:5" ht="15" customHeight="1">
      <c r="A1" s="341" t="s">
        <v>512</v>
      </c>
    </row>
    <row r="3" spans="1:5" ht="15" customHeight="1">
      <c r="A3" s="1" t="s">
        <v>258</v>
      </c>
    </row>
    <row r="4" spans="1:5" ht="15" customHeight="1">
      <c r="A4" s="4" t="s">
        <v>84</v>
      </c>
      <c r="E4" s="201" t="s">
        <v>182</v>
      </c>
    </row>
    <row r="5" spans="1:5" ht="15" customHeight="1">
      <c r="A5" s="434" t="s">
        <v>259</v>
      </c>
      <c r="B5" s="435"/>
      <c r="C5" s="48" t="s">
        <v>260</v>
      </c>
      <c r="D5" s="50" t="s">
        <v>261</v>
      </c>
      <c r="E5" s="202" t="s">
        <v>262</v>
      </c>
    </row>
    <row r="6" spans="1:5" ht="15" customHeight="1">
      <c r="A6" s="203" t="s">
        <v>263</v>
      </c>
      <c r="B6" s="204" t="s">
        <v>264</v>
      </c>
      <c r="C6" s="11">
        <v>2691</v>
      </c>
      <c r="D6" s="11">
        <v>2531</v>
      </c>
      <c r="E6" s="205">
        <v>94.1</v>
      </c>
    </row>
    <row r="7" spans="1:5" ht="15" customHeight="1">
      <c r="A7" s="206"/>
      <c r="B7" s="204" t="s">
        <v>265</v>
      </c>
      <c r="C7" s="175">
        <v>2691</v>
      </c>
      <c r="D7" s="11">
        <v>2498</v>
      </c>
      <c r="E7" s="207">
        <v>92.8</v>
      </c>
    </row>
    <row r="8" spans="1:5" ht="15" customHeight="1">
      <c r="A8" s="206"/>
      <c r="B8" s="204" t="s">
        <v>266</v>
      </c>
      <c r="C8" s="175">
        <v>2691</v>
      </c>
      <c r="D8" s="11">
        <v>2565</v>
      </c>
      <c r="E8" s="207">
        <v>95.3</v>
      </c>
    </row>
    <row r="9" spans="1:5" ht="15" customHeight="1">
      <c r="A9" s="206"/>
      <c r="B9" s="208" t="s">
        <v>267</v>
      </c>
      <c r="C9" s="89">
        <v>8073</v>
      </c>
      <c r="D9" s="89">
        <v>7496</v>
      </c>
      <c r="E9" s="205">
        <v>92.9</v>
      </c>
    </row>
    <row r="10" spans="1:5" ht="15" customHeight="1">
      <c r="A10" s="206"/>
      <c r="B10" s="208" t="s">
        <v>268</v>
      </c>
      <c r="C10" s="89">
        <v>2736</v>
      </c>
      <c r="D10" s="89">
        <v>2597</v>
      </c>
      <c r="E10" s="205">
        <v>94.9</v>
      </c>
    </row>
    <row r="11" spans="1:5" ht="15" customHeight="1">
      <c r="A11" s="206"/>
      <c r="B11" s="208" t="s">
        <v>269</v>
      </c>
      <c r="C11" s="89">
        <v>8073</v>
      </c>
      <c r="D11" s="89">
        <v>7620</v>
      </c>
      <c r="E11" s="205">
        <v>94.4</v>
      </c>
    </row>
    <row r="12" spans="1:5" ht="15" customHeight="1">
      <c r="A12" s="206"/>
      <c r="B12" s="208" t="s">
        <v>270</v>
      </c>
      <c r="C12" s="89">
        <v>2712</v>
      </c>
      <c r="D12" s="89">
        <v>2654</v>
      </c>
      <c r="E12" s="205">
        <v>97.9</v>
      </c>
    </row>
    <row r="13" spans="1:5" ht="15" customHeight="1">
      <c r="A13" s="206"/>
      <c r="B13" s="208" t="s">
        <v>271</v>
      </c>
      <c r="C13" s="89">
        <v>2691</v>
      </c>
      <c r="D13" s="89">
        <v>2562</v>
      </c>
      <c r="E13" s="205">
        <v>95.2</v>
      </c>
    </row>
    <row r="14" spans="1:5" ht="15" customHeight="1">
      <c r="A14" s="206"/>
      <c r="B14" s="208" t="s">
        <v>272</v>
      </c>
      <c r="C14" s="175" t="s">
        <v>47</v>
      </c>
      <c r="D14" s="89">
        <v>0</v>
      </c>
      <c r="E14" s="207" t="s">
        <v>46</v>
      </c>
    </row>
    <row r="15" spans="1:5" ht="15" customHeight="1">
      <c r="A15" s="206"/>
      <c r="B15" s="208" t="s">
        <v>273</v>
      </c>
      <c r="C15" s="175" t="s">
        <v>46</v>
      </c>
      <c r="D15" s="89">
        <v>3</v>
      </c>
      <c r="E15" s="207" t="s">
        <v>46</v>
      </c>
    </row>
    <row r="16" spans="1:5" ht="15" customHeight="1">
      <c r="A16" s="206"/>
      <c r="B16" s="208" t="s">
        <v>274</v>
      </c>
      <c r="C16" s="11">
        <v>7668</v>
      </c>
      <c r="D16" s="70">
        <v>7684</v>
      </c>
      <c r="E16" s="205">
        <v>100.2</v>
      </c>
    </row>
    <row r="17" spans="1:5" ht="15" customHeight="1">
      <c r="A17" s="206"/>
      <c r="B17" s="208" t="s">
        <v>275</v>
      </c>
      <c r="C17" s="11">
        <v>2707</v>
      </c>
      <c r="D17" s="70">
        <v>2726</v>
      </c>
      <c r="E17" s="205">
        <v>100.7</v>
      </c>
    </row>
    <row r="18" spans="1:5" ht="15" customHeight="1">
      <c r="A18" s="206"/>
      <c r="B18" s="208" t="s">
        <v>276</v>
      </c>
      <c r="C18" s="89">
        <v>2712</v>
      </c>
      <c r="D18" s="89">
        <v>2626</v>
      </c>
      <c r="E18" s="209">
        <v>96.8</v>
      </c>
    </row>
    <row r="19" spans="1:5" ht="15" customHeight="1">
      <c r="A19" s="206"/>
      <c r="B19" s="208" t="s">
        <v>277</v>
      </c>
      <c r="C19" s="11">
        <v>2906</v>
      </c>
      <c r="D19" s="11">
        <v>2652</v>
      </c>
      <c r="E19" s="209">
        <v>91.3</v>
      </c>
    </row>
    <row r="20" spans="1:5" ht="15" customHeight="1">
      <c r="A20" s="206"/>
      <c r="B20" s="208" t="s">
        <v>278</v>
      </c>
      <c r="C20" s="11">
        <v>5424</v>
      </c>
      <c r="D20" s="11">
        <v>5113</v>
      </c>
      <c r="E20" s="209">
        <v>94.3</v>
      </c>
    </row>
    <row r="21" spans="1:5" ht="15" customHeight="1">
      <c r="A21" s="206"/>
      <c r="B21" s="208" t="s">
        <v>279</v>
      </c>
      <c r="C21" s="89">
        <v>5838</v>
      </c>
      <c r="D21" s="89">
        <v>5905</v>
      </c>
      <c r="E21" s="209">
        <v>101.1</v>
      </c>
    </row>
    <row r="22" spans="1:5" ht="15" customHeight="1">
      <c r="A22" s="206"/>
      <c r="B22" s="208" t="s">
        <v>280</v>
      </c>
      <c r="C22" s="89">
        <v>2935</v>
      </c>
      <c r="D22" s="89">
        <v>3104</v>
      </c>
      <c r="E22" s="209">
        <v>105.8</v>
      </c>
    </row>
    <row r="23" spans="1:5" ht="15" customHeight="1">
      <c r="A23" s="210" t="s">
        <v>281</v>
      </c>
      <c r="B23" s="211" t="s">
        <v>282</v>
      </c>
      <c r="C23" s="57">
        <v>3092</v>
      </c>
      <c r="D23" s="57">
        <v>3442</v>
      </c>
      <c r="E23" s="212">
        <v>111.3</v>
      </c>
    </row>
    <row r="24" spans="1:5" ht="15" customHeight="1">
      <c r="A24" s="213"/>
      <c r="B24" s="208" t="s">
        <v>283</v>
      </c>
      <c r="C24" s="11">
        <v>3046</v>
      </c>
      <c r="D24" s="11">
        <v>2316</v>
      </c>
      <c r="E24" s="205">
        <v>76</v>
      </c>
    </row>
    <row r="25" spans="1:5" ht="15" customHeight="1">
      <c r="A25" s="214"/>
      <c r="B25" s="215" t="s">
        <v>284</v>
      </c>
      <c r="C25" s="17">
        <v>4665</v>
      </c>
      <c r="D25" s="17">
        <v>65</v>
      </c>
      <c r="E25" s="216">
        <v>1.4</v>
      </c>
    </row>
    <row r="26" spans="1:5" s="13" customFormat="1" ht="15" customHeight="1">
      <c r="A26" s="206" t="s">
        <v>285</v>
      </c>
      <c r="B26" s="208" t="s">
        <v>286</v>
      </c>
      <c r="C26" s="70">
        <v>85452</v>
      </c>
      <c r="D26" s="70">
        <v>36726</v>
      </c>
      <c r="E26" s="205">
        <v>43</v>
      </c>
    </row>
    <row r="27" spans="1:5" s="13" customFormat="1" ht="15" customHeight="1">
      <c r="A27" s="217"/>
      <c r="B27" s="218" t="s">
        <v>287</v>
      </c>
      <c r="C27" s="100">
        <v>11752</v>
      </c>
      <c r="D27" s="100">
        <v>2523</v>
      </c>
      <c r="E27" s="219">
        <v>21.5</v>
      </c>
    </row>
    <row r="28" spans="1:5" s="13" customFormat="1" ht="15" customHeight="1">
      <c r="A28" s="3" t="s">
        <v>288</v>
      </c>
      <c r="B28" s="19"/>
      <c r="C28" s="19"/>
      <c r="D28" s="19"/>
      <c r="E28" s="220" t="s">
        <v>119</v>
      </c>
    </row>
    <row r="29" spans="1:5" ht="15" customHeight="1">
      <c r="A29" s="3" t="s">
        <v>289</v>
      </c>
      <c r="E29" s="3"/>
    </row>
    <row r="30" spans="1:5" ht="15" customHeight="1">
      <c r="A30" s="3" t="s">
        <v>290</v>
      </c>
      <c r="E30" s="3"/>
    </row>
    <row r="31" spans="1:5" ht="15" customHeight="1">
      <c r="A31" s="3" t="s">
        <v>291</v>
      </c>
    </row>
  </sheetData>
  <mergeCells count="1">
    <mergeCell ref="A5:B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9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2" width="3.75" style="3" customWidth="1"/>
    <col min="3" max="3" width="26.25" style="3" customWidth="1"/>
    <col min="4" max="4" width="30" style="3" customWidth="1"/>
    <col min="5" max="16384" width="8.875" style="3"/>
  </cols>
  <sheetData>
    <row r="1" spans="1:4" ht="15" customHeight="1">
      <c r="A1" s="341" t="s">
        <v>512</v>
      </c>
    </row>
    <row r="3" spans="1:4" ht="15" customHeight="1">
      <c r="A3" s="76" t="s">
        <v>292</v>
      </c>
    </row>
    <row r="4" spans="1:4" ht="15" customHeight="1">
      <c r="A4" s="221" t="s">
        <v>293</v>
      </c>
    </row>
    <row r="5" spans="1:4" ht="15" customHeight="1">
      <c r="A5" s="97" t="s">
        <v>3</v>
      </c>
      <c r="B5" s="370" t="s">
        <v>294</v>
      </c>
      <c r="C5" s="351"/>
      <c r="D5" s="7" t="s">
        <v>295</v>
      </c>
    </row>
    <row r="6" spans="1:4" ht="15" customHeight="1">
      <c r="A6" s="222" t="s">
        <v>296</v>
      </c>
      <c r="B6" s="436" t="s">
        <v>297</v>
      </c>
      <c r="C6" s="438">
        <v>21013.9</v>
      </c>
      <c r="D6" s="223">
        <v>28942.526999999998</v>
      </c>
    </row>
    <row r="7" spans="1:4" ht="15" customHeight="1">
      <c r="A7" s="224" t="s">
        <v>298</v>
      </c>
      <c r="B7" s="437"/>
      <c r="C7" s="439"/>
      <c r="D7" s="225">
        <v>2075.11</v>
      </c>
    </row>
    <row r="8" spans="1:4" ht="15" customHeight="1">
      <c r="A8" s="222" t="s">
        <v>299</v>
      </c>
      <c r="B8" s="226"/>
      <c r="C8" s="227">
        <v>2107</v>
      </c>
      <c r="D8" s="228">
        <v>901.39</v>
      </c>
    </row>
    <row r="9" spans="1:4" ht="15" customHeight="1">
      <c r="D9" s="74" t="s">
        <v>300</v>
      </c>
    </row>
  </sheetData>
  <mergeCells count="3">
    <mergeCell ref="B5:C5"/>
    <mergeCell ref="B6:B7"/>
    <mergeCell ref="C6:C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25"/>
  <sheetViews>
    <sheetView zoomScale="110" zoomScaleNormal="110" workbookViewId="0"/>
  </sheetViews>
  <sheetFormatPr defaultColWidth="8.875" defaultRowHeight="15" customHeight="1"/>
  <cols>
    <col min="1" max="1" width="7.5" style="25" customWidth="1"/>
    <col min="2" max="2" width="18.75" style="25" customWidth="1"/>
    <col min="3" max="8" width="10" style="25" customWidth="1"/>
    <col min="9" max="16384" width="8.875" style="25"/>
  </cols>
  <sheetData>
    <row r="1" spans="1:10" ht="15" customHeight="1">
      <c r="A1" s="341" t="s">
        <v>512</v>
      </c>
    </row>
    <row r="3" spans="1:10" ht="15" customHeight="1">
      <c r="A3" s="173" t="s">
        <v>301</v>
      </c>
    </row>
    <row r="4" spans="1:10" ht="15" customHeight="1">
      <c r="A4" s="26" t="s">
        <v>302</v>
      </c>
      <c r="B4" s="28"/>
      <c r="C4" s="28"/>
      <c r="D4" s="229"/>
      <c r="E4" s="229"/>
      <c r="F4" s="229"/>
      <c r="G4" s="229"/>
      <c r="H4" s="29" t="s">
        <v>23</v>
      </c>
    </row>
    <row r="5" spans="1:10" ht="15" customHeight="1">
      <c r="A5" s="359" t="s">
        <v>303</v>
      </c>
      <c r="B5" s="407"/>
      <c r="C5" s="358" t="s">
        <v>304</v>
      </c>
      <c r="D5" s="407"/>
      <c r="E5" s="358" t="s">
        <v>305</v>
      </c>
      <c r="F5" s="407"/>
      <c r="G5" s="358" t="s">
        <v>306</v>
      </c>
      <c r="H5" s="359"/>
    </row>
    <row r="6" spans="1:10" ht="15" customHeight="1">
      <c r="A6" s="440" t="s">
        <v>307</v>
      </c>
      <c r="B6" s="441"/>
      <c r="C6" s="230">
        <v>616</v>
      </c>
      <c r="D6" s="231">
        <v>27</v>
      </c>
      <c r="E6" s="108">
        <v>637</v>
      </c>
      <c r="F6" s="231" t="s">
        <v>308</v>
      </c>
      <c r="G6" s="108">
        <f>SUM(G7:G23)</f>
        <v>626</v>
      </c>
      <c r="H6" s="231">
        <f>SUM(H7:H23)</f>
        <v>31</v>
      </c>
      <c r="J6" s="35"/>
    </row>
    <row r="7" spans="1:10" ht="15" customHeight="1">
      <c r="A7" s="442" t="s">
        <v>309</v>
      </c>
      <c r="B7" s="443"/>
      <c r="C7" s="232">
        <v>73</v>
      </c>
      <c r="D7" s="233">
        <v>1</v>
      </c>
      <c r="E7" s="234">
        <v>74</v>
      </c>
      <c r="F7" s="233" t="s">
        <v>310</v>
      </c>
      <c r="G7" s="234">
        <v>73</v>
      </c>
      <c r="H7" s="233">
        <v>1</v>
      </c>
    </row>
    <row r="8" spans="1:10" ht="15" customHeight="1">
      <c r="A8" s="444" t="s">
        <v>311</v>
      </c>
      <c r="B8" s="34" t="s">
        <v>312</v>
      </c>
      <c r="C8" s="235">
        <v>34</v>
      </c>
      <c r="D8" s="236"/>
      <c r="E8" s="39">
        <v>32</v>
      </c>
      <c r="F8" s="236"/>
      <c r="G8" s="39">
        <v>31</v>
      </c>
      <c r="H8" s="236">
        <v>3</v>
      </c>
    </row>
    <row r="9" spans="1:10" ht="15" customHeight="1">
      <c r="A9" s="445"/>
      <c r="B9" s="34" t="s">
        <v>311</v>
      </c>
      <c r="C9" s="235">
        <v>347</v>
      </c>
      <c r="D9" s="236">
        <v>23</v>
      </c>
      <c r="E9" s="39">
        <v>362</v>
      </c>
      <c r="F9" s="236" t="s">
        <v>313</v>
      </c>
      <c r="G9" s="39">
        <v>357</v>
      </c>
      <c r="H9" s="236">
        <v>24</v>
      </c>
    </row>
    <row r="10" spans="1:10" ht="15" customHeight="1">
      <c r="A10" s="445"/>
      <c r="B10" s="34" t="s">
        <v>314</v>
      </c>
      <c r="C10" s="235">
        <v>1</v>
      </c>
      <c r="D10" s="236"/>
      <c r="E10" s="39">
        <v>1</v>
      </c>
      <c r="F10" s="236"/>
      <c r="G10" s="39">
        <v>1</v>
      </c>
      <c r="H10" s="236"/>
    </row>
    <row r="11" spans="1:10" ht="15" customHeight="1">
      <c r="A11" s="444" t="s">
        <v>315</v>
      </c>
      <c r="B11" s="237" t="s">
        <v>316</v>
      </c>
      <c r="C11" s="238">
        <v>13</v>
      </c>
      <c r="D11" s="239"/>
      <c r="E11" s="111">
        <v>13</v>
      </c>
      <c r="F11" s="239" t="s">
        <v>310</v>
      </c>
      <c r="G11" s="111">
        <v>12</v>
      </c>
      <c r="H11" s="239">
        <v>1</v>
      </c>
    </row>
    <row r="12" spans="1:10" ht="15" customHeight="1">
      <c r="A12" s="446"/>
      <c r="B12" s="34" t="s">
        <v>317</v>
      </c>
      <c r="C12" s="235">
        <v>4</v>
      </c>
      <c r="D12" s="236"/>
      <c r="E12" s="39">
        <v>4</v>
      </c>
      <c r="F12" s="236" t="s">
        <v>310</v>
      </c>
      <c r="G12" s="39">
        <v>4</v>
      </c>
      <c r="H12" s="236"/>
    </row>
    <row r="13" spans="1:10" ht="15" customHeight="1">
      <c r="A13" s="446"/>
      <c r="B13" s="34" t="s">
        <v>318</v>
      </c>
      <c r="C13" s="235">
        <v>1</v>
      </c>
      <c r="D13" s="236"/>
      <c r="E13" s="39">
        <v>1</v>
      </c>
      <c r="F13" s="236"/>
      <c r="G13" s="39">
        <v>2</v>
      </c>
      <c r="H13" s="236"/>
    </row>
    <row r="14" spans="1:10" ht="15" customHeight="1">
      <c r="A14" s="446"/>
      <c r="B14" s="34" t="s">
        <v>319</v>
      </c>
      <c r="C14" s="235">
        <v>21</v>
      </c>
      <c r="D14" s="236"/>
      <c r="E14" s="39">
        <v>21</v>
      </c>
      <c r="F14" s="236" t="s">
        <v>320</v>
      </c>
      <c r="G14" s="39">
        <v>21</v>
      </c>
      <c r="H14" s="236"/>
    </row>
    <row r="15" spans="1:10" ht="15" customHeight="1">
      <c r="A15" s="446"/>
      <c r="B15" s="34" t="s">
        <v>321</v>
      </c>
      <c r="C15" s="235">
        <v>25</v>
      </c>
      <c r="D15" s="236">
        <v>1</v>
      </c>
      <c r="E15" s="39">
        <v>26</v>
      </c>
      <c r="F15" s="236"/>
      <c r="G15" s="39">
        <v>25</v>
      </c>
      <c r="H15" s="236"/>
    </row>
    <row r="16" spans="1:10" ht="15" customHeight="1">
      <c r="A16" s="446"/>
      <c r="B16" s="34" t="s">
        <v>322</v>
      </c>
      <c r="C16" s="235">
        <v>3</v>
      </c>
      <c r="D16" s="236"/>
      <c r="E16" s="39">
        <v>4</v>
      </c>
      <c r="F16" s="236"/>
      <c r="G16" s="39">
        <v>4</v>
      </c>
      <c r="H16" s="236"/>
    </row>
    <row r="17" spans="1:8" ht="15" customHeight="1">
      <c r="A17" s="446"/>
      <c r="B17" s="34" t="s">
        <v>323</v>
      </c>
      <c r="C17" s="235">
        <v>25</v>
      </c>
      <c r="D17" s="236">
        <v>1</v>
      </c>
      <c r="E17" s="39">
        <v>26</v>
      </c>
      <c r="F17" s="236"/>
      <c r="G17" s="39">
        <v>26</v>
      </c>
      <c r="H17" s="236">
        <v>1</v>
      </c>
    </row>
    <row r="18" spans="1:8" ht="15" customHeight="1">
      <c r="A18" s="446"/>
      <c r="B18" s="34" t="s">
        <v>324</v>
      </c>
      <c r="C18" s="235">
        <v>5</v>
      </c>
      <c r="D18" s="236"/>
      <c r="E18" s="39">
        <v>5</v>
      </c>
      <c r="F18" s="236"/>
      <c r="G18" s="39">
        <v>5</v>
      </c>
      <c r="H18" s="236"/>
    </row>
    <row r="19" spans="1:8" ht="15" customHeight="1">
      <c r="A19" s="447"/>
      <c r="B19" s="240" t="s">
        <v>325</v>
      </c>
      <c r="C19" s="241">
        <v>2</v>
      </c>
      <c r="D19" s="242"/>
      <c r="E19" s="114">
        <v>2</v>
      </c>
      <c r="F19" s="242"/>
      <c r="G19" s="114">
        <v>2</v>
      </c>
      <c r="H19" s="242"/>
    </row>
    <row r="20" spans="1:8" ht="15" customHeight="1">
      <c r="A20" s="448" t="s">
        <v>326</v>
      </c>
      <c r="B20" s="237" t="s">
        <v>327</v>
      </c>
      <c r="C20" s="238">
        <v>30</v>
      </c>
      <c r="D20" s="239">
        <v>1</v>
      </c>
      <c r="E20" s="111">
        <v>34</v>
      </c>
      <c r="F20" s="239" t="s">
        <v>320</v>
      </c>
      <c r="G20" s="111">
        <v>32</v>
      </c>
      <c r="H20" s="239">
        <v>1</v>
      </c>
    </row>
    <row r="21" spans="1:8" ht="15" customHeight="1">
      <c r="A21" s="449"/>
      <c r="B21" s="240" t="s">
        <v>328</v>
      </c>
      <c r="C21" s="241">
        <v>8</v>
      </c>
      <c r="D21" s="242"/>
      <c r="E21" s="114">
        <v>8</v>
      </c>
      <c r="F21" s="242"/>
      <c r="G21" s="114">
        <v>8</v>
      </c>
      <c r="H21" s="242"/>
    </row>
    <row r="22" spans="1:8" ht="15" customHeight="1">
      <c r="A22" s="450" t="s">
        <v>329</v>
      </c>
      <c r="B22" s="34" t="s">
        <v>330</v>
      </c>
      <c r="C22" s="235">
        <v>15</v>
      </c>
      <c r="D22" s="236"/>
      <c r="E22" s="39">
        <v>15</v>
      </c>
      <c r="F22" s="236"/>
      <c r="G22" s="39">
        <v>14</v>
      </c>
      <c r="H22" s="236"/>
    </row>
    <row r="23" spans="1:8" ht="15" customHeight="1">
      <c r="A23" s="451"/>
      <c r="B23" s="243" t="s">
        <v>331</v>
      </c>
      <c r="C23" s="235">
        <v>9</v>
      </c>
      <c r="D23" s="236"/>
      <c r="E23" s="39">
        <v>9</v>
      </c>
      <c r="F23" s="236"/>
      <c r="G23" s="39">
        <v>9</v>
      </c>
      <c r="H23" s="236"/>
    </row>
    <row r="24" spans="1:8" ht="15" customHeight="1">
      <c r="A24" s="244" t="s">
        <v>332</v>
      </c>
      <c r="B24" s="244"/>
      <c r="C24" s="244"/>
      <c r="D24" s="43"/>
      <c r="E24" s="43"/>
      <c r="F24" s="43"/>
      <c r="G24" s="43"/>
      <c r="H24" s="43" t="s">
        <v>333</v>
      </c>
    </row>
    <row r="25" spans="1:8" ht="15" customHeight="1">
      <c r="A25" s="178"/>
    </row>
  </sheetData>
  <mergeCells count="10">
    <mergeCell ref="A8:A10"/>
    <mergeCell ref="A11:A19"/>
    <mergeCell ref="A20:A21"/>
    <mergeCell ref="A22:A23"/>
    <mergeCell ref="A5:B5"/>
    <mergeCell ref="C5:D5"/>
    <mergeCell ref="E5:F5"/>
    <mergeCell ref="G5:H5"/>
    <mergeCell ref="A6:B6"/>
    <mergeCell ref="A7:B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44"/>
  <sheetViews>
    <sheetView zoomScale="110" zoomScaleNormal="110" workbookViewId="0"/>
  </sheetViews>
  <sheetFormatPr defaultColWidth="8.875" defaultRowHeight="15" customHeight="1"/>
  <cols>
    <col min="1" max="2" width="15" style="25" customWidth="1"/>
    <col min="3" max="5" width="8.75" style="25" customWidth="1"/>
    <col min="6" max="8" width="10" style="25" customWidth="1"/>
    <col min="9" max="16384" width="8.875" style="25"/>
  </cols>
  <sheetData>
    <row r="1" spans="1:8" ht="15" customHeight="1">
      <c r="A1" s="341" t="s">
        <v>512</v>
      </c>
    </row>
    <row r="3" spans="1:8" ht="15" customHeight="1">
      <c r="A3" s="173" t="s">
        <v>334</v>
      </c>
      <c r="D3" s="245"/>
      <c r="E3" s="245"/>
      <c r="F3" s="245"/>
      <c r="G3" s="245"/>
      <c r="H3" s="245"/>
    </row>
    <row r="4" spans="1:8" ht="15" customHeight="1">
      <c r="A4" s="453" t="s">
        <v>335</v>
      </c>
      <c r="B4" s="454"/>
      <c r="H4" s="29" t="s">
        <v>23</v>
      </c>
    </row>
    <row r="5" spans="1:8" s="246" customFormat="1" ht="15" customHeight="1">
      <c r="A5" s="409" t="s">
        <v>336</v>
      </c>
      <c r="B5" s="455"/>
      <c r="C5" s="358" t="s">
        <v>337</v>
      </c>
      <c r="D5" s="359"/>
      <c r="E5" s="407"/>
      <c r="F5" s="415" t="s">
        <v>338</v>
      </c>
      <c r="G5" s="415" t="s">
        <v>339</v>
      </c>
      <c r="H5" s="418" t="s">
        <v>340</v>
      </c>
    </row>
    <row r="6" spans="1:8" ht="15" customHeight="1">
      <c r="A6" s="426"/>
      <c r="B6" s="456"/>
      <c r="C6" s="105" t="s">
        <v>341</v>
      </c>
      <c r="D6" s="105" t="s">
        <v>342</v>
      </c>
      <c r="E6" s="104" t="s">
        <v>343</v>
      </c>
      <c r="F6" s="457"/>
      <c r="G6" s="458"/>
      <c r="H6" s="452"/>
    </row>
    <row r="7" spans="1:8" ht="15" customHeight="1">
      <c r="A7" s="464" t="s">
        <v>309</v>
      </c>
      <c r="B7" s="465"/>
      <c r="C7" s="235">
        <v>73</v>
      </c>
      <c r="D7" s="235">
        <v>15</v>
      </c>
      <c r="E7" s="235">
        <f>SUM(C7:D7)</f>
        <v>88</v>
      </c>
      <c r="F7" s="247">
        <v>88</v>
      </c>
      <c r="G7" s="248">
        <f>F7/481*100</f>
        <v>18.295218295218298</v>
      </c>
      <c r="H7" s="248">
        <v>1</v>
      </c>
    </row>
    <row r="8" spans="1:8" ht="15" customHeight="1">
      <c r="A8" s="466" t="s">
        <v>344</v>
      </c>
      <c r="B8" s="249" t="s">
        <v>345</v>
      </c>
      <c r="C8" s="238">
        <v>12</v>
      </c>
      <c r="D8" s="238">
        <v>0</v>
      </c>
      <c r="E8" s="238">
        <f t="shared" ref="E8:E37" si="0">SUM(C8:D8)</f>
        <v>12</v>
      </c>
      <c r="F8" s="250">
        <v>12</v>
      </c>
      <c r="G8" s="251">
        <f>F8/481*100</f>
        <v>2.4948024948024949</v>
      </c>
      <c r="H8" s="251">
        <f>IFERROR(E8/$F$7,"")</f>
        <v>0.13636363636363635</v>
      </c>
    </row>
    <row r="9" spans="1:8" ht="15" customHeight="1">
      <c r="A9" s="467"/>
      <c r="B9" s="252" t="s">
        <v>317</v>
      </c>
      <c r="C9" s="235">
        <v>4</v>
      </c>
      <c r="D9" s="235">
        <v>0</v>
      </c>
      <c r="E9" s="235">
        <f t="shared" si="0"/>
        <v>4</v>
      </c>
      <c r="F9" s="247">
        <v>4</v>
      </c>
      <c r="G9" s="248">
        <f>F9/481*100</f>
        <v>0.83160083160083165</v>
      </c>
      <c r="H9" s="248">
        <f t="shared" ref="H9:H39" si="1">IFERROR(E9/$F$7,"")</f>
        <v>4.5454545454545456E-2</v>
      </c>
    </row>
    <row r="10" spans="1:8" ht="15" customHeight="1">
      <c r="A10" s="467"/>
      <c r="B10" s="252" t="s">
        <v>318</v>
      </c>
      <c r="C10" s="235">
        <v>2</v>
      </c>
      <c r="D10" s="235">
        <v>0</v>
      </c>
      <c r="E10" s="235">
        <f t="shared" si="0"/>
        <v>2</v>
      </c>
      <c r="F10" s="247">
        <v>2</v>
      </c>
      <c r="G10" s="248">
        <f>F10/481*100</f>
        <v>0.41580041580041582</v>
      </c>
      <c r="H10" s="248">
        <f t="shared" si="1"/>
        <v>2.2727272727272728E-2</v>
      </c>
    </row>
    <row r="11" spans="1:8" ht="15" customHeight="1">
      <c r="A11" s="467"/>
      <c r="B11" s="252" t="s">
        <v>225</v>
      </c>
      <c r="C11" s="235">
        <v>0</v>
      </c>
      <c r="D11" s="235">
        <v>2</v>
      </c>
      <c r="E11" s="235">
        <f t="shared" si="0"/>
        <v>2</v>
      </c>
      <c r="F11" s="247">
        <v>1.74</v>
      </c>
      <c r="G11" s="248">
        <f>F11/481*100</f>
        <v>0.36174636174636177</v>
      </c>
      <c r="H11" s="248">
        <f t="shared" si="1"/>
        <v>2.2727272727272728E-2</v>
      </c>
    </row>
    <row r="12" spans="1:8" ht="15" customHeight="1">
      <c r="A12" s="468"/>
      <c r="B12" s="253" t="s">
        <v>343</v>
      </c>
      <c r="C12" s="241">
        <f>SUM(C8:C11)</f>
        <v>18</v>
      </c>
      <c r="D12" s="241">
        <f>SUM(D8:D11)</f>
        <v>2</v>
      </c>
      <c r="E12" s="241">
        <f>SUM(E8:E11)</f>
        <v>20</v>
      </c>
      <c r="F12" s="254">
        <f>SUM(F8:F11)</f>
        <v>19.739999999999998</v>
      </c>
      <c r="G12" s="255">
        <f>SUM(G8:G11)</f>
        <v>4.1039501039501038</v>
      </c>
      <c r="H12" s="255">
        <f t="shared" si="1"/>
        <v>0.22727272727272727</v>
      </c>
    </row>
    <row r="13" spans="1:8" ht="15" customHeight="1">
      <c r="A13" s="460" t="s">
        <v>346</v>
      </c>
      <c r="B13" s="252" t="s">
        <v>319</v>
      </c>
      <c r="C13" s="235">
        <v>21</v>
      </c>
      <c r="D13" s="235">
        <v>0</v>
      </c>
      <c r="E13" s="235">
        <f t="shared" si="0"/>
        <v>21</v>
      </c>
      <c r="F13" s="247">
        <v>21</v>
      </c>
      <c r="G13" s="248">
        <f>F13/481*100</f>
        <v>4.3659043659043659</v>
      </c>
      <c r="H13" s="248">
        <f t="shared" si="1"/>
        <v>0.23863636363636365</v>
      </c>
    </row>
    <row r="14" spans="1:8" ht="15" customHeight="1">
      <c r="A14" s="460"/>
      <c r="B14" s="252" t="s">
        <v>225</v>
      </c>
      <c r="C14" s="235">
        <v>0</v>
      </c>
      <c r="D14" s="235">
        <v>5</v>
      </c>
      <c r="E14" s="235">
        <f t="shared" si="0"/>
        <v>5</v>
      </c>
      <c r="F14" s="247">
        <v>4.3499999999999996</v>
      </c>
      <c r="G14" s="248">
        <f>F14/481*100</f>
        <v>0.90436590436590425</v>
      </c>
      <c r="H14" s="248">
        <f t="shared" si="1"/>
        <v>5.6818181818181816E-2</v>
      </c>
    </row>
    <row r="15" spans="1:8" ht="15" customHeight="1">
      <c r="A15" s="460"/>
      <c r="B15" s="256" t="s">
        <v>343</v>
      </c>
      <c r="C15" s="235">
        <f>SUM(C13:C14)</f>
        <v>21</v>
      </c>
      <c r="D15" s="235">
        <f>SUM(D13:D14)</f>
        <v>5</v>
      </c>
      <c r="E15" s="235">
        <f>SUM(E13:E14)</f>
        <v>26</v>
      </c>
      <c r="F15" s="247">
        <f>SUM(F13:F14)</f>
        <v>25.35</v>
      </c>
      <c r="G15" s="248">
        <f>SUM(G13:G14)</f>
        <v>5.2702702702702702</v>
      </c>
      <c r="H15" s="248">
        <f t="shared" si="1"/>
        <v>0.29545454545454547</v>
      </c>
    </row>
    <row r="16" spans="1:8" ht="15" customHeight="1">
      <c r="A16" s="459" t="s">
        <v>347</v>
      </c>
      <c r="B16" s="249" t="s">
        <v>321</v>
      </c>
      <c r="C16" s="238">
        <v>25</v>
      </c>
      <c r="D16" s="238">
        <v>7</v>
      </c>
      <c r="E16" s="238">
        <f t="shared" si="0"/>
        <v>32</v>
      </c>
      <c r="F16" s="250">
        <v>29.73</v>
      </c>
      <c r="G16" s="251">
        <f>F16/481*100</f>
        <v>6.1808731808731814</v>
      </c>
      <c r="H16" s="251">
        <f t="shared" si="1"/>
        <v>0.36363636363636365</v>
      </c>
    </row>
    <row r="17" spans="1:8" ht="15" customHeight="1">
      <c r="A17" s="467"/>
      <c r="B17" s="252" t="s">
        <v>225</v>
      </c>
      <c r="C17" s="235">
        <v>0</v>
      </c>
      <c r="D17" s="235">
        <v>2</v>
      </c>
      <c r="E17" s="235">
        <f t="shared" si="0"/>
        <v>2</v>
      </c>
      <c r="F17" s="247">
        <v>1.74</v>
      </c>
      <c r="G17" s="248">
        <f>F17/481*100</f>
        <v>0.36174636174636177</v>
      </c>
      <c r="H17" s="248">
        <f t="shared" si="1"/>
        <v>2.2727272727272728E-2</v>
      </c>
    </row>
    <row r="18" spans="1:8" ht="15" customHeight="1">
      <c r="A18" s="468"/>
      <c r="B18" s="253" t="s">
        <v>343</v>
      </c>
      <c r="C18" s="241">
        <f>SUM(C16:C17)</f>
        <v>25</v>
      </c>
      <c r="D18" s="241">
        <f>SUM(D16:D17)</f>
        <v>9</v>
      </c>
      <c r="E18" s="241">
        <f>SUM(E16:E17)</f>
        <v>34</v>
      </c>
      <c r="F18" s="254">
        <f>SUM(F16:F17)</f>
        <v>31.47</v>
      </c>
      <c r="G18" s="255">
        <f>SUM(G16:G17)</f>
        <v>6.5426195426195433</v>
      </c>
      <c r="H18" s="255">
        <f t="shared" si="1"/>
        <v>0.38636363636363635</v>
      </c>
    </row>
    <row r="19" spans="1:8" ht="15" customHeight="1">
      <c r="A19" s="257" t="s">
        <v>348</v>
      </c>
      <c r="B19" s="252" t="s">
        <v>349</v>
      </c>
      <c r="C19" s="235">
        <v>4</v>
      </c>
      <c r="D19" s="235">
        <v>0</v>
      </c>
      <c r="E19" s="235">
        <f t="shared" si="0"/>
        <v>4</v>
      </c>
      <c r="F19" s="247">
        <v>3.5</v>
      </c>
      <c r="G19" s="258">
        <f>F19/481*100</f>
        <v>0.72765072765072769</v>
      </c>
      <c r="H19" s="248">
        <f t="shared" si="1"/>
        <v>4.5454545454545456E-2</v>
      </c>
    </row>
    <row r="20" spans="1:8" ht="15" customHeight="1">
      <c r="A20" s="459" t="s">
        <v>350</v>
      </c>
      <c r="B20" s="249" t="s">
        <v>323</v>
      </c>
      <c r="C20" s="238">
        <v>26</v>
      </c>
      <c r="D20" s="238">
        <v>1</v>
      </c>
      <c r="E20" s="238">
        <f t="shared" si="0"/>
        <v>27</v>
      </c>
      <c r="F20" s="250">
        <v>25.64</v>
      </c>
      <c r="G20" s="248">
        <f>F20/481*100</f>
        <v>5.3305613305613306</v>
      </c>
      <c r="H20" s="251">
        <f t="shared" si="1"/>
        <v>0.30681818181818182</v>
      </c>
    </row>
    <row r="21" spans="1:8" ht="15" customHeight="1">
      <c r="A21" s="460"/>
      <c r="B21" s="252" t="s">
        <v>225</v>
      </c>
      <c r="C21" s="235">
        <v>0</v>
      </c>
      <c r="D21" s="235">
        <v>0</v>
      </c>
      <c r="E21" s="235">
        <f t="shared" si="0"/>
        <v>0</v>
      </c>
      <c r="F21" s="247">
        <v>0</v>
      </c>
      <c r="G21" s="248">
        <f>F21/481*100</f>
        <v>0</v>
      </c>
      <c r="H21" s="248">
        <f t="shared" si="1"/>
        <v>0</v>
      </c>
    </row>
    <row r="22" spans="1:8" ht="15" customHeight="1">
      <c r="A22" s="468"/>
      <c r="B22" s="253" t="s">
        <v>343</v>
      </c>
      <c r="C22" s="241">
        <f>SUM(C20:C21)</f>
        <v>26</v>
      </c>
      <c r="D22" s="241">
        <f>SUM(D20:D21)</f>
        <v>1</v>
      </c>
      <c r="E22" s="241">
        <f>SUM(E20:E21)</f>
        <v>27</v>
      </c>
      <c r="F22" s="254">
        <f>SUM(F20:F21)</f>
        <v>25.64</v>
      </c>
      <c r="G22" s="255">
        <f>SUM(G20:G21)</f>
        <v>5.3305613305613306</v>
      </c>
      <c r="H22" s="255">
        <f t="shared" si="1"/>
        <v>0.30681818181818182</v>
      </c>
    </row>
    <row r="23" spans="1:8" ht="15" customHeight="1">
      <c r="A23" s="460" t="s">
        <v>351</v>
      </c>
      <c r="B23" s="252" t="s">
        <v>324</v>
      </c>
      <c r="C23" s="235">
        <v>5</v>
      </c>
      <c r="D23" s="235">
        <v>0</v>
      </c>
      <c r="E23" s="235">
        <f t="shared" si="0"/>
        <v>5</v>
      </c>
      <c r="F23" s="247">
        <v>5</v>
      </c>
      <c r="G23" s="248">
        <f>F23/481*100</f>
        <v>1.0395010395010396</v>
      </c>
      <c r="H23" s="248">
        <f t="shared" si="1"/>
        <v>5.6818181818181816E-2</v>
      </c>
    </row>
    <row r="24" spans="1:8" ht="15" customHeight="1">
      <c r="A24" s="460"/>
      <c r="B24" s="252" t="s">
        <v>352</v>
      </c>
      <c r="C24" s="235">
        <v>14</v>
      </c>
      <c r="D24" s="235">
        <v>6</v>
      </c>
      <c r="E24" s="235">
        <f t="shared" si="0"/>
        <v>20</v>
      </c>
      <c r="F24" s="247">
        <v>19.23</v>
      </c>
      <c r="G24" s="248">
        <f>F24/481*100</f>
        <v>3.997920997920998</v>
      </c>
      <c r="H24" s="248">
        <f t="shared" si="1"/>
        <v>0.22727272727272727</v>
      </c>
    </row>
    <row r="25" spans="1:8" ht="15" customHeight="1">
      <c r="A25" s="460"/>
      <c r="B25" s="252" t="s">
        <v>353</v>
      </c>
      <c r="C25" s="235">
        <v>1</v>
      </c>
      <c r="D25" s="235">
        <v>0</v>
      </c>
      <c r="E25" s="235">
        <f t="shared" si="0"/>
        <v>1</v>
      </c>
      <c r="F25" s="247">
        <v>1</v>
      </c>
      <c r="G25" s="248">
        <f>F25/481*100</f>
        <v>0.20790020790020791</v>
      </c>
      <c r="H25" s="248">
        <f t="shared" si="1"/>
        <v>1.1363636363636364E-2</v>
      </c>
    </row>
    <row r="26" spans="1:8" ht="15" customHeight="1">
      <c r="A26" s="460"/>
      <c r="B26" s="256" t="s">
        <v>343</v>
      </c>
      <c r="C26" s="235">
        <f>SUM(C23:C25)</f>
        <v>20</v>
      </c>
      <c r="D26" s="235">
        <f>SUM(D23:D25)</f>
        <v>6</v>
      </c>
      <c r="E26" s="235">
        <f>SUM(E23:E25)</f>
        <v>26</v>
      </c>
      <c r="F26" s="247">
        <f>SUM(F23:F25)</f>
        <v>25.23</v>
      </c>
      <c r="G26" s="248">
        <f>SUM(G23:G25)</f>
        <v>5.245322245322245</v>
      </c>
      <c r="H26" s="248">
        <f>IFERROR(E26/$F$7,"")</f>
        <v>0.29545454545454547</v>
      </c>
    </row>
    <row r="27" spans="1:8" ht="15" customHeight="1">
      <c r="A27" s="259" t="s">
        <v>354</v>
      </c>
      <c r="B27" s="260" t="s">
        <v>355</v>
      </c>
      <c r="C27" s="232">
        <v>2</v>
      </c>
      <c r="D27" s="232">
        <v>0</v>
      </c>
      <c r="E27" s="232">
        <f t="shared" si="0"/>
        <v>2</v>
      </c>
      <c r="F27" s="261">
        <v>2</v>
      </c>
      <c r="G27" s="258">
        <f t="shared" ref="G27:G33" si="2">F27/481*100</f>
        <v>0.41580041580041582</v>
      </c>
      <c r="H27" s="258">
        <f t="shared" si="1"/>
        <v>2.2727272727272728E-2</v>
      </c>
    </row>
    <row r="28" spans="1:8" ht="15" customHeight="1">
      <c r="A28" s="257" t="s">
        <v>132</v>
      </c>
      <c r="B28" s="252" t="s">
        <v>225</v>
      </c>
      <c r="C28" s="235">
        <v>0</v>
      </c>
      <c r="D28" s="235">
        <v>0</v>
      </c>
      <c r="E28" s="235">
        <f t="shared" si="0"/>
        <v>0</v>
      </c>
      <c r="F28" s="247">
        <v>0</v>
      </c>
      <c r="G28" s="258">
        <f t="shared" si="2"/>
        <v>0</v>
      </c>
      <c r="H28" s="248">
        <f t="shared" si="1"/>
        <v>0</v>
      </c>
    </row>
    <row r="29" spans="1:8" ht="15" customHeight="1">
      <c r="A29" s="459" t="s">
        <v>356</v>
      </c>
      <c r="B29" s="249" t="s">
        <v>312</v>
      </c>
      <c r="C29" s="238">
        <v>31</v>
      </c>
      <c r="D29" s="238">
        <v>1</v>
      </c>
      <c r="E29" s="238">
        <f t="shared" si="0"/>
        <v>32</v>
      </c>
      <c r="F29" s="250">
        <v>31.44</v>
      </c>
      <c r="G29" s="251">
        <f t="shared" si="2"/>
        <v>6.5363825363825372</v>
      </c>
      <c r="H29" s="251">
        <f t="shared" si="1"/>
        <v>0.36363636363636365</v>
      </c>
    </row>
    <row r="30" spans="1:8" ht="15" customHeight="1">
      <c r="A30" s="460"/>
      <c r="B30" s="252" t="s">
        <v>311</v>
      </c>
      <c r="C30" s="235">
        <v>357</v>
      </c>
      <c r="D30" s="235">
        <v>19</v>
      </c>
      <c r="E30" s="235">
        <f t="shared" si="0"/>
        <v>376</v>
      </c>
      <c r="F30" s="247">
        <v>369.37</v>
      </c>
      <c r="G30" s="248">
        <f t="shared" si="2"/>
        <v>76.792099792099791</v>
      </c>
      <c r="H30" s="248">
        <f t="shared" si="1"/>
        <v>4.2727272727272725</v>
      </c>
    </row>
    <row r="31" spans="1:8" ht="15" customHeight="1">
      <c r="A31" s="460"/>
      <c r="B31" s="252" t="s">
        <v>314</v>
      </c>
      <c r="C31" s="235">
        <v>1</v>
      </c>
      <c r="D31" s="235">
        <v>0</v>
      </c>
      <c r="E31" s="235">
        <f t="shared" si="0"/>
        <v>1</v>
      </c>
      <c r="F31" s="247">
        <v>0.5</v>
      </c>
      <c r="G31" s="248">
        <f t="shared" si="2"/>
        <v>0.10395010395010396</v>
      </c>
      <c r="H31" s="248">
        <f t="shared" si="1"/>
        <v>1.1363636363636364E-2</v>
      </c>
    </row>
    <row r="32" spans="1:8" ht="15" customHeight="1">
      <c r="A32" s="460"/>
      <c r="B32" s="252" t="s">
        <v>357</v>
      </c>
      <c r="C32" s="235">
        <v>4</v>
      </c>
      <c r="D32" s="235">
        <v>38</v>
      </c>
      <c r="E32" s="235">
        <f t="shared" si="0"/>
        <v>42</v>
      </c>
      <c r="F32" s="247">
        <v>37.1</v>
      </c>
      <c r="G32" s="248">
        <f t="shared" si="2"/>
        <v>7.7130977130977136</v>
      </c>
      <c r="H32" s="248">
        <f t="shared" si="1"/>
        <v>0.47727272727272729</v>
      </c>
    </row>
    <row r="33" spans="1:8" ht="15" customHeight="1">
      <c r="A33" s="460"/>
      <c r="B33" s="252" t="s">
        <v>327</v>
      </c>
      <c r="C33" s="235">
        <v>1</v>
      </c>
      <c r="D33" s="235">
        <v>3</v>
      </c>
      <c r="E33" s="235">
        <f t="shared" si="0"/>
        <v>4</v>
      </c>
      <c r="F33" s="247">
        <v>3.61</v>
      </c>
      <c r="G33" s="248">
        <f t="shared" si="2"/>
        <v>0.75051975051975051</v>
      </c>
      <c r="H33" s="248">
        <f t="shared" si="1"/>
        <v>4.5454545454545456E-2</v>
      </c>
    </row>
    <row r="34" spans="1:8" ht="15" customHeight="1">
      <c r="A34" s="461"/>
      <c r="B34" s="253" t="s">
        <v>343</v>
      </c>
      <c r="C34" s="241">
        <f>SUM(C29:C33)</f>
        <v>394</v>
      </c>
      <c r="D34" s="241">
        <f>SUM(D29:D33)</f>
        <v>61</v>
      </c>
      <c r="E34" s="241">
        <f>SUM(E29:E33)</f>
        <v>455</v>
      </c>
      <c r="F34" s="254">
        <f>SUM(F29:F33)</f>
        <v>442.02000000000004</v>
      </c>
      <c r="G34" s="255">
        <f>SUM(G29:G33)</f>
        <v>91.896049896049888</v>
      </c>
      <c r="H34" s="255">
        <f t="shared" si="1"/>
        <v>5.1704545454545459</v>
      </c>
    </row>
    <row r="35" spans="1:8" ht="15" customHeight="1">
      <c r="A35" s="460" t="s">
        <v>358</v>
      </c>
      <c r="B35" s="252" t="s">
        <v>327</v>
      </c>
      <c r="C35" s="262">
        <v>16</v>
      </c>
      <c r="D35" s="235">
        <v>4</v>
      </c>
      <c r="E35" s="235">
        <f t="shared" si="0"/>
        <v>20</v>
      </c>
      <c r="F35" s="247">
        <v>18.61</v>
      </c>
      <c r="G35" s="248">
        <f>F35/481*100</f>
        <v>3.8690228690228685</v>
      </c>
      <c r="H35" s="248">
        <f t="shared" si="1"/>
        <v>0.22727272727272727</v>
      </c>
    </row>
    <row r="36" spans="1:8" ht="15" customHeight="1">
      <c r="A36" s="460"/>
      <c r="B36" s="252" t="s">
        <v>359</v>
      </c>
      <c r="C36" s="235">
        <v>8</v>
      </c>
      <c r="D36" s="235">
        <v>0</v>
      </c>
      <c r="E36" s="235">
        <f t="shared" si="0"/>
        <v>8</v>
      </c>
      <c r="F36" s="247">
        <v>8</v>
      </c>
      <c r="G36" s="248">
        <f>F36/481*100</f>
        <v>1.6632016632016633</v>
      </c>
      <c r="H36" s="248">
        <f t="shared" si="1"/>
        <v>9.0909090909090912E-2</v>
      </c>
    </row>
    <row r="37" spans="1:8" ht="15" customHeight="1">
      <c r="A37" s="460"/>
      <c r="B37" s="252" t="s">
        <v>132</v>
      </c>
      <c r="C37" s="235">
        <v>5</v>
      </c>
      <c r="D37" s="235">
        <v>0</v>
      </c>
      <c r="E37" s="235">
        <f t="shared" si="0"/>
        <v>5</v>
      </c>
      <c r="F37" s="247">
        <v>5</v>
      </c>
      <c r="G37" s="248">
        <f>F37/481*100</f>
        <v>1.0395010395010396</v>
      </c>
      <c r="H37" s="248">
        <f t="shared" si="1"/>
        <v>5.6818181818181816E-2</v>
      </c>
    </row>
    <row r="38" spans="1:8" ht="15" customHeight="1">
      <c r="A38" s="460"/>
      <c r="B38" s="256" t="s">
        <v>343</v>
      </c>
      <c r="C38" s="235">
        <f>SUM(C35:C37)</f>
        <v>29</v>
      </c>
      <c r="D38" s="235">
        <f>SUM(D35:D37)</f>
        <v>4</v>
      </c>
      <c r="E38" s="235">
        <f>SUM(E35:E37)</f>
        <v>33</v>
      </c>
      <c r="F38" s="263">
        <f>SUM(F35:F37)</f>
        <v>31.61</v>
      </c>
      <c r="G38" s="235">
        <f>SUM(G35:G37)</f>
        <v>6.5717255717255716</v>
      </c>
      <c r="H38" s="248">
        <f t="shared" si="1"/>
        <v>0.375</v>
      </c>
    </row>
    <row r="39" spans="1:8" ht="15" customHeight="1">
      <c r="A39" s="264" t="s">
        <v>360</v>
      </c>
      <c r="B39" s="249" t="s">
        <v>327</v>
      </c>
      <c r="C39" s="238">
        <v>14</v>
      </c>
      <c r="D39" s="238">
        <v>15</v>
      </c>
      <c r="E39" s="238"/>
      <c r="F39" s="250">
        <v>26.86</v>
      </c>
      <c r="G39" s="265">
        <f>F39/481*100</f>
        <v>5.5841995841995837</v>
      </c>
      <c r="H39" s="251">
        <f t="shared" si="1"/>
        <v>0</v>
      </c>
    </row>
    <row r="40" spans="1:8" ht="15" customHeight="1">
      <c r="A40" s="462" t="s">
        <v>361</v>
      </c>
      <c r="B40" s="463"/>
      <c r="C40" s="266">
        <f t="shared" ref="C40:H40" si="3">SUM(C7,C12,C15,C18,C19,C22,C26,C27,C28,C34,C38,C39)</f>
        <v>626</v>
      </c>
      <c r="D40" s="266">
        <f t="shared" si="3"/>
        <v>118</v>
      </c>
      <c r="E40" s="266">
        <f t="shared" si="3"/>
        <v>715</v>
      </c>
      <c r="F40" s="267">
        <f t="shared" si="3"/>
        <v>721.42000000000007</v>
      </c>
      <c r="G40" s="268">
        <f t="shared" si="3"/>
        <v>149.983367983368</v>
      </c>
      <c r="H40" s="268">
        <f t="shared" si="3"/>
        <v>8.125</v>
      </c>
    </row>
    <row r="41" spans="1:8" ht="15" customHeight="1">
      <c r="A41" s="25" t="s">
        <v>362</v>
      </c>
      <c r="B41" s="269"/>
      <c r="C41" s="269"/>
      <c r="D41" s="269"/>
      <c r="E41" s="269"/>
      <c r="F41" s="269"/>
      <c r="G41" s="269"/>
      <c r="H41" s="177" t="s">
        <v>333</v>
      </c>
    </row>
    <row r="42" spans="1:8" ht="15" customHeight="1">
      <c r="A42" s="25" t="s">
        <v>363</v>
      </c>
    </row>
    <row r="43" spans="1:8" ht="15" customHeight="1">
      <c r="A43" s="270" t="s">
        <v>364</v>
      </c>
      <c r="B43" s="271"/>
      <c r="C43" s="271"/>
      <c r="D43" s="271"/>
      <c r="E43" s="271"/>
      <c r="F43" s="271"/>
      <c r="G43" s="271"/>
      <c r="H43" s="271"/>
    </row>
    <row r="44" spans="1:8" ht="15" customHeight="1">
      <c r="A44" s="25" t="s">
        <v>365</v>
      </c>
    </row>
  </sheetData>
  <mergeCells count="15">
    <mergeCell ref="A29:A34"/>
    <mergeCell ref="A35:A38"/>
    <mergeCell ref="A40:B40"/>
    <mergeCell ref="A7:B7"/>
    <mergeCell ref="A8:A12"/>
    <mergeCell ref="A13:A15"/>
    <mergeCell ref="A16:A18"/>
    <mergeCell ref="A20:A22"/>
    <mergeCell ref="A23:A26"/>
    <mergeCell ref="H5:H6"/>
    <mergeCell ref="A4:B4"/>
    <mergeCell ref="A5:B6"/>
    <mergeCell ref="C5:E5"/>
    <mergeCell ref="F5:F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23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4" width="20" style="3" customWidth="1"/>
    <col min="5" max="16384" width="8.875" style="3"/>
  </cols>
  <sheetData>
    <row r="1" spans="1:4" ht="15" customHeight="1">
      <c r="A1" s="341" t="s">
        <v>512</v>
      </c>
    </row>
    <row r="3" spans="1:4" ht="15" customHeight="1">
      <c r="A3" s="76" t="s">
        <v>366</v>
      </c>
    </row>
    <row r="4" spans="1:4" ht="15" customHeight="1">
      <c r="B4" s="23"/>
      <c r="C4" s="23"/>
      <c r="D4" s="5" t="s">
        <v>2</v>
      </c>
    </row>
    <row r="5" spans="1:4" ht="15" customHeight="1">
      <c r="A5" s="144" t="s">
        <v>367</v>
      </c>
      <c r="B5" s="6" t="s">
        <v>368</v>
      </c>
      <c r="C5" s="7" t="s">
        <v>369</v>
      </c>
      <c r="D5" s="7" t="s">
        <v>370</v>
      </c>
    </row>
    <row r="6" spans="1:4" s="13" customFormat="1" ht="12" customHeight="1">
      <c r="A6" s="272" t="s">
        <v>371</v>
      </c>
      <c r="B6" s="273">
        <v>7831</v>
      </c>
      <c r="C6" s="273">
        <v>9744</v>
      </c>
      <c r="D6" s="274">
        <v>9091</v>
      </c>
    </row>
    <row r="7" spans="1:4" s="13" customFormat="1" ht="12" customHeight="1">
      <c r="A7" s="272" t="s">
        <v>372</v>
      </c>
      <c r="B7" s="273">
        <v>9086</v>
      </c>
      <c r="C7" s="273">
        <v>8943</v>
      </c>
      <c r="D7" s="274">
        <v>9594</v>
      </c>
    </row>
    <row r="8" spans="1:4" s="13" customFormat="1" ht="12" customHeight="1">
      <c r="A8" s="272" t="s">
        <v>373</v>
      </c>
      <c r="B8" s="273">
        <v>8742</v>
      </c>
      <c r="C8" s="273">
        <v>9366</v>
      </c>
      <c r="D8" s="274">
        <v>8833</v>
      </c>
    </row>
    <row r="9" spans="1:4" s="13" customFormat="1" ht="12" customHeight="1">
      <c r="A9" s="272" t="s">
        <v>374</v>
      </c>
      <c r="B9" s="273">
        <v>14956</v>
      </c>
      <c r="C9" s="273">
        <v>14962</v>
      </c>
      <c r="D9" s="274">
        <v>14973</v>
      </c>
    </row>
    <row r="10" spans="1:4" s="13" customFormat="1" ht="12" customHeight="1">
      <c r="A10" s="272" t="s">
        <v>375</v>
      </c>
      <c r="B10" s="273">
        <v>15491</v>
      </c>
      <c r="C10" s="273">
        <v>16165</v>
      </c>
      <c r="D10" s="274">
        <v>14295</v>
      </c>
    </row>
    <row r="11" spans="1:4" s="13" customFormat="1" ht="12" customHeight="1">
      <c r="A11" s="272" t="s">
        <v>376</v>
      </c>
      <c r="B11" s="273">
        <v>18879</v>
      </c>
      <c r="C11" s="273">
        <v>19422</v>
      </c>
      <c r="D11" s="274">
        <v>16529</v>
      </c>
    </row>
    <row r="12" spans="1:4" s="13" customFormat="1" ht="12" customHeight="1">
      <c r="A12" s="272" t="s">
        <v>377</v>
      </c>
      <c r="B12" s="273">
        <v>12942</v>
      </c>
      <c r="C12" s="273">
        <v>12406</v>
      </c>
      <c r="D12" s="274">
        <v>13300</v>
      </c>
    </row>
    <row r="13" spans="1:4" s="13" customFormat="1" ht="12" customHeight="1">
      <c r="A13" s="272" t="s">
        <v>378</v>
      </c>
      <c r="B13" s="273">
        <v>3634</v>
      </c>
      <c r="C13" s="273">
        <v>3875</v>
      </c>
      <c r="D13" s="274">
        <v>4721</v>
      </c>
    </row>
    <row r="14" spans="1:4" s="13" customFormat="1" ht="12" customHeight="1">
      <c r="A14" s="272" t="s">
        <v>379</v>
      </c>
      <c r="B14" s="273">
        <v>6402</v>
      </c>
      <c r="C14" s="273">
        <v>6257</v>
      </c>
      <c r="D14" s="274">
        <v>5961</v>
      </c>
    </row>
    <row r="15" spans="1:4" s="13" customFormat="1" ht="12" customHeight="1">
      <c r="A15" s="272" t="s">
        <v>380</v>
      </c>
      <c r="B15" s="273">
        <v>219</v>
      </c>
      <c r="C15" s="273">
        <v>105</v>
      </c>
      <c r="D15" s="274">
        <v>280</v>
      </c>
    </row>
    <row r="16" spans="1:4" s="13" customFormat="1" ht="12" customHeight="1">
      <c r="A16" s="272" t="s">
        <v>381</v>
      </c>
      <c r="B16" s="273">
        <v>5665</v>
      </c>
      <c r="C16" s="273">
        <v>5363</v>
      </c>
      <c r="D16" s="275">
        <v>4288</v>
      </c>
    </row>
    <row r="17" spans="1:4" s="13" customFormat="1" ht="12" customHeight="1">
      <c r="A17" s="272" t="s">
        <v>382</v>
      </c>
      <c r="B17" s="273">
        <v>2333</v>
      </c>
      <c r="C17" s="273">
        <v>2771</v>
      </c>
      <c r="D17" s="275">
        <v>2249</v>
      </c>
    </row>
    <row r="18" spans="1:4" s="13" customFormat="1" ht="12" customHeight="1">
      <c r="A18" s="272" t="s">
        <v>383</v>
      </c>
      <c r="B18" s="273">
        <v>1087</v>
      </c>
      <c r="C18" s="273">
        <v>2034</v>
      </c>
      <c r="D18" s="275">
        <v>1980</v>
      </c>
    </row>
    <row r="19" spans="1:4" s="13" customFormat="1" ht="12" customHeight="1">
      <c r="A19" s="272" t="s">
        <v>384</v>
      </c>
      <c r="B19" s="276">
        <v>17968</v>
      </c>
      <c r="C19" s="276">
        <v>18407</v>
      </c>
      <c r="D19" s="274">
        <v>18676</v>
      </c>
    </row>
    <row r="20" spans="1:4" s="13" customFormat="1" ht="12" customHeight="1">
      <c r="A20" s="277" t="s">
        <v>133</v>
      </c>
      <c r="B20" s="278">
        <v>125235</v>
      </c>
      <c r="C20" s="278">
        <v>129820</v>
      </c>
      <c r="D20" s="278">
        <f>SUM(D6:D19)</f>
        <v>124770</v>
      </c>
    </row>
    <row r="21" spans="1:4" s="13" customFormat="1" ht="12" customHeight="1">
      <c r="A21" s="279" t="s">
        <v>385</v>
      </c>
      <c r="B21" s="273">
        <v>365</v>
      </c>
      <c r="C21" s="273">
        <v>365</v>
      </c>
      <c r="D21" s="274">
        <v>366</v>
      </c>
    </row>
    <row r="22" spans="1:4" s="13" customFormat="1" ht="12" customHeight="1">
      <c r="A22" s="280" t="s">
        <v>386</v>
      </c>
      <c r="B22" s="281">
        <v>343</v>
      </c>
      <c r="C22" s="281">
        <v>356</v>
      </c>
      <c r="D22" s="282">
        <v>341</v>
      </c>
    </row>
    <row r="23" spans="1:4" ht="15" customHeight="1">
      <c r="A23" s="2"/>
      <c r="B23" s="74"/>
      <c r="C23" s="74"/>
      <c r="D23" s="74" t="s">
        <v>300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25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4" width="20" style="3" customWidth="1"/>
    <col min="5" max="16384" width="8.875" style="3"/>
  </cols>
  <sheetData>
    <row r="1" spans="1:4" ht="15" customHeight="1">
      <c r="A1" s="341" t="s">
        <v>512</v>
      </c>
    </row>
    <row r="3" spans="1:4" ht="15" customHeight="1">
      <c r="A3" s="76" t="s">
        <v>387</v>
      </c>
    </row>
    <row r="4" spans="1:4" ht="15" customHeight="1">
      <c r="B4" s="23"/>
      <c r="C4" s="23"/>
      <c r="D4" s="5" t="s">
        <v>2</v>
      </c>
    </row>
    <row r="5" spans="1:4" ht="15" customHeight="1">
      <c r="A5" s="97" t="s">
        <v>367</v>
      </c>
      <c r="B5" s="6" t="s">
        <v>368</v>
      </c>
      <c r="C5" s="7" t="s">
        <v>369</v>
      </c>
      <c r="D5" s="7" t="s">
        <v>388</v>
      </c>
    </row>
    <row r="6" spans="1:4" ht="12" customHeight="1">
      <c r="A6" s="283" t="s">
        <v>389</v>
      </c>
      <c r="B6" s="273">
        <v>23825</v>
      </c>
      <c r="C6" s="273">
        <v>23839</v>
      </c>
      <c r="D6" s="273">
        <v>23096</v>
      </c>
    </row>
    <row r="7" spans="1:4" ht="12" customHeight="1">
      <c r="A7" s="272" t="s">
        <v>372</v>
      </c>
      <c r="B7" s="273">
        <v>10419</v>
      </c>
      <c r="C7" s="273">
        <v>10902</v>
      </c>
      <c r="D7" s="273">
        <v>11328</v>
      </c>
    </row>
    <row r="8" spans="1:4" ht="12" customHeight="1">
      <c r="A8" s="272" t="s">
        <v>373</v>
      </c>
      <c r="B8" s="273">
        <v>15470</v>
      </c>
      <c r="C8" s="273">
        <v>15291</v>
      </c>
      <c r="D8" s="273">
        <v>15064</v>
      </c>
    </row>
    <row r="9" spans="1:4" ht="12" customHeight="1">
      <c r="A9" s="272" t="s">
        <v>374</v>
      </c>
      <c r="B9" s="273">
        <v>23287</v>
      </c>
      <c r="C9" s="273">
        <v>21996</v>
      </c>
      <c r="D9" s="273">
        <v>21961</v>
      </c>
    </row>
    <row r="10" spans="1:4" ht="12" customHeight="1">
      <c r="A10" s="272" t="s">
        <v>390</v>
      </c>
      <c r="B10" s="273">
        <v>18526</v>
      </c>
      <c r="C10" s="273">
        <v>18246</v>
      </c>
      <c r="D10" s="273">
        <v>18878</v>
      </c>
    </row>
    <row r="11" spans="1:4" ht="12" customHeight="1">
      <c r="A11" s="272" t="s">
        <v>376</v>
      </c>
      <c r="B11" s="273">
        <v>31427</v>
      </c>
      <c r="C11" s="273">
        <v>31412</v>
      </c>
      <c r="D11" s="273">
        <v>29482</v>
      </c>
    </row>
    <row r="12" spans="1:4" ht="12" customHeight="1">
      <c r="A12" s="272" t="s">
        <v>377</v>
      </c>
      <c r="B12" s="273">
        <v>6947</v>
      </c>
      <c r="C12" s="273">
        <v>6874</v>
      </c>
      <c r="D12" s="273">
        <v>7727</v>
      </c>
    </row>
    <row r="13" spans="1:4" ht="12" customHeight="1">
      <c r="A13" s="272" t="s">
        <v>391</v>
      </c>
      <c r="B13" s="273">
        <v>6753</v>
      </c>
      <c r="C13" s="273">
        <v>6756</v>
      </c>
      <c r="D13" s="273">
        <v>6704</v>
      </c>
    </row>
    <row r="14" spans="1:4" ht="12" customHeight="1">
      <c r="A14" s="272" t="s">
        <v>392</v>
      </c>
      <c r="B14" s="273">
        <v>3717</v>
      </c>
      <c r="C14" s="273">
        <v>3481</v>
      </c>
      <c r="D14" s="273">
        <v>3303</v>
      </c>
    </row>
    <row r="15" spans="1:4" ht="12" customHeight="1">
      <c r="A15" s="272" t="s">
        <v>379</v>
      </c>
      <c r="B15" s="273">
        <v>18261</v>
      </c>
      <c r="C15" s="273">
        <v>17991</v>
      </c>
      <c r="D15" s="273">
        <v>18027</v>
      </c>
    </row>
    <row r="16" spans="1:4" ht="12" customHeight="1">
      <c r="A16" s="272" t="s">
        <v>380</v>
      </c>
      <c r="B16" s="273">
        <v>10165</v>
      </c>
      <c r="C16" s="273">
        <v>9963</v>
      </c>
      <c r="D16" s="273">
        <v>9052</v>
      </c>
    </row>
    <row r="17" spans="1:4" ht="12" customHeight="1">
      <c r="A17" s="272" t="s">
        <v>381</v>
      </c>
      <c r="B17" s="273">
        <v>13894</v>
      </c>
      <c r="C17" s="273">
        <v>13295</v>
      </c>
      <c r="D17" s="273">
        <v>13669</v>
      </c>
    </row>
    <row r="18" spans="1:4" ht="12" customHeight="1">
      <c r="A18" s="272" t="s">
        <v>393</v>
      </c>
      <c r="B18" s="276">
        <v>2356</v>
      </c>
      <c r="C18" s="276">
        <v>2290</v>
      </c>
      <c r="D18" s="276">
        <v>2051</v>
      </c>
    </row>
    <row r="19" spans="1:4" ht="12" customHeight="1">
      <c r="A19" s="272" t="s">
        <v>394</v>
      </c>
      <c r="B19" s="273">
        <v>9588</v>
      </c>
      <c r="C19" s="273">
        <v>8366</v>
      </c>
      <c r="D19" s="273">
        <v>7451</v>
      </c>
    </row>
    <row r="20" spans="1:4" ht="12" customHeight="1">
      <c r="A20" s="272" t="s">
        <v>383</v>
      </c>
      <c r="B20" s="273">
        <v>8600</v>
      </c>
      <c r="C20" s="273">
        <v>10076</v>
      </c>
      <c r="D20" s="273">
        <v>10285</v>
      </c>
    </row>
    <row r="21" spans="1:4" ht="12" customHeight="1">
      <c r="A21" s="272" t="s">
        <v>384</v>
      </c>
      <c r="B21" s="273">
        <v>24552</v>
      </c>
      <c r="C21" s="273">
        <v>23972</v>
      </c>
      <c r="D21" s="273">
        <v>21532</v>
      </c>
    </row>
    <row r="22" spans="1:4" ht="12" customHeight="1">
      <c r="A22" s="277" t="s">
        <v>133</v>
      </c>
      <c r="B22" s="278">
        <v>227787</v>
      </c>
      <c r="C22" s="278">
        <v>224750</v>
      </c>
      <c r="D22" s="278">
        <f>SUM(D6:D21)</f>
        <v>219610</v>
      </c>
    </row>
    <row r="23" spans="1:4" ht="12" customHeight="1">
      <c r="A23" s="279" t="s">
        <v>385</v>
      </c>
      <c r="B23" s="273">
        <v>244</v>
      </c>
      <c r="C23" s="273">
        <v>244</v>
      </c>
      <c r="D23" s="284">
        <v>240</v>
      </c>
    </row>
    <row r="24" spans="1:4" ht="12" customHeight="1">
      <c r="A24" s="280" t="s">
        <v>386</v>
      </c>
      <c r="B24" s="281">
        <v>934</v>
      </c>
      <c r="C24" s="281">
        <v>921</v>
      </c>
      <c r="D24" s="285">
        <v>915</v>
      </c>
    </row>
    <row r="25" spans="1:4" ht="15" customHeight="1">
      <c r="B25" s="74"/>
      <c r="C25" s="74"/>
      <c r="D25" s="74" t="s">
        <v>300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zoomScale="110" zoomScaleNormal="110" workbookViewId="0"/>
  </sheetViews>
  <sheetFormatPr defaultColWidth="8.875" defaultRowHeight="15" customHeight="1"/>
  <cols>
    <col min="1" max="1" width="22.5" style="25" customWidth="1"/>
    <col min="2" max="2" width="15" style="25" customWidth="1"/>
    <col min="3" max="3" width="6.25" style="25" customWidth="1"/>
    <col min="4" max="4" width="15" style="25" customWidth="1"/>
    <col min="5" max="5" width="6.25" style="25" customWidth="1"/>
    <col min="6" max="6" width="15" style="25" customWidth="1"/>
    <col min="7" max="7" width="6.25" style="25" customWidth="1"/>
    <col min="8" max="16384" width="8.875" style="25"/>
  </cols>
  <sheetData>
    <row r="1" spans="1:7" ht="15" customHeight="1">
      <c r="A1" s="341" t="s">
        <v>512</v>
      </c>
    </row>
    <row r="3" spans="1:7" ht="15" customHeight="1">
      <c r="A3" s="24" t="s">
        <v>22</v>
      </c>
    </row>
    <row r="4" spans="1:7" ht="15" customHeight="1">
      <c r="A4" s="26" t="s">
        <v>1</v>
      </c>
      <c r="B4" s="27"/>
      <c r="C4" s="27"/>
      <c r="D4" s="28"/>
      <c r="E4" s="28"/>
      <c r="F4" s="27"/>
      <c r="G4" s="29" t="s">
        <v>23</v>
      </c>
    </row>
    <row r="5" spans="1:7" ht="15" customHeight="1">
      <c r="A5" s="30" t="s">
        <v>24</v>
      </c>
      <c r="B5" s="358" t="s">
        <v>25</v>
      </c>
      <c r="C5" s="359"/>
      <c r="D5" s="358" t="s">
        <v>5</v>
      </c>
      <c r="E5" s="359"/>
      <c r="F5" s="358" t="s">
        <v>26</v>
      </c>
      <c r="G5" s="359"/>
    </row>
    <row r="6" spans="1:7" ht="15" customHeight="1">
      <c r="A6" s="31" t="s">
        <v>27</v>
      </c>
      <c r="B6" s="32">
        <v>2658</v>
      </c>
      <c r="C6" s="33" t="s">
        <v>28</v>
      </c>
      <c r="D6" s="32">
        <v>2885</v>
      </c>
      <c r="E6" s="33" t="s">
        <v>28</v>
      </c>
      <c r="F6" s="32">
        <f>SUM(F7:F22)</f>
        <v>2940</v>
      </c>
      <c r="G6" s="33" t="s">
        <v>29</v>
      </c>
    </row>
    <row r="7" spans="1:7" ht="15" customHeight="1">
      <c r="A7" s="34" t="s">
        <v>30</v>
      </c>
      <c r="B7" s="35">
        <v>6</v>
      </c>
      <c r="C7" s="36">
        <v>14</v>
      </c>
      <c r="D7" s="35">
        <v>2</v>
      </c>
      <c r="E7" s="36">
        <v>-15</v>
      </c>
      <c r="F7" s="35">
        <v>7</v>
      </c>
      <c r="G7" s="37">
        <v>-14</v>
      </c>
    </row>
    <row r="8" spans="1:7" ht="15" customHeight="1">
      <c r="A8" s="34" t="s">
        <v>31</v>
      </c>
      <c r="B8" s="35">
        <v>795</v>
      </c>
      <c r="C8" s="36">
        <v>1</v>
      </c>
      <c r="D8" s="35">
        <v>894</v>
      </c>
      <c r="E8" s="36">
        <v>-1</v>
      </c>
      <c r="F8" s="35">
        <v>850</v>
      </c>
      <c r="G8" s="37">
        <v>-1</v>
      </c>
    </row>
    <row r="9" spans="1:7" ht="15" customHeight="1">
      <c r="A9" s="34" t="s">
        <v>32</v>
      </c>
      <c r="B9" s="35">
        <v>30</v>
      </c>
      <c r="C9" s="36">
        <v>12</v>
      </c>
      <c r="D9" s="35">
        <v>32</v>
      </c>
      <c r="E9" s="36">
        <v>-11</v>
      </c>
      <c r="F9" s="35">
        <v>32</v>
      </c>
      <c r="G9" s="37">
        <v>-11</v>
      </c>
    </row>
    <row r="10" spans="1:7" ht="15" customHeight="1">
      <c r="A10" s="34" t="s">
        <v>33</v>
      </c>
      <c r="B10" s="35">
        <v>26</v>
      </c>
      <c r="C10" s="36">
        <v>13</v>
      </c>
      <c r="D10" s="35">
        <v>20</v>
      </c>
      <c r="E10" s="36">
        <v>-13</v>
      </c>
      <c r="F10" s="35">
        <v>19</v>
      </c>
      <c r="G10" s="37">
        <v>-13</v>
      </c>
    </row>
    <row r="11" spans="1:7" ht="15" customHeight="1">
      <c r="A11" s="38" t="s">
        <v>34</v>
      </c>
      <c r="B11" s="35">
        <v>455</v>
      </c>
      <c r="C11" s="36">
        <v>2</v>
      </c>
      <c r="D11" s="35">
        <v>474</v>
      </c>
      <c r="E11" s="36">
        <v>-2</v>
      </c>
      <c r="F11" s="35">
        <v>484</v>
      </c>
      <c r="G11" s="37">
        <v>-2</v>
      </c>
    </row>
    <row r="12" spans="1:7" ht="15" customHeight="1">
      <c r="A12" s="34" t="s">
        <v>35</v>
      </c>
      <c r="B12" s="35">
        <v>192</v>
      </c>
      <c r="C12" s="36">
        <v>4</v>
      </c>
      <c r="D12" s="35">
        <v>175</v>
      </c>
      <c r="E12" s="36">
        <v>-4</v>
      </c>
      <c r="F12" s="35">
        <v>211</v>
      </c>
      <c r="G12" s="37">
        <v>-4</v>
      </c>
    </row>
    <row r="13" spans="1:7" ht="15" customHeight="1">
      <c r="A13" s="34" t="s">
        <v>36</v>
      </c>
      <c r="B13" s="35">
        <v>48</v>
      </c>
      <c r="C13" s="36">
        <v>8</v>
      </c>
      <c r="D13" s="35">
        <v>43</v>
      </c>
      <c r="E13" s="36">
        <v>-10</v>
      </c>
      <c r="F13" s="35">
        <v>33</v>
      </c>
      <c r="G13" s="37">
        <v>-10</v>
      </c>
    </row>
    <row r="14" spans="1:7" ht="15" customHeight="1">
      <c r="A14" s="34" t="s">
        <v>37</v>
      </c>
      <c r="B14" s="35">
        <v>235</v>
      </c>
      <c r="C14" s="36">
        <v>3</v>
      </c>
      <c r="D14" s="35">
        <v>254</v>
      </c>
      <c r="E14" s="36">
        <v>-3</v>
      </c>
      <c r="F14" s="35">
        <v>242</v>
      </c>
      <c r="G14" s="37">
        <v>-3</v>
      </c>
    </row>
    <row r="15" spans="1:7" ht="15" customHeight="1">
      <c r="A15" s="34" t="s">
        <v>38</v>
      </c>
      <c r="B15" s="35">
        <v>40</v>
      </c>
      <c r="C15" s="36">
        <v>9</v>
      </c>
      <c r="D15" s="35">
        <v>31</v>
      </c>
      <c r="E15" s="36">
        <v>-12</v>
      </c>
      <c r="F15" s="35">
        <v>29</v>
      </c>
      <c r="G15" s="37">
        <v>-12</v>
      </c>
    </row>
    <row r="16" spans="1:7" ht="15" customHeight="1">
      <c r="A16" s="34" t="s">
        <v>39</v>
      </c>
      <c r="B16" s="35">
        <v>2</v>
      </c>
      <c r="C16" s="36">
        <v>15</v>
      </c>
      <c r="D16" s="35">
        <v>4</v>
      </c>
      <c r="E16" s="36">
        <v>-14</v>
      </c>
      <c r="F16" s="35">
        <v>1</v>
      </c>
      <c r="G16" s="37">
        <v>-15</v>
      </c>
    </row>
    <row r="17" spans="1:7" ht="15" customHeight="1">
      <c r="A17" s="34" t="s">
        <v>40</v>
      </c>
      <c r="B17" s="35">
        <v>35</v>
      </c>
      <c r="C17" s="36">
        <v>11</v>
      </c>
      <c r="D17" s="35">
        <v>46</v>
      </c>
      <c r="E17" s="36">
        <v>-9</v>
      </c>
      <c r="F17" s="35">
        <v>44</v>
      </c>
      <c r="G17" s="37">
        <v>-9</v>
      </c>
    </row>
    <row r="18" spans="1:7" ht="15" customHeight="1">
      <c r="A18" s="34" t="s">
        <v>41</v>
      </c>
      <c r="B18" s="35">
        <v>56</v>
      </c>
      <c r="C18" s="36">
        <v>6</v>
      </c>
      <c r="D18" s="35">
        <v>47</v>
      </c>
      <c r="E18" s="36">
        <v>-8</v>
      </c>
      <c r="F18" s="35">
        <v>50</v>
      </c>
      <c r="G18" s="37">
        <v>-8</v>
      </c>
    </row>
    <row r="19" spans="1:7" ht="15" customHeight="1">
      <c r="A19" s="34" t="s">
        <v>42</v>
      </c>
      <c r="B19" s="35">
        <v>135</v>
      </c>
      <c r="C19" s="36">
        <v>5</v>
      </c>
      <c r="D19" s="35">
        <v>151</v>
      </c>
      <c r="E19" s="36">
        <v>-5</v>
      </c>
      <c r="F19" s="35">
        <v>181</v>
      </c>
      <c r="G19" s="37">
        <v>-5</v>
      </c>
    </row>
    <row r="20" spans="1:7" ht="15" customHeight="1">
      <c r="A20" s="34" t="s">
        <v>43</v>
      </c>
      <c r="B20" s="35">
        <v>36</v>
      </c>
      <c r="C20" s="36">
        <v>10</v>
      </c>
      <c r="D20" s="35">
        <v>52</v>
      </c>
      <c r="E20" s="36">
        <v>-7</v>
      </c>
      <c r="F20" s="35">
        <v>67</v>
      </c>
      <c r="G20" s="37">
        <v>-6</v>
      </c>
    </row>
    <row r="21" spans="1:7" ht="15" customHeight="1">
      <c r="A21" s="34" t="s">
        <v>44</v>
      </c>
      <c r="B21" s="35">
        <v>54</v>
      </c>
      <c r="C21" s="36">
        <v>7</v>
      </c>
      <c r="D21" s="35">
        <v>54</v>
      </c>
      <c r="E21" s="36">
        <v>-6</v>
      </c>
      <c r="F21" s="35">
        <v>59</v>
      </c>
      <c r="G21" s="37">
        <v>-7</v>
      </c>
    </row>
    <row r="22" spans="1:7" ht="15" customHeight="1">
      <c r="A22" s="34" t="s">
        <v>45</v>
      </c>
      <c r="B22" s="39">
        <v>513</v>
      </c>
      <c r="C22" s="40" t="s">
        <v>46</v>
      </c>
      <c r="D22" s="39">
        <v>606</v>
      </c>
      <c r="E22" s="40" t="s">
        <v>47</v>
      </c>
      <c r="F22" s="39">
        <v>631</v>
      </c>
      <c r="G22" s="41"/>
    </row>
    <row r="23" spans="1:7" ht="15" customHeight="1">
      <c r="A23" s="42"/>
      <c r="B23" s="42"/>
      <c r="C23" s="42"/>
      <c r="D23" s="42"/>
      <c r="E23" s="42"/>
      <c r="F23" s="42"/>
      <c r="G23" s="43" t="s">
        <v>21</v>
      </c>
    </row>
  </sheetData>
  <mergeCells count="3"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21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4" width="20" style="3" customWidth="1"/>
    <col min="5" max="16384" width="8.875" style="3"/>
  </cols>
  <sheetData>
    <row r="1" spans="1:4" ht="15" customHeight="1">
      <c r="A1" s="341" t="s">
        <v>512</v>
      </c>
    </row>
    <row r="3" spans="1:4" ht="15" customHeight="1">
      <c r="A3" s="76" t="s">
        <v>395</v>
      </c>
    </row>
    <row r="4" spans="1:4" ht="15" customHeight="1">
      <c r="A4" s="63"/>
      <c r="B4" s="146"/>
      <c r="C4" s="146"/>
      <c r="D4" s="64" t="s">
        <v>2</v>
      </c>
    </row>
    <row r="5" spans="1:4" ht="15" customHeight="1">
      <c r="A5" s="144" t="s">
        <v>367</v>
      </c>
      <c r="B5" s="6" t="s">
        <v>368</v>
      </c>
      <c r="C5" s="7" t="s">
        <v>369</v>
      </c>
      <c r="D5" s="7" t="s">
        <v>388</v>
      </c>
    </row>
    <row r="6" spans="1:4" ht="12" customHeight="1">
      <c r="A6" s="283" t="s">
        <v>389</v>
      </c>
      <c r="B6" s="273">
        <v>907</v>
      </c>
      <c r="C6" s="273">
        <v>910</v>
      </c>
      <c r="D6" s="273">
        <v>908</v>
      </c>
    </row>
    <row r="7" spans="1:4" ht="12" customHeight="1">
      <c r="A7" s="272" t="s">
        <v>396</v>
      </c>
      <c r="B7" s="273">
        <v>435</v>
      </c>
      <c r="C7" s="273">
        <v>412</v>
      </c>
      <c r="D7" s="273">
        <v>450</v>
      </c>
    </row>
    <row r="8" spans="1:4" ht="12" customHeight="1">
      <c r="A8" s="272" t="s">
        <v>374</v>
      </c>
      <c r="B8" s="273">
        <v>80</v>
      </c>
      <c r="C8" s="273">
        <v>64</v>
      </c>
      <c r="D8" s="273">
        <v>136</v>
      </c>
    </row>
    <row r="9" spans="1:4" ht="12" customHeight="1">
      <c r="A9" s="272" t="s">
        <v>390</v>
      </c>
      <c r="B9" s="273">
        <v>239</v>
      </c>
      <c r="C9" s="273">
        <v>219</v>
      </c>
      <c r="D9" s="273">
        <v>252</v>
      </c>
    </row>
    <row r="10" spans="1:4" ht="12" customHeight="1">
      <c r="A10" s="272" t="s">
        <v>376</v>
      </c>
      <c r="B10" s="273">
        <v>162</v>
      </c>
      <c r="C10" s="273">
        <v>213</v>
      </c>
      <c r="D10" s="273">
        <v>263</v>
      </c>
    </row>
    <row r="11" spans="1:4" ht="12" customHeight="1">
      <c r="A11" s="272" t="s">
        <v>377</v>
      </c>
      <c r="B11" s="273">
        <v>811</v>
      </c>
      <c r="C11" s="273">
        <v>705</v>
      </c>
      <c r="D11" s="273">
        <v>1064</v>
      </c>
    </row>
    <row r="12" spans="1:4" ht="12" customHeight="1">
      <c r="A12" s="272" t="s">
        <v>378</v>
      </c>
      <c r="B12" s="273">
        <v>101</v>
      </c>
      <c r="C12" s="273">
        <v>87</v>
      </c>
      <c r="D12" s="273">
        <v>111</v>
      </c>
    </row>
    <row r="13" spans="1:4" ht="12" customHeight="1">
      <c r="A13" s="272" t="s">
        <v>379</v>
      </c>
      <c r="B13" s="273">
        <v>603</v>
      </c>
      <c r="C13" s="273">
        <v>621</v>
      </c>
      <c r="D13" s="273">
        <v>608</v>
      </c>
    </row>
    <row r="14" spans="1:4" ht="12" customHeight="1">
      <c r="A14" s="272" t="s">
        <v>380</v>
      </c>
      <c r="B14" s="273">
        <v>6</v>
      </c>
      <c r="C14" s="273">
        <v>1</v>
      </c>
      <c r="D14" s="273">
        <v>5</v>
      </c>
    </row>
    <row r="15" spans="1:4" ht="12" customHeight="1">
      <c r="A15" s="272" t="s">
        <v>381</v>
      </c>
      <c r="B15" s="273">
        <v>82</v>
      </c>
      <c r="C15" s="273">
        <v>76</v>
      </c>
      <c r="D15" s="273">
        <v>94</v>
      </c>
    </row>
    <row r="16" spans="1:4" ht="12" customHeight="1">
      <c r="A16" s="272" t="s">
        <v>382</v>
      </c>
      <c r="B16" s="273">
        <v>1</v>
      </c>
      <c r="C16" s="273">
        <v>1</v>
      </c>
      <c r="D16" s="273">
        <v>3</v>
      </c>
    </row>
    <row r="17" spans="1:4" ht="12" customHeight="1">
      <c r="A17" s="272" t="s">
        <v>383</v>
      </c>
      <c r="B17" s="273">
        <v>23</v>
      </c>
      <c r="C17" s="273">
        <v>65</v>
      </c>
      <c r="D17" s="276">
        <v>81</v>
      </c>
    </row>
    <row r="18" spans="1:4" ht="12" customHeight="1">
      <c r="A18" s="272" t="s">
        <v>384</v>
      </c>
      <c r="B18" s="273">
        <v>548</v>
      </c>
      <c r="C18" s="273">
        <v>465</v>
      </c>
      <c r="D18" s="276">
        <v>611</v>
      </c>
    </row>
    <row r="19" spans="1:4" ht="12" customHeight="1">
      <c r="A19" s="272" t="s">
        <v>132</v>
      </c>
      <c r="B19" s="273">
        <v>0</v>
      </c>
      <c r="C19" s="273">
        <v>0</v>
      </c>
      <c r="D19" s="276">
        <v>0</v>
      </c>
    </row>
    <row r="20" spans="1:4" ht="12" customHeight="1">
      <c r="A20" s="286" t="s">
        <v>133</v>
      </c>
      <c r="B20" s="287">
        <v>3998</v>
      </c>
      <c r="C20" s="287">
        <v>3839</v>
      </c>
      <c r="D20" s="287">
        <f>SUM(D6:D19)</f>
        <v>4586</v>
      </c>
    </row>
    <row r="21" spans="1:4" ht="15" customHeight="1">
      <c r="B21" s="74"/>
      <c r="C21" s="74"/>
      <c r="D21" s="74" t="s">
        <v>300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F17"/>
  <sheetViews>
    <sheetView zoomScale="110" zoomScaleNormal="110" workbookViewId="0"/>
  </sheetViews>
  <sheetFormatPr defaultColWidth="8.75" defaultRowHeight="15" customHeight="1"/>
  <cols>
    <col min="1" max="1" width="13.75" style="25" customWidth="1"/>
    <col min="2" max="2" width="15" style="25" customWidth="1"/>
    <col min="3" max="3" width="12.5" style="25" customWidth="1"/>
    <col min="4" max="4" width="20" style="25" customWidth="1"/>
    <col min="5" max="6" width="12.5" style="25" customWidth="1"/>
    <col min="7" max="16384" width="8.75" style="25"/>
  </cols>
  <sheetData>
    <row r="1" spans="1:6" ht="15" customHeight="1">
      <c r="A1" s="341" t="s">
        <v>512</v>
      </c>
    </row>
    <row r="3" spans="1:6" ht="15" customHeight="1">
      <c r="A3" s="173" t="s">
        <v>397</v>
      </c>
      <c r="C3" s="288"/>
      <c r="D3" s="289"/>
      <c r="E3" s="289"/>
      <c r="F3" s="289"/>
    </row>
    <row r="4" spans="1:6" ht="15" customHeight="1">
      <c r="A4" s="179" t="s">
        <v>398</v>
      </c>
    </row>
    <row r="5" spans="1:6" ht="15" customHeight="1">
      <c r="A5" s="290" t="s">
        <v>399</v>
      </c>
      <c r="D5" s="290"/>
      <c r="F5" s="196" t="s">
        <v>400</v>
      </c>
    </row>
    <row r="6" spans="1:6" ht="15" customHeight="1">
      <c r="A6" s="118" t="s">
        <v>367</v>
      </c>
      <c r="B6" s="104" t="s">
        <v>401</v>
      </c>
      <c r="C6" s="291" t="s">
        <v>402</v>
      </c>
      <c r="D6" s="118" t="s">
        <v>367</v>
      </c>
      <c r="E6" s="105" t="s">
        <v>401</v>
      </c>
      <c r="F6" s="104" t="s">
        <v>402</v>
      </c>
    </row>
    <row r="7" spans="1:6" ht="15" customHeight="1">
      <c r="A7" s="292" t="s">
        <v>403</v>
      </c>
      <c r="B7" s="293">
        <f>SUM(B8:B10)</f>
        <v>11281118743</v>
      </c>
      <c r="C7" s="294"/>
      <c r="D7" s="295" t="s">
        <v>404</v>
      </c>
      <c r="E7" s="293">
        <f>SUM(E8:E9)</f>
        <v>200000000</v>
      </c>
      <c r="F7" s="187"/>
    </row>
    <row r="8" spans="1:6" ht="15" customHeight="1">
      <c r="A8" s="34" t="s">
        <v>405</v>
      </c>
      <c r="B8" s="296">
        <v>10630101858</v>
      </c>
      <c r="C8" s="297">
        <v>22310463</v>
      </c>
      <c r="D8" s="298" t="s">
        <v>406</v>
      </c>
      <c r="E8" s="296">
        <v>0</v>
      </c>
      <c r="F8" s="299"/>
    </row>
    <row r="9" spans="1:6" ht="15" customHeight="1">
      <c r="A9" s="34" t="s">
        <v>407</v>
      </c>
      <c r="B9" s="296">
        <v>502845876</v>
      </c>
      <c r="C9" s="297">
        <v>6803678</v>
      </c>
      <c r="D9" s="300" t="s">
        <v>408</v>
      </c>
      <c r="E9" s="299">
        <v>200000000</v>
      </c>
      <c r="F9" s="299"/>
    </row>
    <row r="10" spans="1:6" ht="15" customHeight="1">
      <c r="A10" s="34" t="s">
        <v>409</v>
      </c>
      <c r="B10" s="296">
        <v>148171009</v>
      </c>
      <c r="C10" s="299">
        <v>759</v>
      </c>
      <c r="D10" s="300"/>
      <c r="E10" s="299"/>
      <c r="F10" s="299"/>
    </row>
    <row r="11" spans="1:6" ht="15" customHeight="1">
      <c r="A11" s="301" t="s">
        <v>410</v>
      </c>
      <c r="B11" s="293">
        <f>SUM(B12:B15)</f>
        <v>11366146494</v>
      </c>
      <c r="C11" s="302"/>
      <c r="D11" s="303" t="s">
        <v>411</v>
      </c>
      <c r="E11" s="293">
        <f>SUM(E12:E13)</f>
        <v>761311156</v>
      </c>
      <c r="F11" s="181"/>
    </row>
    <row r="12" spans="1:6" ht="15" customHeight="1">
      <c r="A12" s="34" t="s">
        <v>412</v>
      </c>
      <c r="B12" s="296">
        <v>11235783101</v>
      </c>
      <c r="C12" s="297">
        <v>11251855</v>
      </c>
      <c r="D12" s="298" t="s">
        <v>413</v>
      </c>
      <c r="E12" s="296">
        <v>456554501</v>
      </c>
      <c r="F12" s="69">
        <v>1964576</v>
      </c>
    </row>
    <row r="13" spans="1:6" ht="15" customHeight="1">
      <c r="A13" s="34" t="s">
        <v>414</v>
      </c>
      <c r="B13" s="296">
        <v>124151989</v>
      </c>
      <c r="C13" s="297">
        <v>0</v>
      </c>
      <c r="D13" s="298" t="s">
        <v>415</v>
      </c>
      <c r="E13" s="296">
        <v>304756655</v>
      </c>
      <c r="F13" s="69"/>
    </row>
    <row r="14" spans="1:6" ht="15" customHeight="1">
      <c r="A14" s="34" t="s">
        <v>416</v>
      </c>
      <c r="B14" s="69">
        <v>6211404</v>
      </c>
      <c r="C14" s="297">
        <v>20</v>
      </c>
      <c r="D14" s="34"/>
      <c r="E14" s="69"/>
      <c r="F14" s="69"/>
    </row>
    <row r="15" spans="1:6" ht="15" customHeight="1">
      <c r="A15" s="243" t="s">
        <v>417</v>
      </c>
      <c r="B15" s="304">
        <v>0</v>
      </c>
      <c r="C15" s="304"/>
      <c r="D15" s="305"/>
      <c r="E15" s="304"/>
      <c r="F15" s="99"/>
    </row>
    <row r="16" spans="1:6" ht="15" customHeight="1">
      <c r="A16" s="25" t="s">
        <v>418</v>
      </c>
      <c r="F16" s="177" t="s">
        <v>300</v>
      </c>
    </row>
    <row r="17" spans="1:1" ht="15" customHeight="1">
      <c r="A17" s="25" t="s">
        <v>419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D39"/>
  <sheetViews>
    <sheetView zoomScale="110" zoomScaleNormal="110" workbookViewId="0"/>
  </sheetViews>
  <sheetFormatPr defaultColWidth="8.75" defaultRowHeight="15" customHeight="1"/>
  <cols>
    <col min="1" max="1" width="26.25" style="3" customWidth="1"/>
    <col min="2" max="4" width="20" style="3" customWidth="1"/>
    <col min="5" max="16384" width="8.75" style="3"/>
  </cols>
  <sheetData>
    <row r="1" spans="1:4" ht="15" customHeight="1">
      <c r="A1" s="341" t="s">
        <v>512</v>
      </c>
    </row>
    <row r="3" spans="1:4" ht="15" customHeight="1">
      <c r="A3" s="76" t="s">
        <v>420</v>
      </c>
    </row>
    <row r="4" spans="1:4" ht="15" customHeight="1">
      <c r="A4" s="63" t="s">
        <v>421</v>
      </c>
      <c r="B4" s="146"/>
      <c r="C4" s="146"/>
      <c r="D4" s="64" t="s">
        <v>422</v>
      </c>
    </row>
    <row r="5" spans="1:4" ht="15" customHeight="1">
      <c r="A5" s="144" t="s">
        <v>423</v>
      </c>
      <c r="B5" s="6" t="s">
        <v>368</v>
      </c>
      <c r="C5" s="7" t="s">
        <v>369</v>
      </c>
      <c r="D5" s="7" t="s">
        <v>424</v>
      </c>
    </row>
    <row r="6" spans="1:4" ht="15" customHeight="1">
      <c r="A6" s="306" t="s">
        <v>425</v>
      </c>
      <c r="B6" s="307">
        <v>11041278511</v>
      </c>
      <c r="C6" s="307">
        <v>11103249916</v>
      </c>
      <c r="D6" s="307">
        <f>SUM(D7:D12)</f>
        <v>11224531246</v>
      </c>
    </row>
    <row r="7" spans="1:4" ht="15" customHeight="1">
      <c r="A7" s="308" t="s">
        <v>426</v>
      </c>
      <c r="B7" s="11">
        <v>6378950600</v>
      </c>
      <c r="C7" s="11">
        <v>6348601995</v>
      </c>
      <c r="D7" s="11">
        <v>6380935279</v>
      </c>
    </row>
    <row r="8" spans="1:4" ht="15" customHeight="1">
      <c r="A8" s="308" t="s">
        <v>427</v>
      </c>
      <c r="B8" s="11">
        <v>2491185461</v>
      </c>
      <c r="C8" s="11">
        <v>2505187298</v>
      </c>
      <c r="D8" s="11">
        <v>2643006454</v>
      </c>
    </row>
    <row r="9" spans="1:4" ht="15" customHeight="1">
      <c r="A9" s="308" t="s">
        <v>428</v>
      </c>
      <c r="B9" s="11">
        <v>1422427083</v>
      </c>
      <c r="C9" s="11">
        <v>1499512970</v>
      </c>
      <c r="D9" s="11">
        <v>1508819468</v>
      </c>
    </row>
    <row r="10" spans="1:4" ht="15" customHeight="1">
      <c r="A10" s="308" t="s">
        <v>429</v>
      </c>
      <c r="B10" s="11">
        <v>707320845</v>
      </c>
      <c r="C10" s="11">
        <v>701929958</v>
      </c>
      <c r="D10" s="11">
        <v>650348156</v>
      </c>
    </row>
    <row r="11" spans="1:4" ht="15" customHeight="1">
      <c r="A11" s="308" t="s">
        <v>430</v>
      </c>
      <c r="B11" s="11">
        <v>12336915</v>
      </c>
      <c r="C11" s="11">
        <v>17518175</v>
      </c>
      <c r="D11" s="11">
        <v>12278537</v>
      </c>
    </row>
    <row r="12" spans="1:4" ht="15" customHeight="1">
      <c r="A12" s="308" t="s">
        <v>431</v>
      </c>
      <c r="B12" s="11">
        <v>29057607</v>
      </c>
      <c r="C12" s="11">
        <v>30499520</v>
      </c>
      <c r="D12" s="11">
        <v>29143352</v>
      </c>
    </row>
    <row r="13" spans="1:4" ht="15" customHeight="1">
      <c r="A13" s="309" t="s">
        <v>432</v>
      </c>
      <c r="B13" s="9">
        <v>120649590</v>
      </c>
      <c r="C13" s="9">
        <v>110336828</v>
      </c>
      <c r="D13" s="9">
        <f>SUM(D14:D16)</f>
        <v>108253589</v>
      </c>
    </row>
    <row r="14" spans="1:4" ht="15" customHeight="1">
      <c r="A14" s="308" t="s">
        <v>433</v>
      </c>
      <c r="B14" s="11">
        <v>91577063</v>
      </c>
      <c r="C14" s="11">
        <v>82752353</v>
      </c>
      <c r="D14" s="11">
        <v>73596222</v>
      </c>
    </row>
    <row r="15" spans="1:4" ht="15" customHeight="1">
      <c r="A15" s="308" t="s">
        <v>434</v>
      </c>
      <c r="B15" s="11">
        <v>28924882</v>
      </c>
      <c r="C15" s="11">
        <v>27251392</v>
      </c>
      <c r="D15" s="11">
        <v>28425127</v>
      </c>
    </row>
    <row r="16" spans="1:4" ht="15" customHeight="1">
      <c r="A16" s="308" t="s">
        <v>435</v>
      </c>
      <c r="B16" s="11">
        <v>147645</v>
      </c>
      <c r="C16" s="11">
        <v>333083</v>
      </c>
      <c r="D16" s="11">
        <v>6232240</v>
      </c>
    </row>
    <row r="17" spans="1:4" ht="15" customHeight="1">
      <c r="A17" s="309" t="s">
        <v>436</v>
      </c>
      <c r="B17" s="9">
        <v>8000157</v>
      </c>
      <c r="C17" s="9">
        <v>7625166</v>
      </c>
      <c r="D17" s="9">
        <f>D18</f>
        <v>6211384</v>
      </c>
    </row>
    <row r="18" spans="1:4" ht="15" customHeight="1">
      <c r="A18" s="308" t="s">
        <v>437</v>
      </c>
      <c r="B18" s="11">
        <v>8000157</v>
      </c>
      <c r="C18" s="11">
        <v>7625166</v>
      </c>
      <c r="D18" s="11">
        <v>6211384</v>
      </c>
    </row>
    <row r="19" spans="1:4" ht="15" customHeight="1">
      <c r="A19" s="309" t="s">
        <v>438</v>
      </c>
      <c r="B19" s="310" t="s">
        <v>47</v>
      </c>
      <c r="C19" s="310" t="s">
        <v>46</v>
      </c>
      <c r="D19" s="310" t="s">
        <v>46</v>
      </c>
    </row>
    <row r="20" spans="1:4" ht="15" customHeight="1">
      <c r="A20" s="311" t="s">
        <v>439</v>
      </c>
      <c r="B20" s="176">
        <v>11169928258</v>
      </c>
      <c r="C20" s="176">
        <v>11221211910</v>
      </c>
      <c r="D20" s="176">
        <f>SUM(D6,D13,D17,D19)</f>
        <v>11338996219</v>
      </c>
    </row>
    <row r="22" spans="1:4" ht="15" customHeight="1">
      <c r="A22" s="63" t="s">
        <v>440</v>
      </c>
    </row>
    <row r="23" spans="1:4" ht="15" customHeight="1">
      <c r="A23" s="144" t="s">
        <v>441</v>
      </c>
      <c r="B23" s="6" t="s">
        <v>368</v>
      </c>
      <c r="C23" s="7" t="s">
        <v>369</v>
      </c>
      <c r="D23" s="7" t="s">
        <v>442</v>
      </c>
    </row>
    <row r="24" spans="1:4" ht="15" customHeight="1">
      <c r="A24" s="306" t="s">
        <v>443</v>
      </c>
      <c r="B24" s="307">
        <v>10404550120</v>
      </c>
      <c r="C24" s="307">
        <v>10643822845</v>
      </c>
      <c r="D24" s="307">
        <f>SUM(D25:D28)</f>
        <v>10607791395</v>
      </c>
    </row>
    <row r="25" spans="1:4" ht="15" customHeight="1">
      <c r="A25" s="308" t="s">
        <v>444</v>
      </c>
      <c r="B25" s="11">
        <v>6740657038</v>
      </c>
      <c r="C25" s="11">
        <v>6959740227</v>
      </c>
      <c r="D25" s="11">
        <v>6790379613</v>
      </c>
    </row>
    <row r="26" spans="1:4" ht="15" customHeight="1">
      <c r="A26" s="308" t="s">
        <v>445</v>
      </c>
      <c r="B26" s="11">
        <v>2746126246</v>
      </c>
      <c r="C26" s="11">
        <v>2738544998</v>
      </c>
      <c r="D26" s="11">
        <v>2870245453</v>
      </c>
    </row>
    <row r="27" spans="1:4" ht="15" customHeight="1">
      <c r="A27" s="308" t="s">
        <v>446</v>
      </c>
      <c r="B27" s="11">
        <v>730000000</v>
      </c>
      <c r="C27" s="11">
        <v>750000000</v>
      </c>
      <c r="D27" s="11">
        <v>770000000</v>
      </c>
    </row>
    <row r="28" spans="1:4" ht="15" customHeight="1">
      <c r="A28" s="308" t="s">
        <v>447</v>
      </c>
      <c r="B28" s="11">
        <v>187766836</v>
      </c>
      <c r="C28" s="11">
        <v>195537620</v>
      </c>
      <c r="D28" s="11">
        <v>177166329</v>
      </c>
    </row>
    <row r="29" spans="1:4" ht="15" customHeight="1">
      <c r="A29" s="309" t="s">
        <v>448</v>
      </c>
      <c r="B29" s="9">
        <v>482740030</v>
      </c>
      <c r="C29" s="9">
        <v>478623423</v>
      </c>
      <c r="D29" s="9">
        <f>SUM(D30:D34)</f>
        <v>496042247</v>
      </c>
    </row>
    <row r="30" spans="1:4" ht="15" customHeight="1">
      <c r="A30" s="308" t="s">
        <v>449</v>
      </c>
      <c r="B30" s="11">
        <v>10156</v>
      </c>
      <c r="C30" s="11">
        <v>7552</v>
      </c>
      <c r="D30" s="11">
        <v>8875</v>
      </c>
    </row>
    <row r="31" spans="1:4" ht="15" customHeight="1">
      <c r="A31" s="308" t="s">
        <v>446</v>
      </c>
      <c r="B31" s="11">
        <v>370000000</v>
      </c>
      <c r="C31" s="11">
        <v>350000000</v>
      </c>
      <c r="D31" s="11">
        <v>330000000</v>
      </c>
    </row>
    <row r="32" spans="1:4" ht="15" customHeight="1">
      <c r="A32" s="308" t="s">
        <v>450</v>
      </c>
      <c r="B32" s="11">
        <v>8840000</v>
      </c>
      <c r="C32" s="11">
        <v>11515000</v>
      </c>
      <c r="D32" s="11">
        <v>10502000</v>
      </c>
    </row>
    <row r="33" spans="1:4" ht="15" customHeight="1">
      <c r="A33" s="308" t="s">
        <v>451</v>
      </c>
      <c r="B33" s="11">
        <v>19682498</v>
      </c>
      <c r="C33" s="11">
        <v>19960748</v>
      </c>
      <c r="D33" s="11">
        <v>64235354</v>
      </c>
    </row>
    <row r="34" spans="1:4" ht="15" customHeight="1">
      <c r="A34" s="308" t="s">
        <v>452</v>
      </c>
      <c r="B34" s="11">
        <v>84207376</v>
      </c>
      <c r="C34" s="11">
        <v>97140123</v>
      </c>
      <c r="D34" s="11">
        <v>91296018</v>
      </c>
    </row>
    <row r="35" spans="1:4" ht="15" customHeight="1">
      <c r="A35" s="309" t="s">
        <v>453</v>
      </c>
      <c r="B35" s="9">
        <v>368548</v>
      </c>
      <c r="C35" s="9">
        <v>1196187</v>
      </c>
      <c r="D35" s="9">
        <f>SUM(D36)</f>
        <v>148170250</v>
      </c>
    </row>
    <row r="36" spans="1:4" ht="15" customHeight="1">
      <c r="A36" s="312" t="s">
        <v>454</v>
      </c>
      <c r="B36" s="11">
        <v>368548</v>
      </c>
      <c r="C36" s="11">
        <v>1196187</v>
      </c>
      <c r="D36" s="11">
        <v>148170250</v>
      </c>
    </row>
    <row r="37" spans="1:4" ht="15" customHeight="1">
      <c r="A37" s="309" t="s">
        <v>455</v>
      </c>
      <c r="B37" s="9">
        <v>282269560</v>
      </c>
      <c r="C37" s="9">
        <v>97569455</v>
      </c>
      <c r="D37" s="9">
        <v>86992327</v>
      </c>
    </row>
    <row r="38" spans="1:4" ht="15" customHeight="1">
      <c r="A38" s="311" t="s">
        <v>439</v>
      </c>
      <c r="B38" s="176">
        <v>11169928258</v>
      </c>
      <c r="C38" s="176">
        <v>11221211910</v>
      </c>
      <c r="D38" s="176">
        <f>SUM(D24,D29,D35,D37)</f>
        <v>11338996219</v>
      </c>
    </row>
    <row r="39" spans="1:4" ht="15" customHeight="1">
      <c r="B39" s="74"/>
      <c r="C39" s="74"/>
      <c r="D39" s="74" t="s">
        <v>456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12"/>
  <sheetViews>
    <sheetView zoomScale="110" zoomScaleNormal="110" workbookViewId="0"/>
  </sheetViews>
  <sheetFormatPr defaultColWidth="8.875" defaultRowHeight="15" customHeight="1"/>
  <cols>
    <col min="1" max="1" width="11.25" style="3" customWidth="1"/>
    <col min="2" max="7" width="12.5" style="3" customWidth="1"/>
    <col min="8" max="16384" width="8.875" style="3"/>
  </cols>
  <sheetData>
    <row r="1" spans="1:7" ht="15" customHeight="1">
      <c r="A1" s="341" t="s">
        <v>512</v>
      </c>
    </row>
    <row r="3" spans="1:7" ht="15" customHeight="1">
      <c r="A3" s="76" t="s">
        <v>457</v>
      </c>
    </row>
    <row r="4" spans="1:7" ht="15" customHeight="1">
      <c r="A4" s="46" t="s">
        <v>458</v>
      </c>
      <c r="B4" s="63"/>
    </row>
    <row r="5" spans="1:7" ht="15" customHeight="1">
      <c r="A5" s="386" t="s">
        <v>66</v>
      </c>
      <c r="B5" s="149" t="s">
        <v>459</v>
      </c>
      <c r="C5" s="149" t="s">
        <v>460</v>
      </c>
      <c r="D5" s="149" t="s">
        <v>461</v>
      </c>
      <c r="E5" s="149" t="s">
        <v>460</v>
      </c>
      <c r="F5" s="131" t="s">
        <v>462</v>
      </c>
      <c r="G5" s="131"/>
    </row>
    <row r="6" spans="1:7" ht="15" customHeight="1">
      <c r="A6" s="405"/>
      <c r="B6" s="313" t="s">
        <v>463</v>
      </c>
      <c r="C6" s="313" t="s">
        <v>464</v>
      </c>
      <c r="D6" s="313" t="s">
        <v>465</v>
      </c>
      <c r="E6" s="313" t="s">
        <v>464</v>
      </c>
      <c r="F6" s="97" t="s">
        <v>466</v>
      </c>
      <c r="G6" s="7" t="s">
        <v>467</v>
      </c>
    </row>
    <row r="7" spans="1:7" ht="15" customHeight="1">
      <c r="A7" s="126" t="s">
        <v>468</v>
      </c>
      <c r="B7" s="69">
        <v>87749</v>
      </c>
      <c r="C7" s="314">
        <v>26.02</v>
      </c>
      <c r="D7" s="70">
        <v>53068</v>
      </c>
      <c r="E7" s="314">
        <v>36.26</v>
      </c>
      <c r="F7" s="70">
        <v>85868</v>
      </c>
      <c r="G7" s="70">
        <v>1881</v>
      </c>
    </row>
    <row r="8" spans="1:7" ht="15" customHeight="1">
      <c r="A8" s="127">
        <v>29</v>
      </c>
      <c r="B8" s="69">
        <v>82337</v>
      </c>
      <c r="C8" s="314">
        <v>24.24</v>
      </c>
      <c r="D8" s="70">
        <v>50787</v>
      </c>
      <c r="E8" s="314">
        <v>34.119999999999997</v>
      </c>
      <c r="F8" s="70">
        <v>81240</v>
      </c>
      <c r="G8" s="70">
        <v>1097</v>
      </c>
    </row>
    <row r="9" spans="1:7" ht="15" customHeight="1">
      <c r="A9" s="127">
        <v>30</v>
      </c>
      <c r="B9" s="69">
        <v>77890</v>
      </c>
      <c r="C9" s="314">
        <v>22.84</v>
      </c>
      <c r="D9" s="70">
        <v>49051</v>
      </c>
      <c r="E9" s="314">
        <v>32.44</v>
      </c>
      <c r="F9" s="70">
        <v>77421</v>
      </c>
      <c r="G9" s="70">
        <v>469</v>
      </c>
    </row>
    <row r="10" spans="1:7" ht="15" customHeight="1">
      <c r="A10" s="127">
        <v>31</v>
      </c>
      <c r="B10" s="69">
        <v>73951</v>
      </c>
      <c r="C10" s="314">
        <v>21.54</v>
      </c>
      <c r="D10" s="70">
        <v>47427</v>
      </c>
      <c r="E10" s="314">
        <v>30.81</v>
      </c>
      <c r="F10" s="70">
        <v>73864</v>
      </c>
      <c r="G10" s="70">
        <v>87</v>
      </c>
    </row>
    <row r="11" spans="1:7" ht="15" customHeight="1">
      <c r="A11" s="98" t="s">
        <v>469</v>
      </c>
      <c r="B11" s="99">
        <v>70855</v>
      </c>
      <c r="C11" s="315">
        <v>20.56</v>
      </c>
      <c r="D11" s="100">
        <v>46408</v>
      </c>
      <c r="E11" s="315">
        <v>29.66</v>
      </c>
      <c r="F11" s="100">
        <v>70848</v>
      </c>
      <c r="G11" s="100">
        <v>7</v>
      </c>
    </row>
    <row r="12" spans="1:7" ht="15" customHeight="1">
      <c r="G12" s="74" t="s">
        <v>470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21"/>
  <sheetViews>
    <sheetView zoomScale="110" zoomScaleNormal="110" workbookViewId="0"/>
  </sheetViews>
  <sheetFormatPr defaultColWidth="8.75" defaultRowHeight="15.75" customHeight="1"/>
  <cols>
    <col min="1" max="1" width="18.75" style="270" customWidth="1"/>
    <col min="2" max="7" width="11.25" style="270" customWidth="1"/>
    <col min="8" max="16384" width="8.75" style="270"/>
  </cols>
  <sheetData>
    <row r="1" spans="1:7" s="25" customFormat="1" ht="15" customHeight="1">
      <c r="A1" s="341" t="s">
        <v>512</v>
      </c>
    </row>
    <row r="2" spans="1:7" s="25" customFormat="1" ht="15" customHeight="1"/>
    <row r="3" spans="1:7" ht="15" customHeight="1">
      <c r="A3" s="316" t="s">
        <v>471</v>
      </c>
      <c r="B3" s="317"/>
      <c r="C3" s="317"/>
      <c r="D3" s="317"/>
    </row>
    <row r="4" spans="1:7" ht="15" customHeight="1">
      <c r="A4" s="26" t="s">
        <v>472</v>
      </c>
      <c r="B4" s="290"/>
      <c r="C4" s="290"/>
      <c r="D4" s="290"/>
    </row>
    <row r="5" spans="1:7" ht="15" customHeight="1">
      <c r="A5" s="455" t="s">
        <v>473</v>
      </c>
      <c r="B5" s="408" t="s">
        <v>474</v>
      </c>
      <c r="C5" s="358"/>
      <c r="D5" s="408" t="s">
        <v>475</v>
      </c>
      <c r="E5" s="358"/>
      <c r="F5" s="408" t="s">
        <v>476</v>
      </c>
      <c r="G5" s="358"/>
    </row>
    <row r="6" spans="1:7" ht="15" customHeight="1">
      <c r="A6" s="469"/>
      <c r="B6" s="105" t="s">
        <v>477</v>
      </c>
      <c r="C6" s="105" t="s">
        <v>478</v>
      </c>
      <c r="D6" s="105" t="s">
        <v>477</v>
      </c>
      <c r="E6" s="105" t="s">
        <v>478</v>
      </c>
      <c r="F6" s="105" t="s">
        <v>477</v>
      </c>
      <c r="G6" s="104" t="s">
        <v>478</v>
      </c>
    </row>
    <row r="7" spans="1:7" ht="15" customHeight="1">
      <c r="A7" s="109" t="s">
        <v>479</v>
      </c>
      <c r="B7" s="318">
        <v>65.67</v>
      </c>
      <c r="C7" s="319">
        <v>8.2000000000000003E-2</v>
      </c>
      <c r="D7" s="318">
        <v>65.900000000000006</v>
      </c>
      <c r="E7" s="319">
        <v>8.2000000000000003E-2</v>
      </c>
      <c r="F7" s="318">
        <v>66.099999999999994</v>
      </c>
      <c r="G7" s="319">
        <v>8.2000000000000003E-2</v>
      </c>
    </row>
    <row r="8" spans="1:7" ht="15" customHeight="1">
      <c r="A8" s="116" t="s">
        <v>480</v>
      </c>
      <c r="B8" s="320">
        <v>34.33</v>
      </c>
      <c r="C8" s="321" t="s">
        <v>481</v>
      </c>
      <c r="D8" s="320">
        <v>34.1</v>
      </c>
      <c r="E8" s="321">
        <v>26500</v>
      </c>
      <c r="F8" s="320">
        <v>33.9</v>
      </c>
      <c r="G8" s="321">
        <v>26500</v>
      </c>
    </row>
    <row r="9" spans="1:7" ht="15" customHeight="1">
      <c r="A9" s="290"/>
      <c r="B9" s="290"/>
      <c r="C9" s="290"/>
      <c r="D9" s="290"/>
      <c r="E9" s="290"/>
      <c r="F9" s="290"/>
      <c r="G9" s="290"/>
    </row>
    <row r="10" spans="1:7" ht="15" customHeight="1">
      <c r="A10" s="26" t="s">
        <v>482</v>
      </c>
      <c r="B10" s="322"/>
      <c r="C10" s="290"/>
      <c r="D10" s="290"/>
      <c r="F10" s="290"/>
    </row>
    <row r="11" spans="1:7" ht="15" customHeight="1">
      <c r="A11" s="455" t="s">
        <v>473</v>
      </c>
      <c r="B11" s="408" t="s">
        <v>474</v>
      </c>
      <c r="C11" s="358"/>
      <c r="D11" s="408" t="s">
        <v>475</v>
      </c>
      <c r="E11" s="358"/>
      <c r="F11" s="408" t="s">
        <v>476</v>
      </c>
      <c r="G11" s="358"/>
    </row>
    <row r="12" spans="1:7" ht="15" customHeight="1">
      <c r="A12" s="469"/>
      <c r="B12" s="105" t="s">
        <v>477</v>
      </c>
      <c r="C12" s="105" t="s">
        <v>478</v>
      </c>
      <c r="D12" s="105" t="s">
        <v>477</v>
      </c>
      <c r="E12" s="105" t="s">
        <v>478</v>
      </c>
      <c r="F12" s="105" t="s">
        <v>477</v>
      </c>
      <c r="G12" s="104" t="s">
        <v>478</v>
      </c>
    </row>
    <row r="13" spans="1:7" ht="15" customHeight="1">
      <c r="A13" s="109" t="s">
        <v>479</v>
      </c>
      <c r="B13" s="318">
        <v>63.2</v>
      </c>
      <c r="C13" s="319">
        <v>1.7000000000000001E-2</v>
      </c>
      <c r="D13" s="318">
        <v>62.58</v>
      </c>
      <c r="E13" s="319">
        <v>1.9E-2</v>
      </c>
      <c r="F13" s="318">
        <v>62.23</v>
      </c>
      <c r="G13" s="319">
        <v>1.9E-2</v>
      </c>
    </row>
    <row r="14" spans="1:7" ht="15" customHeight="1">
      <c r="A14" s="116" t="s">
        <v>480</v>
      </c>
      <c r="B14" s="320">
        <v>36.799999999999997</v>
      </c>
      <c r="C14" s="321" t="s">
        <v>483</v>
      </c>
      <c r="D14" s="320">
        <v>37.42</v>
      </c>
      <c r="E14" s="321">
        <v>9500</v>
      </c>
      <c r="F14" s="320">
        <v>37.770000000000003</v>
      </c>
      <c r="G14" s="321">
        <v>9500</v>
      </c>
    </row>
    <row r="15" spans="1:7" ht="15" customHeight="1"/>
    <row r="16" spans="1:7" ht="15" customHeight="1">
      <c r="A16" s="26" t="s">
        <v>484</v>
      </c>
      <c r="B16" s="290"/>
      <c r="C16" s="290"/>
      <c r="D16" s="290"/>
      <c r="F16" s="290"/>
    </row>
    <row r="17" spans="1:7" ht="15" customHeight="1">
      <c r="A17" s="455" t="s">
        <v>473</v>
      </c>
      <c r="B17" s="408" t="s">
        <v>474</v>
      </c>
      <c r="C17" s="358"/>
      <c r="D17" s="408" t="s">
        <v>475</v>
      </c>
      <c r="E17" s="358"/>
      <c r="F17" s="408" t="s">
        <v>485</v>
      </c>
      <c r="G17" s="358"/>
    </row>
    <row r="18" spans="1:7" ht="15" customHeight="1">
      <c r="A18" s="469"/>
      <c r="B18" s="105" t="s">
        <v>477</v>
      </c>
      <c r="C18" s="105" t="s">
        <v>478</v>
      </c>
      <c r="D18" s="105" t="s">
        <v>477</v>
      </c>
      <c r="E18" s="105" t="s">
        <v>478</v>
      </c>
      <c r="F18" s="105" t="s">
        <v>477</v>
      </c>
      <c r="G18" s="104" t="s">
        <v>478</v>
      </c>
    </row>
    <row r="19" spans="1:7" ht="15" customHeight="1">
      <c r="A19" s="109" t="s">
        <v>479</v>
      </c>
      <c r="B19" s="318">
        <v>60.23</v>
      </c>
      <c r="C19" s="319">
        <v>1.7000000000000001E-2</v>
      </c>
      <c r="D19" s="318">
        <v>61.11</v>
      </c>
      <c r="E19" s="319">
        <v>2.1999999999999999E-2</v>
      </c>
      <c r="F19" s="318">
        <v>61.09</v>
      </c>
      <c r="G19" s="319">
        <v>2.1999999999999999E-2</v>
      </c>
    </row>
    <row r="20" spans="1:7" ht="15" customHeight="1">
      <c r="A20" s="116" t="s">
        <v>480</v>
      </c>
      <c r="B20" s="320">
        <v>39.770000000000003</v>
      </c>
      <c r="C20" s="321" t="s">
        <v>486</v>
      </c>
      <c r="D20" s="320">
        <v>38.89</v>
      </c>
      <c r="E20" s="321">
        <v>9000</v>
      </c>
      <c r="F20" s="320">
        <v>38.909999999999997</v>
      </c>
      <c r="G20" s="321">
        <v>9000</v>
      </c>
    </row>
    <row r="21" spans="1:7" ht="15" customHeight="1">
      <c r="G21" s="177" t="s">
        <v>487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F13"/>
  <sheetViews>
    <sheetView zoomScale="110" zoomScaleNormal="110" workbookViewId="0"/>
  </sheetViews>
  <sheetFormatPr defaultColWidth="10.375" defaultRowHeight="15" customHeight="1"/>
  <cols>
    <col min="1" max="1" width="12.5" style="2" customWidth="1"/>
    <col min="2" max="2" width="10" style="2" customWidth="1"/>
    <col min="3" max="5" width="21.25" style="2" customWidth="1"/>
    <col min="6" max="6" width="11.25" style="2" bestFit="1" customWidth="1"/>
    <col min="7" max="16384" width="10.375" style="2"/>
  </cols>
  <sheetData>
    <row r="1" spans="1:6" ht="15" customHeight="1">
      <c r="A1" s="345" t="s">
        <v>512</v>
      </c>
    </row>
    <row r="3" spans="1:6" ht="15" customHeight="1">
      <c r="A3" s="76" t="s">
        <v>488</v>
      </c>
    </row>
    <row r="4" spans="1:6" ht="15" customHeight="1">
      <c r="A4" s="2" t="s">
        <v>489</v>
      </c>
      <c r="E4" s="5" t="s">
        <v>490</v>
      </c>
    </row>
    <row r="5" spans="1:6" ht="15" customHeight="1">
      <c r="A5" s="434" t="s">
        <v>491</v>
      </c>
      <c r="B5" s="351"/>
      <c r="C5" s="144" t="s">
        <v>492</v>
      </c>
      <c r="D5" s="6" t="s">
        <v>369</v>
      </c>
      <c r="E5" s="144" t="s">
        <v>398</v>
      </c>
    </row>
    <row r="6" spans="1:6" ht="15" customHeight="1">
      <c r="A6" s="470" t="s">
        <v>493</v>
      </c>
      <c r="B6" s="323" t="s">
        <v>494</v>
      </c>
      <c r="C6" s="198">
        <v>50159</v>
      </c>
      <c r="D6" s="198">
        <v>48557</v>
      </c>
      <c r="E6" s="324">
        <v>47086</v>
      </c>
    </row>
    <row r="7" spans="1:6" ht="15" customHeight="1">
      <c r="A7" s="471"/>
      <c r="B7" s="10" t="s">
        <v>495</v>
      </c>
      <c r="C7" s="325">
        <v>80472</v>
      </c>
      <c r="D7" s="85">
        <v>76437</v>
      </c>
      <c r="E7" s="17">
        <v>72680</v>
      </c>
    </row>
    <row r="8" spans="1:6" ht="15" customHeight="1">
      <c r="A8" s="472" t="s">
        <v>496</v>
      </c>
      <c r="B8" s="473"/>
      <c r="C8" s="326">
        <v>39237271</v>
      </c>
      <c r="D8" s="327">
        <v>32718048</v>
      </c>
      <c r="E8" s="328">
        <v>31791836</v>
      </c>
    </row>
    <row r="9" spans="1:6" ht="15" customHeight="1">
      <c r="A9" s="472" t="s">
        <v>497</v>
      </c>
      <c r="B9" s="473"/>
      <c r="C9" s="326">
        <v>38544326</v>
      </c>
      <c r="D9" s="327">
        <v>34575262</v>
      </c>
      <c r="E9" s="328">
        <v>31841508</v>
      </c>
      <c r="F9" s="70"/>
    </row>
    <row r="10" spans="1:6" ht="15" customHeight="1">
      <c r="A10" s="474" t="s">
        <v>498</v>
      </c>
      <c r="B10" s="329" t="s">
        <v>499</v>
      </c>
      <c r="C10" s="83">
        <v>7710797</v>
      </c>
      <c r="D10" s="83">
        <v>7373983</v>
      </c>
      <c r="E10" s="57">
        <v>7424548</v>
      </c>
    </row>
    <row r="11" spans="1:6" ht="15" customHeight="1">
      <c r="A11" s="475"/>
      <c r="B11" s="330" t="s">
        <v>500</v>
      </c>
      <c r="C11" s="70">
        <v>7023447</v>
      </c>
      <c r="D11" s="70">
        <v>6714037</v>
      </c>
      <c r="E11" s="11">
        <v>6712790</v>
      </c>
    </row>
    <row r="12" spans="1:6" ht="15" customHeight="1">
      <c r="A12" s="476"/>
      <c r="B12" s="331" t="s">
        <v>501</v>
      </c>
      <c r="C12" s="332">
        <v>91.09</v>
      </c>
      <c r="D12" s="315">
        <v>91.05</v>
      </c>
      <c r="E12" s="333">
        <v>90.41</v>
      </c>
    </row>
    <row r="13" spans="1:6" ht="15" customHeight="1">
      <c r="E13" s="177" t="s">
        <v>487</v>
      </c>
    </row>
  </sheetData>
  <mergeCells count="5">
    <mergeCell ref="A5:B5"/>
    <mergeCell ref="A6:A7"/>
    <mergeCell ref="A8:B8"/>
    <mergeCell ref="A9:B9"/>
    <mergeCell ref="A10:A1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G11"/>
  <sheetViews>
    <sheetView zoomScale="110" zoomScaleNormal="110" workbookViewId="0"/>
  </sheetViews>
  <sheetFormatPr defaultColWidth="10.375" defaultRowHeight="15" customHeight="1"/>
  <cols>
    <col min="1" max="1" width="18.75" style="2" customWidth="1"/>
    <col min="2" max="7" width="11.25" style="2" customWidth="1"/>
    <col min="8" max="16384" width="10.375" style="2"/>
  </cols>
  <sheetData>
    <row r="1" spans="1:7" ht="15" customHeight="1">
      <c r="A1" s="345" t="s">
        <v>512</v>
      </c>
    </row>
    <row r="3" spans="1:7" ht="15" customHeight="1">
      <c r="A3" s="178" t="s">
        <v>502</v>
      </c>
      <c r="B3" s="334"/>
      <c r="C3" s="334"/>
      <c r="D3" s="334"/>
      <c r="G3" s="5" t="s">
        <v>503</v>
      </c>
    </row>
    <row r="4" spans="1:7" ht="15" customHeight="1">
      <c r="A4" s="409" t="s">
        <v>3</v>
      </c>
      <c r="B4" s="370" t="s">
        <v>504</v>
      </c>
      <c r="C4" s="351"/>
      <c r="D4" s="370" t="s">
        <v>83</v>
      </c>
      <c r="E4" s="368"/>
      <c r="F4" s="370" t="s">
        <v>388</v>
      </c>
      <c r="G4" s="368"/>
    </row>
    <row r="5" spans="1:7" ht="15" customHeight="1">
      <c r="A5" s="426"/>
      <c r="B5" s="105" t="s">
        <v>505</v>
      </c>
      <c r="C5" s="105" t="s">
        <v>506</v>
      </c>
      <c r="D5" s="105" t="s">
        <v>505</v>
      </c>
      <c r="E5" s="105" t="s">
        <v>506</v>
      </c>
      <c r="F5" s="105" t="s">
        <v>505</v>
      </c>
      <c r="G5" s="104" t="s">
        <v>506</v>
      </c>
    </row>
    <row r="6" spans="1:7" ht="15" customHeight="1">
      <c r="A6" s="335" t="s">
        <v>507</v>
      </c>
      <c r="B6" s="120">
        <v>1299876</v>
      </c>
      <c r="C6" s="70">
        <v>19198666</v>
      </c>
      <c r="D6" s="70">
        <v>1243825</v>
      </c>
      <c r="E6" s="70">
        <v>18548537</v>
      </c>
      <c r="F6" s="70">
        <v>1191177</v>
      </c>
      <c r="G6" s="70">
        <v>18223511</v>
      </c>
    </row>
    <row r="7" spans="1:7" ht="15" customHeight="1">
      <c r="A7" s="336" t="s">
        <v>508</v>
      </c>
      <c r="B7" s="69">
        <v>40222</v>
      </c>
      <c r="C7" s="70">
        <v>300998</v>
      </c>
      <c r="D7" s="70">
        <v>35275</v>
      </c>
      <c r="E7" s="70">
        <v>262312</v>
      </c>
      <c r="F7" s="70">
        <v>32302</v>
      </c>
      <c r="G7" s="70">
        <v>238996</v>
      </c>
    </row>
    <row r="8" spans="1:7" ht="15" customHeight="1">
      <c r="A8" s="4" t="s">
        <v>509</v>
      </c>
      <c r="B8" s="69">
        <v>48746</v>
      </c>
      <c r="C8" s="70">
        <v>2590064</v>
      </c>
      <c r="D8" s="70">
        <v>47910</v>
      </c>
      <c r="E8" s="70">
        <v>2592821</v>
      </c>
      <c r="F8" s="70">
        <v>47031</v>
      </c>
      <c r="G8" s="70">
        <v>2572002</v>
      </c>
    </row>
    <row r="9" spans="1:7" ht="15" customHeight="1">
      <c r="A9" s="336" t="s">
        <v>510</v>
      </c>
      <c r="B9" s="69">
        <v>772</v>
      </c>
      <c r="C9" s="70">
        <v>153689</v>
      </c>
      <c r="D9" s="70">
        <v>751</v>
      </c>
      <c r="E9" s="70">
        <v>135110</v>
      </c>
      <c r="F9" s="70">
        <v>672</v>
      </c>
      <c r="G9" s="70">
        <v>130507</v>
      </c>
    </row>
    <row r="10" spans="1:7" ht="15" customHeight="1">
      <c r="A10" s="337" t="s">
        <v>133</v>
      </c>
      <c r="B10" s="338">
        <v>1389616</v>
      </c>
      <c r="C10" s="339">
        <v>22243417</v>
      </c>
      <c r="D10" s="339">
        <v>1327761</v>
      </c>
      <c r="E10" s="339">
        <v>21538780</v>
      </c>
      <c r="F10" s="339">
        <f>SUM(F6:F9)</f>
        <v>1271182</v>
      </c>
      <c r="G10" s="339">
        <f>SUM(G6:G9)</f>
        <v>21165016</v>
      </c>
    </row>
    <row r="11" spans="1:7" ht="15" customHeight="1">
      <c r="A11" s="340"/>
      <c r="G11" s="177" t="s">
        <v>487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2"/>
  <sheetViews>
    <sheetView zoomScale="110" zoomScaleNormal="110" workbookViewId="0"/>
  </sheetViews>
  <sheetFormatPr defaultColWidth="8.875" defaultRowHeight="15" customHeight="1"/>
  <cols>
    <col min="1" max="1" width="11.25" style="45" customWidth="1"/>
    <col min="2" max="2" width="13.75" style="45" customWidth="1"/>
    <col min="3" max="9" width="8.75" style="45" customWidth="1"/>
    <col min="10" max="16384" width="8.875" style="45"/>
  </cols>
  <sheetData>
    <row r="1" spans="1:9" s="3" customFormat="1" ht="15" customHeight="1">
      <c r="A1" s="341" t="s">
        <v>512</v>
      </c>
    </row>
    <row r="2" spans="1:9" s="3" customFormat="1" ht="15" customHeight="1"/>
    <row r="3" spans="1:9" ht="15" customHeight="1">
      <c r="A3" s="1" t="s">
        <v>48</v>
      </c>
      <c r="B3" s="44"/>
      <c r="C3" s="44"/>
      <c r="D3" s="44"/>
      <c r="E3" s="44"/>
      <c r="F3" s="44"/>
      <c r="G3" s="44"/>
      <c r="H3" s="44"/>
      <c r="I3" s="44"/>
    </row>
    <row r="4" spans="1:9" ht="15" customHeight="1">
      <c r="A4" s="46" t="s">
        <v>49</v>
      </c>
      <c r="B4" s="47"/>
      <c r="C4" s="47"/>
      <c r="D4" s="47"/>
      <c r="E4" s="47"/>
      <c r="F4" s="47"/>
      <c r="G4" s="47"/>
      <c r="H4" s="47"/>
      <c r="I4" s="47"/>
    </row>
    <row r="5" spans="1:9" ht="30" customHeight="1">
      <c r="A5" s="48" t="s">
        <v>50</v>
      </c>
      <c r="B5" s="48" t="s">
        <v>3</v>
      </c>
      <c r="C5" s="49" t="s">
        <v>51</v>
      </c>
      <c r="D5" s="50" t="s">
        <v>52</v>
      </c>
      <c r="E5" s="50" t="s">
        <v>53</v>
      </c>
      <c r="F5" s="50" t="s">
        <v>54</v>
      </c>
      <c r="G5" s="50" t="s">
        <v>55</v>
      </c>
      <c r="H5" s="50" t="s">
        <v>56</v>
      </c>
      <c r="I5" s="51" t="s">
        <v>57</v>
      </c>
    </row>
    <row r="6" spans="1:9" ht="15" customHeight="1">
      <c r="A6" s="360" t="s">
        <v>58</v>
      </c>
      <c r="B6" s="52" t="s">
        <v>59</v>
      </c>
      <c r="C6" s="9">
        <v>796</v>
      </c>
      <c r="D6" s="11">
        <v>15</v>
      </c>
      <c r="E6" s="11">
        <v>193</v>
      </c>
      <c r="F6" s="11">
        <v>176</v>
      </c>
      <c r="G6" s="11">
        <v>9</v>
      </c>
      <c r="H6" s="11">
        <v>42</v>
      </c>
      <c r="I6" s="11">
        <v>361</v>
      </c>
    </row>
    <row r="7" spans="1:9" ht="15" customHeight="1">
      <c r="A7" s="361"/>
      <c r="B7" s="53" t="s">
        <v>60</v>
      </c>
      <c r="C7" s="9">
        <v>3349</v>
      </c>
      <c r="D7" s="11">
        <v>3144</v>
      </c>
      <c r="E7" s="11">
        <v>199</v>
      </c>
      <c r="F7" s="54" t="s">
        <v>46</v>
      </c>
      <c r="G7" s="11">
        <v>6</v>
      </c>
      <c r="H7" s="54" t="s">
        <v>46</v>
      </c>
      <c r="I7" s="54" t="s">
        <v>46</v>
      </c>
    </row>
    <row r="8" spans="1:9" ht="15" customHeight="1">
      <c r="A8" s="362">
        <v>30</v>
      </c>
      <c r="B8" s="55" t="s">
        <v>59</v>
      </c>
      <c r="C8" s="56">
        <v>796</v>
      </c>
      <c r="D8" s="57">
        <v>15</v>
      </c>
      <c r="E8" s="57">
        <v>195</v>
      </c>
      <c r="F8" s="57">
        <v>174</v>
      </c>
      <c r="G8" s="57">
        <v>9</v>
      </c>
      <c r="H8" s="57">
        <v>44</v>
      </c>
      <c r="I8" s="57">
        <v>359</v>
      </c>
    </row>
    <row r="9" spans="1:9" ht="15" customHeight="1">
      <c r="A9" s="363"/>
      <c r="B9" s="58" t="s">
        <v>60</v>
      </c>
      <c r="C9" s="59">
        <v>3302</v>
      </c>
      <c r="D9" s="17">
        <v>3108</v>
      </c>
      <c r="E9" s="17">
        <v>188</v>
      </c>
      <c r="F9" s="60" t="s">
        <v>46</v>
      </c>
      <c r="G9" s="17">
        <v>6</v>
      </c>
      <c r="H9" s="60" t="s">
        <v>46</v>
      </c>
      <c r="I9" s="60" t="s">
        <v>46</v>
      </c>
    </row>
    <row r="10" spans="1:9" ht="15" customHeight="1">
      <c r="A10" s="364" t="s">
        <v>61</v>
      </c>
      <c r="B10" s="53" t="s">
        <v>59</v>
      </c>
      <c r="C10" s="9">
        <f>SUM(D10:I10)</f>
        <v>794</v>
      </c>
      <c r="D10" s="11">
        <v>15</v>
      </c>
      <c r="E10" s="11">
        <v>190</v>
      </c>
      <c r="F10" s="61">
        <v>174</v>
      </c>
      <c r="G10" s="11">
        <v>9</v>
      </c>
      <c r="H10" s="61">
        <v>45</v>
      </c>
      <c r="I10" s="61">
        <v>361</v>
      </c>
    </row>
    <row r="11" spans="1:9" ht="15" customHeight="1">
      <c r="A11" s="364"/>
      <c r="B11" s="53" t="s">
        <v>60</v>
      </c>
      <c r="C11" s="9">
        <f>SUM(D11:I11)</f>
        <v>3298</v>
      </c>
      <c r="D11" s="11">
        <v>3113</v>
      </c>
      <c r="E11" s="11">
        <v>179</v>
      </c>
      <c r="F11" s="54" t="s">
        <v>46</v>
      </c>
      <c r="G11" s="11">
        <v>6</v>
      </c>
      <c r="H11" s="54" t="s">
        <v>46</v>
      </c>
      <c r="I11" s="54" t="s">
        <v>46</v>
      </c>
    </row>
    <row r="12" spans="1:9" ht="15" customHeight="1">
      <c r="A12" s="19" t="s">
        <v>62</v>
      </c>
      <c r="B12" s="62"/>
      <c r="C12" s="62"/>
      <c r="D12" s="62"/>
      <c r="E12" s="62"/>
      <c r="F12" s="62"/>
      <c r="G12" s="62"/>
      <c r="H12" s="62"/>
      <c r="I12" s="21" t="s">
        <v>63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1"/>
  <sheetViews>
    <sheetView zoomScale="110" zoomScaleNormal="110" workbookViewId="0"/>
  </sheetViews>
  <sheetFormatPr defaultColWidth="8.875" defaultRowHeight="15" customHeight="1"/>
  <cols>
    <col min="1" max="1" width="11.25" style="3" customWidth="1"/>
    <col min="2" max="9" width="9.375" style="3" customWidth="1"/>
    <col min="10" max="16384" width="8.875" style="3"/>
  </cols>
  <sheetData>
    <row r="1" spans="1:9" ht="15" customHeight="1">
      <c r="A1" s="341" t="s">
        <v>512</v>
      </c>
    </row>
    <row r="3" spans="1:9" ht="15" customHeight="1">
      <c r="A3" s="1" t="s">
        <v>64</v>
      </c>
      <c r="B3" s="2"/>
      <c r="C3" s="2"/>
      <c r="D3" s="2"/>
      <c r="E3" s="2"/>
      <c r="F3" s="2"/>
      <c r="G3" s="2"/>
      <c r="H3" s="2"/>
      <c r="I3" s="2"/>
    </row>
    <row r="4" spans="1:9" ht="15" customHeight="1">
      <c r="A4" s="46" t="s">
        <v>65</v>
      </c>
      <c r="B4" s="63"/>
      <c r="C4" s="63"/>
      <c r="D4" s="63"/>
      <c r="E4" s="63"/>
      <c r="F4" s="63"/>
      <c r="G4" s="63"/>
      <c r="H4" s="63"/>
      <c r="I4" s="64" t="s">
        <v>2</v>
      </c>
    </row>
    <row r="5" spans="1:9" s="66" customFormat="1" ht="30" customHeight="1">
      <c r="A5" s="48" t="s">
        <v>66</v>
      </c>
      <c r="B5" s="50" t="s">
        <v>67</v>
      </c>
      <c r="C5" s="50" t="s">
        <v>68</v>
      </c>
      <c r="D5" s="50" t="s">
        <v>69</v>
      </c>
      <c r="E5" s="50" t="s">
        <v>70</v>
      </c>
      <c r="F5" s="50" t="s">
        <v>71</v>
      </c>
      <c r="G5" s="50" t="s">
        <v>72</v>
      </c>
      <c r="H5" s="50" t="s">
        <v>73</v>
      </c>
      <c r="I5" s="65" t="s">
        <v>74</v>
      </c>
    </row>
    <row r="6" spans="1:9" ht="15" customHeight="1">
      <c r="A6" s="67" t="s">
        <v>75</v>
      </c>
      <c r="B6" s="11">
        <v>698</v>
      </c>
      <c r="C6" s="11">
        <v>216</v>
      </c>
      <c r="D6" s="11">
        <v>641</v>
      </c>
      <c r="E6" s="11">
        <v>83</v>
      </c>
      <c r="F6" s="11">
        <v>2586</v>
      </c>
      <c r="G6" s="11">
        <v>58</v>
      </c>
      <c r="H6" s="11">
        <v>37</v>
      </c>
      <c r="I6" s="11">
        <v>230</v>
      </c>
    </row>
    <row r="7" spans="1:9" ht="15" customHeight="1">
      <c r="A7" s="68">
        <v>28</v>
      </c>
      <c r="B7" s="11">
        <v>745</v>
      </c>
      <c r="C7" s="11">
        <v>241</v>
      </c>
      <c r="D7" s="11">
        <v>713</v>
      </c>
      <c r="E7" s="11">
        <v>105</v>
      </c>
      <c r="F7" s="11">
        <v>2822</v>
      </c>
      <c r="G7" s="11">
        <v>76</v>
      </c>
      <c r="H7" s="11">
        <v>43</v>
      </c>
      <c r="I7" s="11">
        <v>286</v>
      </c>
    </row>
    <row r="8" spans="1:9" ht="15" customHeight="1">
      <c r="A8" s="68">
        <v>30</v>
      </c>
      <c r="B8" s="69">
        <v>797</v>
      </c>
      <c r="C8" s="70">
        <v>268</v>
      </c>
      <c r="D8" s="70">
        <v>810</v>
      </c>
      <c r="E8" s="70">
        <v>104</v>
      </c>
      <c r="F8" s="70">
        <v>2918</v>
      </c>
      <c r="G8" s="70">
        <v>69</v>
      </c>
      <c r="H8" s="70">
        <v>60</v>
      </c>
      <c r="I8" s="70">
        <v>324</v>
      </c>
    </row>
    <row r="9" spans="1:9" ht="15" customHeight="1">
      <c r="A9" s="19" t="s">
        <v>76</v>
      </c>
      <c r="B9" s="19"/>
      <c r="C9" s="19"/>
      <c r="D9" s="19"/>
      <c r="E9" s="19"/>
      <c r="F9" s="19"/>
      <c r="G9" s="19"/>
      <c r="H9" s="19"/>
      <c r="I9" s="19"/>
    </row>
    <row r="10" spans="1:9" ht="15" customHeight="1">
      <c r="A10" s="71"/>
      <c r="C10" s="72"/>
      <c r="D10" s="73"/>
      <c r="E10" s="73"/>
      <c r="F10" s="73"/>
      <c r="G10" s="22"/>
      <c r="H10" s="22"/>
      <c r="I10" s="74" t="s">
        <v>77</v>
      </c>
    </row>
    <row r="11" spans="1:9" ht="15" customHeight="1">
      <c r="I11" s="75" t="s">
        <v>78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zoomScale="110" zoomScaleNormal="110" workbookViewId="0"/>
  </sheetViews>
  <sheetFormatPr defaultColWidth="8.875" defaultRowHeight="15" customHeight="1"/>
  <cols>
    <col min="1" max="2" width="15" style="3" customWidth="1"/>
    <col min="3" max="3" width="11.25" style="3" customWidth="1"/>
    <col min="4" max="4" width="7.5" style="3" customWidth="1"/>
    <col min="5" max="5" width="11.25" style="3" customWidth="1"/>
    <col min="6" max="6" width="7.5" style="3" customWidth="1"/>
    <col min="7" max="7" width="11.25" style="3" customWidth="1"/>
    <col min="8" max="8" width="7.5" style="3" customWidth="1"/>
    <col min="9" max="16384" width="8.875" style="3"/>
  </cols>
  <sheetData>
    <row r="1" spans="1:8" ht="15" customHeight="1">
      <c r="A1" s="341" t="s">
        <v>512</v>
      </c>
    </row>
    <row r="3" spans="1:8" ht="15" customHeight="1">
      <c r="A3" s="76" t="s">
        <v>79</v>
      </c>
    </row>
    <row r="4" spans="1:8" ht="15" customHeight="1">
      <c r="A4" s="77" t="s">
        <v>80</v>
      </c>
      <c r="D4" s="23"/>
      <c r="F4" s="23"/>
      <c r="H4" s="5" t="s">
        <v>2</v>
      </c>
    </row>
    <row r="5" spans="1:8" ht="15" customHeight="1">
      <c r="A5" s="368" t="s">
        <v>81</v>
      </c>
      <c r="B5" s="369"/>
      <c r="C5" s="370" t="s">
        <v>82</v>
      </c>
      <c r="D5" s="368"/>
      <c r="E5" s="370" t="s">
        <v>83</v>
      </c>
      <c r="F5" s="368"/>
      <c r="G5" s="370" t="s">
        <v>84</v>
      </c>
      <c r="H5" s="368"/>
    </row>
    <row r="6" spans="1:8" ht="15" customHeight="1">
      <c r="A6" s="371" t="s">
        <v>85</v>
      </c>
      <c r="B6" s="78" t="s">
        <v>86</v>
      </c>
      <c r="C6" s="11">
        <v>309</v>
      </c>
      <c r="D6" s="70"/>
      <c r="E6" s="11">
        <v>363</v>
      </c>
      <c r="F6" s="70"/>
      <c r="G6" s="11">
        <v>335</v>
      </c>
      <c r="H6" s="70"/>
    </row>
    <row r="7" spans="1:8" ht="15" customHeight="1">
      <c r="A7" s="366"/>
      <c r="B7" s="10" t="s">
        <v>87</v>
      </c>
      <c r="C7" s="79" t="s">
        <v>88</v>
      </c>
      <c r="D7" s="80">
        <v>0</v>
      </c>
      <c r="E7" s="79" t="s">
        <v>89</v>
      </c>
      <c r="F7" s="80" t="s">
        <v>90</v>
      </c>
      <c r="G7" s="79" t="s">
        <v>91</v>
      </c>
      <c r="H7" s="80" t="s">
        <v>92</v>
      </c>
    </row>
    <row r="8" spans="1:8" ht="15" customHeight="1">
      <c r="A8" s="366"/>
      <c r="B8" s="81" t="s">
        <v>93</v>
      </c>
      <c r="C8" s="11">
        <v>0</v>
      </c>
      <c r="D8" s="70"/>
      <c r="E8" s="11">
        <v>0</v>
      </c>
      <c r="F8" s="70"/>
      <c r="G8" s="11">
        <v>0</v>
      </c>
      <c r="H8" s="70"/>
    </row>
    <row r="9" spans="1:8" ht="15" customHeight="1">
      <c r="A9" s="365" t="s">
        <v>94</v>
      </c>
      <c r="B9" s="82" t="s">
        <v>95</v>
      </c>
      <c r="C9" s="83">
        <v>2366</v>
      </c>
      <c r="D9" s="83"/>
      <c r="E9" s="83">
        <v>2848</v>
      </c>
      <c r="F9" s="83"/>
      <c r="G9" s="83">
        <v>1776</v>
      </c>
      <c r="H9" s="83"/>
    </row>
    <row r="10" spans="1:8" ht="15" customHeight="1">
      <c r="A10" s="366"/>
      <c r="B10" s="10" t="s">
        <v>96</v>
      </c>
      <c r="C10" s="70">
        <v>13</v>
      </c>
      <c r="D10" s="70"/>
      <c r="E10" s="70">
        <v>14</v>
      </c>
      <c r="F10" s="70"/>
      <c r="G10" s="70">
        <v>11</v>
      </c>
      <c r="H10" s="70"/>
    </row>
    <row r="11" spans="1:8" ht="15" customHeight="1">
      <c r="A11" s="367"/>
      <c r="B11" s="84" t="s">
        <v>97</v>
      </c>
      <c r="C11" s="85">
        <v>9</v>
      </c>
      <c r="D11" s="85"/>
      <c r="E11" s="85">
        <v>5</v>
      </c>
      <c r="F11" s="85"/>
      <c r="G11" s="85">
        <v>11</v>
      </c>
      <c r="H11" s="85"/>
    </row>
    <row r="12" spans="1:8" ht="15" customHeight="1">
      <c r="A12" s="365" t="s">
        <v>98</v>
      </c>
      <c r="B12" s="86" t="s">
        <v>95</v>
      </c>
      <c r="C12" s="87">
        <v>13116</v>
      </c>
      <c r="D12" s="87"/>
      <c r="E12" s="87">
        <v>13803</v>
      </c>
      <c r="F12" s="87"/>
      <c r="G12" s="87">
        <v>13454</v>
      </c>
      <c r="H12" s="87"/>
    </row>
    <row r="13" spans="1:8" ht="15" customHeight="1">
      <c r="A13" s="366"/>
      <c r="B13" s="86" t="s">
        <v>99</v>
      </c>
      <c r="C13" s="87">
        <v>994</v>
      </c>
      <c r="D13" s="87"/>
      <c r="E13" s="87">
        <v>1060</v>
      </c>
      <c r="F13" s="87"/>
      <c r="G13" s="87">
        <v>892</v>
      </c>
      <c r="H13" s="87"/>
    </row>
    <row r="14" spans="1:8" ht="15" customHeight="1">
      <c r="A14" s="367"/>
      <c r="B14" s="84" t="s">
        <v>100</v>
      </c>
      <c r="C14" s="85">
        <v>61</v>
      </c>
      <c r="D14" s="85"/>
      <c r="E14" s="85">
        <v>59</v>
      </c>
      <c r="F14" s="85"/>
      <c r="G14" s="85">
        <v>40</v>
      </c>
      <c r="H14" s="85"/>
    </row>
    <row r="15" spans="1:8" ht="15" customHeight="1">
      <c r="A15" s="366" t="s">
        <v>101</v>
      </c>
      <c r="B15" s="86" t="s">
        <v>95</v>
      </c>
      <c r="C15" s="87">
        <v>12786</v>
      </c>
      <c r="D15" s="88">
        <v>2468</v>
      </c>
      <c r="E15" s="87">
        <v>12184</v>
      </c>
      <c r="F15" s="88">
        <v>2377</v>
      </c>
      <c r="G15" s="87">
        <v>12560</v>
      </c>
      <c r="H15" s="88">
        <v>2226</v>
      </c>
    </row>
    <row r="16" spans="1:8" ht="15" customHeight="1">
      <c r="A16" s="366"/>
      <c r="B16" s="86" t="s">
        <v>99</v>
      </c>
      <c r="C16" s="87">
        <v>279</v>
      </c>
      <c r="D16" s="88">
        <v>18</v>
      </c>
      <c r="E16" s="89">
        <v>213</v>
      </c>
      <c r="F16" s="88">
        <v>18</v>
      </c>
      <c r="G16" s="87">
        <v>188</v>
      </c>
      <c r="H16" s="88">
        <v>14</v>
      </c>
    </row>
    <row r="17" spans="1:8" ht="15" customHeight="1">
      <c r="A17" s="367"/>
      <c r="B17" s="84" t="s">
        <v>100</v>
      </c>
      <c r="C17" s="85">
        <v>12</v>
      </c>
      <c r="D17" s="90">
        <v>6</v>
      </c>
      <c r="E17" s="85">
        <v>8</v>
      </c>
      <c r="F17" s="90">
        <v>3</v>
      </c>
      <c r="G17" s="85">
        <v>5</v>
      </c>
      <c r="H17" s="90">
        <v>4</v>
      </c>
    </row>
    <row r="18" spans="1:8" ht="15" customHeight="1">
      <c r="A18" s="366" t="s">
        <v>102</v>
      </c>
      <c r="B18" s="86" t="s">
        <v>95</v>
      </c>
      <c r="C18" s="87">
        <v>9119</v>
      </c>
      <c r="D18" s="87"/>
      <c r="E18" s="87">
        <v>7909</v>
      </c>
      <c r="F18" s="87"/>
      <c r="G18" s="87">
        <v>8263</v>
      </c>
      <c r="H18" s="87"/>
    </row>
    <row r="19" spans="1:8" ht="15" customHeight="1">
      <c r="A19" s="366"/>
      <c r="B19" s="86" t="s">
        <v>99</v>
      </c>
      <c r="C19" s="87">
        <v>389</v>
      </c>
      <c r="D19" s="87"/>
      <c r="E19" s="87">
        <v>328</v>
      </c>
      <c r="F19" s="87"/>
      <c r="G19" s="87">
        <v>572</v>
      </c>
      <c r="H19" s="87"/>
    </row>
    <row r="20" spans="1:8" ht="15" customHeight="1">
      <c r="A20" s="367"/>
      <c r="B20" s="84" t="s">
        <v>100</v>
      </c>
      <c r="C20" s="85">
        <v>33</v>
      </c>
      <c r="D20" s="85"/>
      <c r="E20" s="85">
        <v>20</v>
      </c>
      <c r="F20" s="85"/>
      <c r="G20" s="85">
        <v>31</v>
      </c>
      <c r="H20" s="85"/>
    </row>
    <row r="21" spans="1:8" ht="15" customHeight="1">
      <c r="A21" s="366" t="s">
        <v>103</v>
      </c>
      <c r="B21" s="86" t="s">
        <v>95</v>
      </c>
      <c r="C21" s="87">
        <v>23560</v>
      </c>
      <c r="D21" s="87"/>
      <c r="E21" s="87">
        <v>23968</v>
      </c>
      <c r="F21" s="87"/>
      <c r="G21" s="87">
        <v>24509</v>
      </c>
      <c r="H21" s="87"/>
    </row>
    <row r="22" spans="1:8" ht="15" customHeight="1">
      <c r="A22" s="366"/>
      <c r="B22" s="86" t="s">
        <v>99</v>
      </c>
      <c r="C22" s="87">
        <v>582</v>
      </c>
      <c r="D22" s="87"/>
      <c r="E22" s="87">
        <v>580</v>
      </c>
      <c r="F22" s="87"/>
      <c r="G22" s="87">
        <v>735</v>
      </c>
      <c r="H22" s="87"/>
    </row>
    <row r="23" spans="1:8" ht="15" customHeight="1">
      <c r="A23" s="367"/>
      <c r="B23" s="84" t="s">
        <v>100</v>
      </c>
      <c r="C23" s="85">
        <v>17</v>
      </c>
      <c r="D23" s="85"/>
      <c r="E23" s="85">
        <v>16</v>
      </c>
      <c r="F23" s="85"/>
      <c r="G23" s="85">
        <v>15</v>
      </c>
      <c r="H23" s="85"/>
    </row>
    <row r="24" spans="1:8" ht="15" customHeight="1">
      <c r="A24" s="366" t="s">
        <v>104</v>
      </c>
      <c r="B24" s="86" t="s">
        <v>95</v>
      </c>
      <c r="C24" s="87">
        <v>21055</v>
      </c>
      <c r="D24" s="87"/>
      <c r="E24" s="87">
        <v>20894</v>
      </c>
      <c r="F24" s="87"/>
      <c r="G24" s="87">
        <v>20540</v>
      </c>
      <c r="H24" s="87"/>
    </row>
    <row r="25" spans="1:8" ht="15" customHeight="1">
      <c r="A25" s="366"/>
      <c r="B25" s="86" t="s">
        <v>99</v>
      </c>
      <c r="C25" s="87">
        <v>1703</v>
      </c>
      <c r="D25" s="87"/>
      <c r="E25" s="87">
        <v>1603</v>
      </c>
      <c r="F25" s="87"/>
      <c r="G25" s="87">
        <v>1559</v>
      </c>
      <c r="H25" s="87"/>
    </row>
    <row r="26" spans="1:8" ht="15" customHeight="1">
      <c r="A26" s="367"/>
      <c r="B26" s="84" t="s">
        <v>100</v>
      </c>
      <c r="C26" s="85">
        <v>77</v>
      </c>
      <c r="D26" s="85"/>
      <c r="E26" s="85">
        <v>73</v>
      </c>
      <c r="F26" s="85"/>
      <c r="G26" s="85">
        <v>80</v>
      </c>
      <c r="H26" s="85"/>
    </row>
    <row r="27" spans="1:8" ht="15" customHeight="1">
      <c r="A27" s="365" t="s">
        <v>105</v>
      </c>
      <c r="B27" s="82" t="s">
        <v>95</v>
      </c>
      <c r="C27" s="57">
        <v>2545</v>
      </c>
      <c r="D27" s="91"/>
      <c r="E27" s="83">
        <v>2398</v>
      </c>
      <c r="F27" s="91"/>
      <c r="G27" s="87">
        <v>2406</v>
      </c>
      <c r="H27" s="87"/>
    </row>
    <row r="28" spans="1:8" ht="15" customHeight="1">
      <c r="A28" s="366"/>
      <c r="B28" s="86" t="s">
        <v>99</v>
      </c>
      <c r="C28" s="11">
        <v>224</v>
      </c>
      <c r="D28" s="92"/>
      <c r="E28" s="70">
        <v>233</v>
      </c>
      <c r="F28" s="92"/>
      <c r="G28" s="87">
        <v>222</v>
      </c>
      <c r="H28" s="87"/>
    </row>
    <row r="29" spans="1:8" ht="15" customHeight="1">
      <c r="A29" s="366"/>
      <c r="B29" s="86" t="s">
        <v>100</v>
      </c>
      <c r="C29" s="11">
        <v>29</v>
      </c>
      <c r="D29" s="92"/>
      <c r="E29" s="70">
        <v>23</v>
      </c>
      <c r="F29" s="92"/>
      <c r="G29" s="70">
        <v>26</v>
      </c>
      <c r="H29" s="70"/>
    </row>
    <row r="30" spans="1:8" ht="15" customHeight="1">
      <c r="A30" s="365" t="s">
        <v>106</v>
      </c>
      <c r="B30" s="82" t="s">
        <v>95</v>
      </c>
      <c r="C30" s="83">
        <v>1571</v>
      </c>
      <c r="D30" s="83"/>
      <c r="E30" s="83">
        <v>1517</v>
      </c>
      <c r="F30" s="83"/>
      <c r="G30" s="83">
        <v>1496</v>
      </c>
      <c r="H30" s="83"/>
    </row>
    <row r="31" spans="1:8" ht="15" customHeight="1">
      <c r="A31" s="372"/>
      <c r="B31" s="84" t="s">
        <v>99</v>
      </c>
      <c r="C31" s="85">
        <v>180</v>
      </c>
      <c r="D31" s="85"/>
      <c r="E31" s="85">
        <v>124</v>
      </c>
      <c r="F31" s="85"/>
      <c r="G31" s="85">
        <v>142</v>
      </c>
      <c r="H31" s="85"/>
    </row>
    <row r="32" spans="1:8" ht="15" customHeight="1">
      <c r="A32" s="366" t="s">
        <v>107</v>
      </c>
      <c r="B32" s="86" t="s">
        <v>95</v>
      </c>
      <c r="C32" s="70">
        <v>1799</v>
      </c>
      <c r="D32" s="70"/>
      <c r="E32" s="70">
        <v>1802</v>
      </c>
      <c r="F32" s="70"/>
      <c r="G32" s="70">
        <v>1847</v>
      </c>
      <c r="H32" s="70"/>
    </row>
    <row r="33" spans="1:8" ht="15" customHeight="1">
      <c r="A33" s="367"/>
      <c r="B33" s="84" t="s">
        <v>99</v>
      </c>
      <c r="C33" s="85">
        <v>1440</v>
      </c>
      <c r="D33" s="85"/>
      <c r="E33" s="85">
        <v>1476</v>
      </c>
      <c r="F33" s="85"/>
      <c r="G33" s="85">
        <v>1522</v>
      </c>
      <c r="H33" s="85"/>
    </row>
    <row r="34" spans="1:8" ht="15" customHeight="1">
      <c r="A34" s="366" t="s">
        <v>108</v>
      </c>
      <c r="B34" s="86" t="s">
        <v>95</v>
      </c>
      <c r="C34" s="89">
        <v>3215</v>
      </c>
      <c r="D34" s="93"/>
      <c r="E34" s="87">
        <v>3350</v>
      </c>
      <c r="F34" s="87"/>
      <c r="G34" s="87">
        <v>3892</v>
      </c>
      <c r="H34" s="87"/>
    </row>
    <row r="35" spans="1:8" ht="15" customHeight="1">
      <c r="A35" s="366"/>
      <c r="B35" s="86" t="s">
        <v>99</v>
      </c>
      <c r="C35" s="89">
        <v>51</v>
      </c>
      <c r="D35" s="93"/>
      <c r="E35" s="87">
        <v>58</v>
      </c>
      <c r="F35" s="87"/>
      <c r="G35" s="87">
        <v>78</v>
      </c>
      <c r="H35" s="87"/>
    </row>
    <row r="36" spans="1:8" ht="15" customHeight="1">
      <c r="A36" s="367"/>
      <c r="B36" s="84" t="s">
        <v>100</v>
      </c>
      <c r="C36" s="17">
        <v>1</v>
      </c>
      <c r="D36" s="94"/>
      <c r="E36" s="85">
        <v>1</v>
      </c>
      <c r="F36" s="85"/>
      <c r="G36" s="85">
        <v>1</v>
      </c>
      <c r="H36" s="85"/>
    </row>
    <row r="37" spans="1:8" ht="15" customHeight="1">
      <c r="A37" s="366" t="s">
        <v>109</v>
      </c>
      <c r="B37" s="86" t="s">
        <v>95</v>
      </c>
      <c r="C37" s="87">
        <v>4</v>
      </c>
      <c r="D37" s="87"/>
      <c r="E37" s="87">
        <v>6</v>
      </c>
      <c r="F37" s="87"/>
      <c r="G37" s="87">
        <v>10</v>
      </c>
      <c r="H37" s="87"/>
    </row>
    <row r="38" spans="1:8" ht="15" customHeight="1">
      <c r="A38" s="373"/>
      <c r="B38" s="95" t="s">
        <v>110</v>
      </c>
      <c r="C38" s="70">
        <v>3</v>
      </c>
      <c r="D38" s="70"/>
      <c r="E38" s="70">
        <v>5</v>
      </c>
      <c r="F38" s="70"/>
      <c r="G38" s="70">
        <v>10</v>
      </c>
      <c r="H38" s="70"/>
    </row>
    <row r="39" spans="1:8" ht="15" customHeight="1">
      <c r="A39" s="19" t="s">
        <v>111</v>
      </c>
      <c r="B39" s="96"/>
      <c r="C39" s="19"/>
      <c r="D39" s="19"/>
      <c r="E39" s="19"/>
      <c r="F39" s="21"/>
      <c r="G39" s="19"/>
      <c r="H39" s="19"/>
    </row>
    <row r="40" spans="1:8" ht="15" customHeight="1">
      <c r="A40" s="77" t="s">
        <v>112</v>
      </c>
      <c r="C40" s="2"/>
      <c r="H40" s="74"/>
    </row>
    <row r="41" spans="1:8" ht="15" customHeight="1">
      <c r="A41" s="77" t="s">
        <v>113</v>
      </c>
      <c r="C41" s="2"/>
      <c r="H41" s="74"/>
    </row>
    <row r="42" spans="1:8" ht="15" customHeight="1">
      <c r="A42" s="77" t="s">
        <v>114</v>
      </c>
      <c r="C42" s="2"/>
      <c r="H42" s="74"/>
    </row>
    <row r="43" spans="1:8" ht="15" customHeight="1">
      <c r="A43" s="77" t="s">
        <v>115</v>
      </c>
    </row>
    <row r="44" spans="1:8" ht="15" customHeight="1">
      <c r="A44" s="77" t="s">
        <v>116</v>
      </c>
    </row>
    <row r="45" spans="1:8" ht="15" customHeight="1">
      <c r="A45" s="77" t="s">
        <v>117</v>
      </c>
    </row>
    <row r="46" spans="1:8" ht="15" customHeight="1">
      <c r="A46" s="77" t="s">
        <v>118</v>
      </c>
      <c r="H46" s="74" t="s">
        <v>119</v>
      </c>
    </row>
  </sheetData>
  <mergeCells count="16"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  <mergeCell ref="A9:A11"/>
    <mergeCell ref="A5:B5"/>
    <mergeCell ref="C5:D5"/>
    <mergeCell ref="E5:F5"/>
    <mergeCell ref="G5:H5"/>
    <mergeCell ref="A6:A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9"/>
  <sheetViews>
    <sheetView zoomScale="110" zoomScaleNormal="110" workbookViewId="0"/>
  </sheetViews>
  <sheetFormatPr defaultColWidth="8.75" defaultRowHeight="15" customHeight="1"/>
  <cols>
    <col min="1" max="1" width="11.25" style="3" customWidth="1"/>
    <col min="2" max="3" width="15.625" style="3" customWidth="1"/>
    <col min="4" max="16384" width="8.75" style="3"/>
  </cols>
  <sheetData>
    <row r="1" spans="1:3" ht="15" customHeight="1">
      <c r="A1" s="341" t="s">
        <v>512</v>
      </c>
    </row>
    <row r="3" spans="1:3" ht="15" customHeight="1">
      <c r="A3" s="3" t="s">
        <v>120</v>
      </c>
      <c r="C3" s="64" t="s">
        <v>2</v>
      </c>
    </row>
    <row r="4" spans="1:3" ht="15" customHeight="1">
      <c r="A4" s="97" t="s">
        <v>121</v>
      </c>
      <c r="B4" s="6" t="s">
        <v>122</v>
      </c>
      <c r="C4" s="7" t="s">
        <v>123</v>
      </c>
    </row>
    <row r="5" spans="1:3" ht="15" customHeight="1">
      <c r="A5" s="67" t="s">
        <v>58</v>
      </c>
      <c r="B5" s="70">
        <v>6</v>
      </c>
      <c r="C5" s="70">
        <v>84</v>
      </c>
    </row>
    <row r="6" spans="1:3" ht="15" customHeight="1">
      <c r="A6" s="68">
        <v>30</v>
      </c>
      <c r="B6" s="70">
        <v>122</v>
      </c>
      <c r="C6" s="70">
        <v>788</v>
      </c>
    </row>
    <row r="7" spans="1:3" ht="15" customHeight="1">
      <c r="A7" s="98" t="s">
        <v>124</v>
      </c>
      <c r="B7" s="99">
        <v>42</v>
      </c>
      <c r="C7" s="100">
        <v>499</v>
      </c>
    </row>
    <row r="8" spans="1:3" ht="15" customHeight="1">
      <c r="A8" s="3" t="s">
        <v>125</v>
      </c>
      <c r="B8" s="70"/>
      <c r="C8" s="70"/>
    </row>
    <row r="9" spans="1:3" ht="15" customHeight="1">
      <c r="A9" s="3" t="s">
        <v>126</v>
      </c>
      <c r="B9" s="70"/>
      <c r="C9" s="74" t="s">
        <v>119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0"/>
  <sheetViews>
    <sheetView zoomScale="110" zoomScaleNormal="110" workbookViewId="0"/>
  </sheetViews>
  <sheetFormatPr defaultColWidth="10" defaultRowHeight="15" customHeight="1"/>
  <cols>
    <col min="1" max="1" width="11.25" style="3" customWidth="1"/>
    <col min="2" max="3" width="13.125" style="3" customWidth="1"/>
    <col min="4" max="4" width="48.75" style="3" customWidth="1"/>
    <col min="5" max="16384" width="10" style="3"/>
  </cols>
  <sheetData>
    <row r="1" spans="1:3" ht="15" customHeight="1">
      <c r="A1" s="341" t="s">
        <v>512</v>
      </c>
    </row>
    <row r="3" spans="1:3" ht="15" customHeight="1">
      <c r="A3" s="3" t="s">
        <v>127</v>
      </c>
      <c r="C3" s="5" t="s">
        <v>2</v>
      </c>
    </row>
    <row r="4" spans="1:3" ht="15" customHeight="1">
      <c r="A4" s="97" t="s">
        <v>121</v>
      </c>
      <c r="B4" s="370" t="s">
        <v>128</v>
      </c>
      <c r="C4" s="368"/>
    </row>
    <row r="5" spans="1:3" ht="15" customHeight="1">
      <c r="A5" s="67" t="s">
        <v>58</v>
      </c>
      <c r="B5" s="374">
        <v>2634</v>
      </c>
      <c r="C5" s="375"/>
    </row>
    <row r="6" spans="1:3" ht="15" customHeight="1">
      <c r="A6" s="68">
        <v>30</v>
      </c>
      <c r="B6" s="376">
        <v>2445</v>
      </c>
      <c r="C6" s="377"/>
    </row>
    <row r="7" spans="1:3" ht="15" customHeight="1">
      <c r="A7" s="98" t="s">
        <v>61</v>
      </c>
      <c r="B7" s="378">
        <v>2333</v>
      </c>
      <c r="C7" s="379"/>
    </row>
    <row r="8" spans="1:3" ht="15" customHeight="1">
      <c r="B8" s="101"/>
      <c r="C8" s="74" t="s">
        <v>119</v>
      </c>
    </row>
    <row r="9" spans="1:3" s="102" customFormat="1" ht="15" customHeight="1">
      <c r="A9" s="3"/>
    </row>
    <row r="10" spans="1:3" s="102" customFormat="1" ht="15" customHeight="1"/>
  </sheetData>
  <mergeCells count="4">
    <mergeCell ref="B4:C4"/>
    <mergeCell ref="B5:C5"/>
    <mergeCell ref="B6:C6"/>
    <mergeCell ref="B7:C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"/>
  <sheetViews>
    <sheetView zoomScale="110" zoomScaleNormal="110" workbookViewId="0"/>
  </sheetViews>
  <sheetFormatPr defaultColWidth="8.75" defaultRowHeight="15" customHeight="1"/>
  <cols>
    <col min="1" max="1" width="11.25" style="25" customWidth="1"/>
    <col min="2" max="2" width="12.5" style="25" customWidth="1"/>
    <col min="3" max="6" width="15.625" style="25" customWidth="1"/>
    <col min="7" max="16384" width="8.75" style="25"/>
  </cols>
  <sheetData>
    <row r="1" spans="1:6" ht="15" customHeight="1">
      <c r="A1" s="341" t="s">
        <v>512</v>
      </c>
    </row>
    <row r="3" spans="1:6" ht="15" customHeight="1">
      <c r="A3" s="25" t="s">
        <v>129</v>
      </c>
      <c r="F3" s="29" t="s">
        <v>2</v>
      </c>
    </row>
    <row r="4" spans="1:6" ht="15" customHeight="1">
      <c r="A4" s="103" t="s">
        <v>121</v>
      </c>
      <c r="B4" s="104" t="s">
        <v>3</v>
      </c>
      <c r="C4" s="104" t="s">
        <v>130</v>
      </c>
      <c r="D4" s="105" t="s">
        <v>131</v>
      </c>
      <c r="E4" s="104" t="s">
        <v>132</v>
      </c>
      <c r="F4" s="106" t="s">
        <v>133</v>
      </c>
    </row>
    <row r="5" spans="1:6" ht="15" customHeight="1">
      <c r="A5" s="380" t="s">
        <v>58</v>
      </c>
      <c r="B5" s="107" t="s">
        <v>134</v>
      </c>
      <c r="C5" s="39">
        <v>5</v>
      </c>
      <c r="D5" s="39">
        <v>6</v>
      </c>
      <c r="E5" s="39">
        <v>1</v>
      </c>
      <c r="F5" s="108">
        <v>12</v>
      </c>
    </row>
    <row r="6" spans="1:6" ht="15" customHeight="1">
      <c r="A6" s="381"/>
      <c r="B6" s="109" t="s">
        <v>135</v>
      </c>
      <c r="C6" s="39">
        <v>35</v>
      </c>
      <c r="D6" s="39">
        <v>25</v>
      </c>
      <c r="E6" s="39">
        <v>2</v>
      </c>
      <c r="F6" s="108">
        <v>62</v>
      </c>
    </row>
    <row r="7" spans="1:6" ht="15" customHeight="1">
      <c r="A7" s="382">
        <v>30</v>
      </c>
      <c r="B7" s="110" t="s">
        <v>134</v>
      </c>
      <c r="C7" s="111">
        <v>4</v>
      </c>
      <c r="D7" s="111">
        <v>5</v>
      </c>
      <c r="E7" s="111">
        <v>1</v>
      </c>
      <c r="F7" s="112">
        <v>10</v>
      </c>
    </row>
    <row r="8" spans="1:6" ht="15" customHeight="1">
      <c r="A8" s="383"/>
      <c r="B8" s="113" t="s">
        <v>135</v>
      </c>
      <c r="C8" s="114">
        <v>26</v>
      </c>
      <c r="D8" s="114">
        <v>14</v>
      </c>
      <c r="E8" s="114">
        <v>1</v>
      </c>
      <c r="F8" s="115">
        <v>41</v>
      </c>
    </row>
    <row r="9" spans="1:6" ht="15" customHeight="1">
      <c r="A9" s="384" t="s">
        <v>136</v>
      </c>
      <c r="B9" s="109" t="s">
        <v>134</v>
      </c>
      <c r="C9" s="39">
        <v>4</v>
      </c>
      <c r="D9" s="39">
        <v>5</v>
      </c>
      <c r="E9" s="39">
        <v>2</v>
      </c>
      <c r="F9" s="108">
        <f>SUM(C9:E9)</f>
        <v>11</v>
      </c>
    </row>
    <row r="10" spans="1:6" ht="15" customHeight="1">
      <c r="A10" s="385"/>
      <c r="B10" s="116" t="s">
        <v>135</v>
      </c>
      <c r="C10" s="39">
        <v>20</v>
      </c>
      <c r="D10" s="39">
        <v>15</v>
      </c>
      <c r="E10" s="39">
        <v>2</v>
      </c>
      <c r="F10" s="108">
        <f>SUM(C10:E10)</f>
        <v>37</v>
      </c>
    </row>
    <row r="11" spans="1:6" ht="15" customHeight="1">
      <c r="A11" s="19" t="s">
        <v>137</v>
      </c>
      <c r="B11" s="117"/>
      <c r="C11" s="117"/>
      <c r="D11" s="117"/>
      <c r="E11" s="117"/>
      <c r="F11" s="43"/>
    </row>
    <row r="12" spans="1:6" ht="15" customHeight="1">
      <c r="F12" s="25" t="s">
        <v>138</v>
      </c>
    </row>
  </sheetData>
  <mergeCells count="3">
    <mergeCell ref="A5:A6"/>
    <mergeCell ref="A7:A8"/>
    <mergeCell ref="A9:A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2021-03-15T02:01:37Z</dcterms:modified>
</cp:coreProperties>
</file>