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ndsv01.ad-koshigaya.local.jp\Shr_Data2\015200政策課\◇【統計担当】\02 統計一般\01 業務関係\03 統計年報\02 年報作成作業フォルダ（過年分）\令和元年版作成作業\50 ホームページ掲載\オープンデータ\"/>
    </mc:Choice>
  </mc:AlternateContent>
  <bookViews>
    <workbookView xWindow="0" yWindow="0" windowWidth="20490" windowHeight="7245"/>
  </bookViews>
  <sheets>
    <sheet name="目次" sheetId="30" r:id="rId1"/>
    <sheet name="13-1" sheetId="2" r:id="rId2"/>
    <sheet name="13-2(1)" sheetId="3" r:id="rId3"/>
    <sheet name="13-2(2)" sheetId="4" r:id="rId4"/>
    <sheet name="13-3" sheetId="5" r:id="rId5"/>
    <sheet name="13-4" sheetId="6" r:id="rId6"/>
    <sheet name="13-5(1)" sheetId="7" r:id="rId7"/>
    <sheet name="13-5(2)" sheetId="8" r:id="rId8"/>
    <sheet name="13-6" sheetId="9" r:id="rId9"/>
    <sheet name="13-7" sheetId="10" r:id="rId10"/>
    <sheet name="13-8" sheetId="11" r:id="rId11"/>
    <sheet name="13-9" sheetId="12" r:id="rId12"/>
    <sheet name="13-10" sheetId="13" r:id="rId13"/>
    <sheet name="13-11" sheetId="14" r:id="rId14"/>
    <sheet name="13-12" sheetId="15" r:id="rId15"/>
    <sheet name="13-13" sheetId="16" r:id="rId16"/>
    <sheet name="13-14" sheetId="17" r:id="rId17"/>
    <sheet name="13-15" sheetId="18" r:id="rId18"/>
    <sheet name="13-16" sheetId="19" r:id="rId19"/>
    <sheet name="13-17" sheetId="20" r:id="rId20"/>
    <sheet name="13-18" sheetId="21" r:id="rId21"/>
    <sheet name="13-19" sheetId="22" r:id="rId22"/>
    <sheet name="13-20" sheetId="23" r:id="rId23"/>
    <sheet name="13-21" sheetId="24" r:id="rId24"/>
    <sheet name="13-22" sheetId="25" r:id="rId25"/>
    <sheet name="13-23" sheetId="26" r:id="rId26"/>
    <sheet name="13-24" sheetId="27" r:id="rId27"/>
    <sheet name="13-26" sheetId="28" r:id="rId28"/>
    <sheet name="13-27" sheetId="29" r:id="rId29"/>
  </sheets>
  <definedNames>
    <definedName name="_xlnm._FilterDatabase" localSheetId="10" hidden="1">'13-8'!$C$3:$C$43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27" l="1"/>
  <c r="Q68" i="27" s="1"/>
  <c r="G68" i="27"/>
  <c r="P68" i="27" s="1"/>
  <c r="O68" i="27" s="1"/>
  <c r="O67" i="27"/>
  <c r="O66" i="27"/>
  <c r="F66" i="27"/>
  <c r="O65" i="27"/>
  <c r="F65" i="27"/>
  <c r="O64" i="27"/>
  <c r="F64" i="27"/>
  <c r="O63" i="27"/>
  <c r="F63" i="27"/>
  <c r="O62" i="27"/>
  <c r="F62" i="27"/>
  <c r="O61" i="27"/>
  <c r="F61" i="27"/>
  <c r="O60" i="27"/>
  <c r="F60" i="27"/>
  <c r="O59" i="27"/>
  <c r="F59" i="27"/>
  <c r="O58" i="27"/>
  <c r="F58" i="27"/>
  <c r="O57" i="27"/>
  <c r="F57" i="27"/>
  <c r="O56" i="27"/>
  <c r="F56" i="27"/>
  <c r="O55" i="27"/>
  <c r="F55" i="27"/>
  <c r="O54" i="27"/>
  <c r="F54" i="27"/>
  <c r="O53" i="27"/>
  <c r="F53" i="27"/>
  <c r="O52" i="27"/>
  <c r="F52" i="27"/>
  <c r="O51" i="27"/>
  <c r="F51" i="27"/>
  <c r="O50" i="27"/>
  <c r="F50" i="27"/>
  <c r="O49" i="27"/>
  <c r="F49" i="27"/>
  <c r="O48" i="27"/>
  <c r="F48" i="27"/>
  <c r="O47" i="27"/>
  <c r="F47" i="27"/>
  <c r="O46" i="27"/>
  <c r="F46" i="27"/>
  <c r="O45" i="27"/>
  <c r="F45" i="27"/>
  <c r="O44" i="27"/>
  <c r="F44" i="27"/>
  <c r="O43" i="27"/>
  <c r="F43" i="27"/>
  <c r="O42" i="27"/>
  <c r="F42" i="27"/>
  <c r="O41" i="27"/>
  <c r="F41" i="27"/>
  <c r="O40" i="27"/>
  <c r="F40" i="27"/>
  <c r="O39" i="27"/>
  <c r="F39" i="27"/>
  <c r="O38" i="27"/>
  <c r="F38" i="27"/>
  <c r="O37" i="27"/>
  <c r="F37" i="27"/>
  <c r="O36" i="27"/>
  <c r="F36" i="27"/>
  <c r="O35" i="27"/>
  <c r="F35" i="27"/>
  <c r="O34" i="27"/>
  <c r="F34" i="27"/>
  <c r="O33" i="27"/>
  <c r="F33" i="27"/>
  <c r="O32" i="27"/>
  <c r="F32" i="27"/>
  <c r="O31" i="27"/>
  <c r="F31" i="27"/>
  <c r="O30" i="27"/>
  <c r="F30" i="27"/>
  <c r="O29" i="27"/>
  <c r="F29" i="27"/>
  <c r="O28" i="27"/>
  <c r="F28" i="27"/>
  <c r="O27" i="27"/>
  <c r="F27" i="27"/>
  <c r="O26" i="27"/>
  <c r="F26" i="27"/>
  <c r="O25" i="27"/>
  <c r="F25" i="27"/>
  <c r="O24" i="27"/>
  <c r="F24" i="27"/>
  <c r="O23" i="27"/>
  <c r="F23" i="27"/>
  <c r="O22" i="27"/>
  <c r="F22" i="27"/>
  <c r="O21" i="27"/>
  <c r="F21" i="27"/>
  <c r="O20" i="27"/>
  <c r="F20" i="27"/>
  <c r="O19" i="27"/>
  <c r="F19" i="27"/>
  <c r="O18" i="27"/>
  <c r="F18" i="27"/>
  <c r="O17" i="27"/>
  <c r="F17" i="27"/>
  <c r="O16" i="27"/>
  <c r="F16" i="27"/>
  <c r="O15" i="27"/>
  <c r="F15" i="27"/>
  <c r="O14" i="27"/>
  <c r="F14" i="27"/>
  <c r="O13" i="27"/>
  <c r="F13" i="27"/>
  <c r="O12" i="27"/>
  <c r="F12" i="27"/>
  <c r="O11" i="27"/>
  <c r="F11" i="27"/>
  <c r="F10" i="27"/>
  <c r="F9" i="27"/>
  <c r="F8" i="27"/>
  <c r="F7" i="27"/>
  <c r="F6" i="27"/>
  <c r="F68" i="27" l="1"/>
  <c r="D8" i="21" l="1"/>
  <c r="E8" i="21" s="1"/>
  <c r="F8" i="20"/>
  <c r="E8" i="19"/>
  <c r="C8" i="19"/>
  <c r="B8" i="19" s="1"/>
  <c r="G28" i="13"/>
  <c r="F19" i="12" l="1"/>
  <c r="F18" i="12"/>
  <c r="F17" i="12"/>
  <c r="F16" i="12"/>
  <c r="F15" i="12"/>
  <c r="F14" i="12"/>
  <c r="C14" i="12"/>
  <c r="F13" i="12"/>
  <c r="C13" i="12"/>
  <c r="F12" i="12"/>
  <c r="C12" i="12"/>
  <c r="F11" i="12"/>
  <c r="C11" i="12"/>
  <c r="F10" i="12"/>
  <c r="C10" i="12"/>
  <c r="F9" i="12"/>
  <c r="C9" i="12"/>
  <c r="F8" i="12"/>
  <c r="C8" i="12"/>
  <c r="F7" i="12"/>
  <c r="C7" i="12"/>
  <c r="D14" i="10"/>
  <c r="F8" i="9"/>
  <c r="E8" i="9"/>
  <c r="D8" i="9"/>
  <c r="U22" i="8"/>
  <c r="T22" i="8"/>
  <c r="S22" i="8"/>
  <c r="Q22" i="8"/>
  <c r="P22" i="8"/>
  <c r="O22" i="8"/>
  <c r="M22" i="8"/>
  <c r="L22" i="8"/>
  <c r="K22" i="8"/>
  <c r="I22" i="8"/>
  <c r="H22" i="8"/>
  <c r="G22" i="8"/>
  <c r="U21" i="8"/>
  <c r="T21" i="8"/>
  <c r="S21" i="8"/>
  <c r="Q21" i="8"/>
  <c r="P21" i="8"/>
  <c r="O21" i="8"/>
  <c r="M21" i="8"/>
  <c r="L21" i="8"/>
  <c r="K21" i="8"/>
  <c r="I21" i="8"/>
  <c r="H21" i="8"/>
  <c r="G21" i="8"/>
  <c r="U20" i="8"/>
  <c r="T20" i="8"/>
  <c r="S20" i="8"/>
  <c r="Q20" i="8"/>
  <c r="P20" i="8"/>
  <c r="O20" i="8"/>
  <c r="M20" i="8"/>
  <c r="L20" i="8"/>
  <c r="K20" i="8"/>
  <c r="I20" i="8"/>
  <c r="H20" i="8"/>
  <c r="G20" i="8"/>
  <c r="U19" i="8"/>
  <c r="T19" i="8"/>
  <c r="S19" i="8"/>
  <c r="Q19" i="8"/>
  <c r="P19" i="8"/>
  <c r="O19" i="8"/>
  <c r="M19" i="8"/>
  <c r="L19" i="8"/>
  <c r="K19" i="8"/>
  <c r="I19" i="8"/>
  <c r="H19" i="8"/>
  <c r="G19" i="8"/>
  <c r="U18" i="8"/>
  <c r="T18" i="8"/>
  <c r="S18" i="8"/>
  <c r="Q18" i="8"/>
  <c r="P18" i="8"/>
  <c r="O18" i="8"/>
  <c r="M18" i="8"/>
  <c r="L18" i="8"/>
  <c r="K18" i="8"/>
  <c r="I18" i="8"/>
  <c r="H18" i="8"/>
  <c r="G18" i="8"/>
  <c r="U17" i="8"/>
  <c r="T17" i="8"/>
  <c r="S17" i="8"/>
  <c r="Q17" i="8"/>
  <c r="P17" i="8"/>
  <c r="O17" i="8"/>
  <c r="M17" i="8"/>
  <c r="L17" i="8"/>
  <c r="K17" i="8"/>
  <c r="I17" i="8"/>
  <c r="H17" i="8"/>
  <c r="G17" i="8"/>
  <c r="U15" i="8"/>
  <c r="T15" i="8"/>
  <c r="S15" i="8"/>
  <c r="Q15" i="8"/>
  <c r="P15" i="8"/>
  <c r="O15" i="8"/>
  <c r="M15" i="8"/>
  <c r="L15" i="8"/>
  <c r="K15" i="8"/>
  <c r="I15" i="8"/>
  <c r="H15" i="8"/>
  <c r="G15" i="8"/>
  <c r="U14" i="8"/>
  <c r="T14" i="8"/>
  <c r="S14" i="8"/>
  <c r="Q14" i="8"/>
  <c r="P14" i="8"/>
  <c r="O14" i="8"/>
  <c r="M14" i="8"/>
  <c r="L14" i="8"/>
  <c r="K14" i="8"/>
  <c r="I14" i="8"/>
  <c r="H14" i="8"/>
  <c r="G14" i="8"/>
  <c r="U13" i="8"/>
  <c r="T13" i="8"/>
  <c r="S13" i="8"/>
  <c r="Q13" i="8"/>
  <c r="P13" i="8"/>
  <c r="O13" i="8"/>
  <c r="M13" i="8"/>
  <c r="L13" i="8"/>
  <c r="K13" i="8"/>
  <c r="I13" i="8"/>
  <c r="H13" i="8"/>
  <c r="G13" i="8"/>
  <c r="U12" i="8"/>
  <c r="T12" i="8"/>
  <c r="S12" i="8"/>
  <c r="Q12" i="8"/>
  <c r="P12" i="8"/>
  <c r="O12" i="8"/>
  <c r="M12" i="8"/>
  <c r="L12" i="8"/>
  <c r="K12" i="8"/>
  <c r="I12" i="8"/>
  <c r="H12" i="8"/>
  <c r="G12" i="8"/>
  <c r="U11" i="8"/>
  <c r="T11" i="8"/>
  <c r="S11" i="8"/>
  <c r="Q11" i="8"/>
  <c r="P11" i="8"/>
  <c r="O11" i="8"/>
  <c r="M11" i="8"/>
  <c r="L11" i="8"/>
  <c r="K11" i="8"/>
  <c r="I11" i="8"/>
  <c r="H11" i="8"/>
  <c r="G11" i="8"/>
  <c r="U10" i="8"/>
  <c r="T10" i="8"/>
  <c r="S10" i="8"/>
  <c r="Q10" i="8"/>
  <c r="P10" i="8"/>
  <c r="O10" i="8"/>
  <c r="M10" i="8"/>
  <c r="L10" i="8"/>
  <c r="K10" i="8"/>
  <c r="I10" i="8"/>
  <c r="H10" i="8"/>
  <c r="G10" i="8"/>
  <c r="U9" i="8"/>
  <c r="T9" i="8"/>
  <c r="S9" i="8"/>
  <c r="Q9" i="8"/>
  <c r="P9" i="8"/>
  <c r="O9" i="8"/>
  <c r="M9" i="8"/>
  <c r="L9" i="8"/>
  <c r="K9" i="8"/>
  <c r="I9" i="8"/>
  <c r="H9" i="8"/>
  <c r="G9" i="8"/>
  <c r="U8" i="8"/>
  <c r="T8" i="8"/>
  <c r="S8" i="8"/>
  <c r="Q8" i="8"/>
  <c r="P8" i="8"/>
  <c r="O8" i="8"/>
  <c r="M8" i="8"/>
  <c r="L8" i="8"/>
  <c r="K8" i="8"/>
  <c r="I8" i="8"/>
  <c r="H8" i="8"/>
  <c r="G8" i="8"/>
  <c r="U7" i="8"/>
  <c r="T7" i="8"/>
  <c r="S7" i="8"/>
  <c r="Q7" i="8"/>
  <c r="P7" i="8"/>
  <c r="O7" i="8"/>
  <c r="M7" i="8"/>
  <c r="L7" i="8"/>
  <c r="K7" i="8"/>
  <c r="I7" i="8"/>
  <c r="H7" i="8"/>
  <c r="G7" i="8"/>
  <c r="U6" i="8"/>
  <c r="T6" i="8"/>
  <c r="S6" i="8"/>
  <c r="Q6" i="8"/>
  <c r="P6" i="8"/>
  <c r="O6" i="8"/>
  <c r="M6" i="8"/>
  <c r="L6" i="8"/>
  <c r="K6" i="8"/>
  <c r="I6" i="8"/>
  <c r="H6" i="8"/>
  <c r="G6" i="8"/>
  <c r="U30" i="7"/>
  <c r="T30" i="7"/>
  <c r="S30" i="7"/>
  <c r="Q30" i="7"/>
  <c r="P30" i="7"/>
  <c r="O30" i="7"/>
  <c r="M30" i="7"/>
  <c r="L30" i="7"/>
  <c r="K30" i="7"/>
  <c r="I30" i="7"/>
  <c r="H30" i="7"/>
  <c r="G30" i="7"/>
  <c r="U29" i="7"/>
  <c r="T29" i="7"/>
  <c r="S29" i="7"/>
  <c r="Q29" i="7"/>
  <c r="P29" i="7"/>
  <c r="O29" i="7"/>
  <c r="M29" i="7"/>
  <c r="L29" i="7"/>
  <c r="K29" i="7"/>
  <c r="I29" i="7"/>
  <c r="H29" i="7"/>
  <c r="G29" i="7"/>
  <c r="U28" i="7"/>
  <c r="T28" i="7"/>
  <c r="S28" i="7"/>
  <c r="Q28" i="7"/>
  <c r="P28" i="7"/>
  <c r="O28" i="7"/>
  <c r="M28" i="7"/>
  <c r="L28" i="7"/>
  <c r="K28" i="7"/>
  <c r="I28" i="7"/>
  <c r="H28" i="7"/>
  <c r="G28" i="7"/>
  <c r="U27" i="7"/>
  <c r="T27" i="7"/>
  <c r="S27" i="7"/>
  <c r="Q27" i="7"/>
  <c r="P27" i="7"/>
  <c r="O27" i="7"/>
  <c r="M27" i="7"/>
  <c r="L27" i="7"/>
  <c r="K27" i="7"/>
  <c r="I27" i="7"/>
  <c r="H27" i="7"/>
  <c r="G27" i="7"/>
  <c r="U26" i="7"/>
  <c r="T26" i="7"/>
  <c r="S26" i="7"/>
  <c r="Q26" i="7"/>
  <c r="P26" i="7"/>
  <c r="O26" i="7"/>
  <c r="M26" i="7"/>
  <c r="L26" i="7"/>
  <c r="K26" i="7"/>
  <c r="I26" i="7"/>
  <c r="H26" i="7"/>
  <c r="G26" i="7"/>
  <c r="U25" i="7"/>
  <c r="T25" i="7"/>
  <c r="S25" i="7"/>
  <c r="Q25" i="7"/>
  <c r="P25" i="7"/>
  <c r="O25" i="7"/>
  <c r="M25" i="7"/>
  <c r="L25" i="7"/>
  <c r="K25" i="7"/>
  <c r="I25" i="7"/>
  <c r="H25" i="7"/>
  <c r="G25" i="7"/>
  <c r="U24" i="7"/>
  <c r="T24" i="7"/>
  <c r="S24" i="7"/>
  <c r="Q24" i="7"/>
  <c r="P24" i="7"/>
  <c r="O24" i="7"/>
  <c r="M24" i="7"/>
  <c r="L24" i="7"/>
  <c r="K24" i="7"/>
  <c r="I24" i="7"/>
  <c r="H24" i="7"/>
  <c r="G24" i="7"/>
  <c r="U23" i="7"/>
  <c r="T23" i="7"/>
  <c r="S23" i="7"/>
  <c r="Q23" i="7"/>
  <c r="P23" i="7"/>
  <c r="O23" i="7"/>
  <c r="M23" i="7"/>
  <c r="L23" i="7"/>
  <c r="K23" i="7"/>
  <c r="I23" i="7"/>
  <c r="H23" i="7"/>
  <c r="G23" i="7"/>
  <c r="U22" i="7"/>
  <c r="T22" i="7"/>
  <c r="S22" i="7"/>
  <c r="Q22" i="7"/>
  <c r="P22" i="7"/>
  <c r="O22" i="7"/>
  <c r="M22" i="7"/>
  <c r="L22" i="7"/>
  <c r="K22" i="7"/>
  <c r="I22" i="7"/>
  <c r="H22" i="7"/>
  <c r="G22" i="7"/>
  <c r="U21" i="7"/>
  <c r="T21" i="7"/>
  <c r="S21" i="7"/>
  <c r="Q21" i="7"/>
  <c r="P21" i="7"/>
  <c r="O21" i="7"/>
  <c r="M21" i="7"/>
  <c r="L21" i="7"/>
  <c r="K21" i="7"/>
  <c r="I21" i="7"/>
  <c r="H21" i="7"/>
  <c r="G21" i="7"/>
  <c r="U20" i="7"/>
  <c r="T20" i="7"/>
  <c r="S20" i="7"/>
  <c r="Q20" i="7"/>
  <c r="P20" i="7"/>
  <c r="O20" i="7"/>
  <c r="M20" i="7"/>
  <c r="L20" i="7"/>
  <c r="K20" i="7"/>
  <c r="I20" i="7"/>
  <c r="H20" i="7"/>
  <c r="G20" i="7"/>
  <c r="U19" i="7"/>
  <c r="T19" i="7"/>
  <c r="S19" i="7"/>
  <c r="Q19" i="7"/>
  <c r="P19" i="7"/>
  <c r="O19" i="7"/>
  <c r="M19" i="7"/>
  <c r="L19" i="7"/>
  <c r="K19" i="7"/>
  <c r="I19" i="7"/>
  <c r="H19" i="7"/>
  <c r="G19" i="7"/>
  <c r="U18" i="7"/>
  <c r="T18" i="7"/>
  <c r="S18" i="7"/>
  <c r="Q18" i="7"/>
  <c r="P18" i="7"/>
  <c r="O18" i="7"/>
  <c r="M18" i="7"/>
  <c r="L18" i="7"/>
  <c r="K18" i="7"/>
  <c r="I18" i="7"/>
  <c r="H18" i="7"/>
  <c r="G18" i="7"/>
  <c r="U17" i="7"/>
  <c r="T17" i="7"/>
  <c r="S17" i="7"/>
  <c r="Q17" i="7"/>
  <c r="P17" i="7"/>
  <c r="O17" i="7"/>
  <c r="M17" i="7"/>
  <c r="L17" i="7"/>
  <c r="K17" i="7"/>
  <c r="I17" i="7"/>
  <c r="H17" i="7"/>
  <c r="G17" i="7"/>
  <c r="U16" i="7"/>
  <c r="T16" i="7"/>
  <c r="S16" i="7"/>
  <c r="Q16" i="7"/>
  <c r="P16" i="7"/>
  <c r="O16" i="7"/>
  <c r="M16" i="7"/>
  <c r="L16" i="7"/>
  <c r="K16" i="7"/>
  <c r="I16" i="7"/>
  <c r="H16" i="7"/>
  <c r="G16" i="7"/>
  <c r="U15" i="7"/>
  <c r="T15" i="7"/>
  <c r="S15" i="7"/>
  <c r="Q15" i="7"/>
  <c r="P15" i="7"/>
  <c r="O15" i="7"/>
  <c r="M15" i="7"/>
  <c r="L15" i="7"/>
  <c r="K15" i="7"/>
  <c r="I15" i="7"/>
  <c r="H15" i="7"/>
  <c r="G15" i="7"/>
  <c r="U14" i="7"/>
  <c r="T14" i="7"/>
  <c r="S14" i="7"/>
  <c r="Q14" i="7"/>
  <c r="P14" i="7"/>
  <c r="O14" i="7"/>
  <c r="M14" i="7"/>
  <c r="L14" i="7"/>
  <c r="K14" i="7"/>
  <c r="I14" i="7"/>
  <c r="H14" i="7"/>
  <c r="G14" i="7"/>
  <c r="U13" i="7"/>
  <c r="T13" i="7"/>
  <c r="S13" i="7"/>
  <c r="Q13" i="7"/>
  <c r="P13" i="7"/>
  <c r="O13" i="7"/>
  <c r="M13" i="7"/>
  <c r="L13" i="7"/>
  <c r="K13" i="7"/>
  <c r="I13" i="7"/>
  <c r="H13" i="7"/>
  <c r="G13" i="7"/>
  <c r="U12" i="7"/>
  <c r="T12" i="7"/>
  <c r="S12" i="7"/>
  <c r="Q12" i="7"/>
  <c r="P12" i="7"/>
  <c r="O12" i="7"/>
  <c r="M12" i="7"/>
  <c r="L12" i="7"/>
  <c r="K12" i="7"/>
  <c r="I12" i="7"/>
  <c r="H12" i="7"/>
  <c r="G12" i="7"/>
  <c r="U11" i="7"/>
  <c r="T11" i="7"/>
  <c r="S11" i="7"/>
  <c r="Q11" i="7"/>
  <c r="P11" i="7"/>
  <c r="O11" i="7"/>
  <c r="M11" i="7"/>
  <c r="L11" i="7"/>
  <c r="K11" i="7"/>
  <c r="I11" i="7"/>
  <c r="H11" i="7"/>
  <c r="G11" i="7"/>
  <c r="U10" i="7"/>
  <c r="T10" i="7"/>
  <c r="S10" i="7"/>
  <c r="Q10" i="7"/>
  <c r="P10" i="7"/>
  <c r="O10" i="7"/>
  <c r="M10" i="7"/>
  <c r="L10" i="7"/>
  <c r="K10" i="7"/>
  <c r="I10" i="7"/>
  <c r="H10" i="7"/>
  <c r="G10" i="7"/>
  <c r="U9" i="7"/>
  <c r="T9" i="7"/>
  <c r="S9" i="7"/>
  <c r="Q9" i="7"/>
  <c r="P9" i="7"/>
  <c r="O9" i="7"/>
  <c r="M9" i="7"/>
  <c r="L9" i="7"/>
  <c r="K9" i="7"/>
  <c r="I9" i="7"/>
  <c r="H9" i="7"/>
  <c r="G9" i="7"/>
  <c r="U8" i="7"/>
  <c r="T8" i="7"/>
  <c r="S8" i="7"/>
  <c r="Q8" i="7"/>
  <c r="P8" i="7"/>
  <c r="O8" i="7"/>
  <c r="M8" i="7"/>
  <c r="L8" i="7"/>
  <c r="K8" i="7"/>
  <c r="I8" i="7"/>
  <c r="H8" i="7"/>
  <c r="G8" i="7"/>
  <c r="G15" i="6"/>
  <c r="I15" i="6" s="1"/>
  <c r="D15" i="6"/>
  <c r="F15" i="6" s="1"/>
  <c r="C15" i="6"/>
  <c r="B15" i="6"/>
  <c r="I14" i="6"/>
  <c r="H14" i="6"/>
  <c r="F14" i="6"/>
  <c r="E14" i="6"/>
  <c r="I13" i="6"/>
  <c r="H13" i="6"/>
  <c r="F13" i="6"/>
  <c r="E13" i="6"/>
  <c r="I12" i="6"/>
  <c r="H12" i="6"/>
  <c r="F12" i="6"/>
  <c r="E12" i="6"/>
  <c r="I11" i="6"/>
  <c r="H11" i="6"/>
  <c r="F11" i="6"/>
  <c r="E11" i="6"/>
  <c r="I10" i="6"/>
  <c r="H10" i="6"/>
  <c r="F10" i="6"/>
  <c r="E10" i="6"/>
  <c r="I9" i="6"/>
  <c r="H9" i="6"/>
  <c r="F9" i="6"/>
  <c r="E9" i="6"/>
  <c r="I8" i="6"/>
  <c r="H8" i="6"/>
  <c r="F8" i="6"/>
  <c r="E8" i="6"/>
  <c r="I7" i="6"/>
  <c r="H7" i="6"/>
  <c r="F7" i="6"/>
  <c r="E7" i="6"/>
  <c r="I6" i="6"/>
  <c r="H6" i="6"/>
  <c r="H15" i="6" s="1"/>
  <c r="F6" i="6"/>
  <c r="E6" i="6"/>
  <c r="E15" i="6" s="1"/>
  <c r="B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E10" i="5"/>
  <c r="D10" i="5"/>
  <c r="C10" i="5"/>
  <c r="E9" i="5"/>
  <c r="D9" i="5"/>
  <c r="E8" i="5"/>
  <c r="D8" i="5"/>
  <c r="C8" i="5"/>
  <c r="E7" i="5"/>
  <c r="D7" i="5"/>
  <c r="D16" i="5" s="1"/>
  <c r="C7" i="5"/>
  <c r="E6" i="5"/>
  <c r="E16" i="5" s="1"/>
  <c r="D6" i="5"/>
  <c r="C6" i="5"/>
  <c r="D19" i="4"/>
  <c r="F19" i="4" s="1"/>
  <c r="C19" i="4"/>
  <c r="G19" i="4" s="1"/>
  <c r="G18" i="4"/>
  <c r="E18" i="4"/>
  <c r="G17" i="4"/>
  <c r="E17" i="4"/>
  <c r="G16" i="4"/>
  <c r="F16" i="4"/>
  <c r="E16" i="4"/>
  <c r="G15" i="4"/>
  <c r="F15" i="4"/>
  <c r="E15" i="4"/>
  <c r="G14" i="4"/>
  <c r="E14" i="4"/>
  <c r="G13" i="4"/>
  <c r="E13" i="4"/>
  <c r="G12" i="4"/>
  <c r="F12" i="4"/>
  <c r="E12" i="4"/>
  <c r="G11" i="4"/>
  <c r="F11" i="4"/>
  <c r="E11" i="4"/>
  <c r="G10" i="4"/>
  <c r="E10" i="4"/>
  <c r="G9" i="4"/>
  <c r="E9" i="4"/>
  <c r="G8" i="4"/>
  <c r="F8" i="4"/>
  <c r="E8" i="4"/>
  <c r="G7" i="4"/>
  <c r="F7" i="4"/>
  <c r="E7" i="4"/>
  <c r="G6" i="4"/>
  <c r="E6" i="4"/>
  <c r="G5" i="4"/>
  <c r="E5" i="4"/>
  <c r="E19" i="4" s="1"/>
  <c r="G27" i="3"/>
  <c r="E27" i="3"/>
  <c r="G25" i="3" s="1"/>
  <c r="D27" i="3"/>
  <c r="C27" i="3"/>
  <c r="H27" i="3" s="1"/>
  <c r="H26" i="3"/>
  <c r="G26" i="3"/>
  <c r="F26" i="3"/>
  <c r="H25" i="3"/>
  <c r="F25" i="3"/>
  <c r="H24" i="3"/>
  <c r="G24" i="3"/>
  <c r="F24" i="3"/>
  <c r="H23" i="3"/>
  <c r="G23" i="3"/>
  <c r="F23" i="3"/>
  <c r="H22" i="3"/>
  <c r="G22" i="3"/>
  <c r="F22" i="3"/>
  <c r="H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H10" i="3"/>
  <c r="G10" i="3"/>
  <c r="F10" i="3"/>
  <c r="H9" i="3"/>
  <c r="G9" i="3"/>
  <c r="F9" i="3"/>
  <c r="H8" i="3"/>
  <c r="G8" i="3"/>
  <c r="F8" i="3"/>
  <c r="H7" i="3"/>
  <c r="G7" i="3"/>
  <c r="F7" i="3"/>
  <c r="F27" i="3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F6" i="4" l="1"/>
  <c r="F10" i="4"/>
  <c r="F14" i="4"/>
  <c r="F18" i="4"/>
  <c r="G21" i="3"/>
  <c r="F5" i="4"/>
  <c r="F9" i="4"/>
  <c r="F13" i="4"/>
  <c r="F17" i="4"/>
</calcChain>
</file>

<file path=xl/sharedStrings.xml><?xml version="1.0" encoding="utf-8"?>
<sst xmlns="http://schemas.openxmlformats.org/spreadsheetml/2006/main" count="1065" uniqueCount="721">
  <si>
    <t>13-1. 予算総括表</t>
    <rPh sb="6" eb="8">
      <t>ヨサン</t>
    </rPh>
    <rPh sb="8" eb="10">
      <t>ソウカツ</t>
    </rPh>
    <rPh sb="10" eb="11">
      <t>ヒョウ</t>
    </rPh>
    <phoneticPr fontId="6"/>
  </si>
  <si>
    <t>令和元年度</t>
    <rPh sb="0" eb="3">
      <t>レイワガン</t>
    </rPh>
    <phoneticPr fontId="8"/>
  </si>
  <si>
    <t>（単位：千円、％）</t>
    <rPh sb="1" eb="3">
      <t>タンイ</t>
    </rPh>
    <rPh sb="4" eb="6">
      <t>センエン</t>
    </rPh>
    <phoneticPr fontId="6"/>
  </si>
  <si>
    <t>会計名</t>
    <rPh sb="0" eb="2">
      <t>カイケイ</t>
    </rPh>
    <rPh sb="2" eb="3">
      <t>メイ</t>
    </rPh>
    <phoneticPr fontId="6"/>
  </si>
  <si>
    <t>30年度予算額
（当初）</t>
    <rPh sb="2" eb="4">
      <t>８ネンド</t>
    </rPh>
    <rPh sb="4" eb="7">
      <t>ヨサンガク</t>
    </rPh>
    <rPh sb="9" eb="11">
      <t>トウショ</t>
    </rPh>
    <phoneticPr fontId="6"/>
  </si>
  <si>
    <t>元年度予算額
（当初）</t>
    <rPh sb="0" eb="1">
      <t>ガン</t>
    </rPh>
    <rPh sb="1" eb="3">
      <t>８ネンド</t>
    </rPh>
    <rPh sb="3" eb="6">
      <t>ヨサンガク</t>
    </rPh>
    <rPh sb="8" eb="10">
      <t>トウショ</t>
    </rPh>
    <phoneticPr fontId="6"/>
  </si>
  <si>
    <t>比較増減額</t>
    <rPh sb="0" eb="2">
      <t>ヒカク</t>
    </rPh>
    <rPh sb="2" eb="3">
      <t>ゾウ</t>
    </rPh>
    <rPh sb="3" eb="5">
      <t>ゲンガク</t>
    </rPh>
    <phoneticPr fontId="6"/>
  </si>
  <si>
    <t>増減率</t>
    <rPh sb="0" eb="3">
      <t>ゾウゲンリツ</t>
    </rPh>
    <phoneticPr fontId="6"/>
  </si>
  <si>
    <t>一般会計</t>
    <rPh sb="0" eb="4">
      <t>イッパンカイケイ</t>
    </rPh>
    <phoneticPr fontId="6"/>
  </si>
  <si>
    <t>特別会計</t>
    <rPh sb="0" eb="4">
      <t>トクベツカイケイ</t>
    </rPh>
    <phoneticPr fontId="6"/>
  </si>
  <si>
    <t>国民健康保険</t>
    <rPh sb="0" eb="2">
      <t>コクミン</t>
    </rPh>
    <rPh sb="2" eb="6">
      <t>ケンコウホケン</t>
    </rPh>
    <phoneticPr fontId="6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</si>
  <si>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6"/>
  </si>
  <si>
    <t>介護保険</t>
    <rPh sb="0" eb="2">
      <t>カイゴ</t>
    </rPh>
    <rPh sb="2" eb="4">
      <t>ホケン</t>
    </rPh>
    <phoneticPr fontId="6"/>
  </si>
  <si>
    <t>母子父子寡婦福祉資金貸付金会計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3">
      <t>キン</t>
    </rPh>
    <rPh sb="13" eb="15">
      <t>カイケイ</t>
    </rPh>
    <phoneticPr fontId="6"/>
  </si>
  <si>
    <t>東越谷土地区画整理事業費</t>
    <rPh sb="0" eb="3">
      <t>ヒガシコシガヤ</t>
    </rPh>
    <rPh sb="3" eb="9">
      <t>トチクカクセイリ</t>
    </rPh>
    <rPh sb="9" eb="12">
      <t>ジギョウヒ</t>
    </rPh>
    <phoneticPr fontId="6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</si>
  <si>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3">
      <t>ジギョウヒ</t>
    </rPh>
    <phoneticPr fontId="6"/>
  </si>
  <si>
    <t>西大袋土地区画整理事業費</t>
    <rPh sb="0" eb="1">
      <t>ニシ</t>
    </rPh>
    <rPh sb="1" eb="3">
      <t>オオブクロ</t>
    </rPh>
    <rPh sb="3" eb="5">
      <t>トチ</t>
    </rPh>
    <rPh sb="5" eb="7">
      <t>クカク</t>
    </rPh>
    <rPh sb="7" eb="9">
      <t>セイリ</t>
    </rPh>
    <rPh sb="9" eb="12">
      <t>ジギョウヒ</t>
    </rPh>
    <phoneticPr fontId="6"/>
  </si>
  <si>
    <t>公共下水道事業費</t>
    <rPh sb="0" eb="5">
      <t>コウキョウゲスイドウ</t>
    </rPh>
    <rPh sb="5" eb="8">
      <t>ジギョウヒ</t>
    </rPh>
    <phoneticPr fontId="6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</si>
  <si>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1">
      <t>ジギョウヒ</t>
    </rPh>
    <phoneticPr fontId="6"/>
  </si>
  <si>
    <t>合　計</t>
    <rPh sb="0" eb="1">
      <t>ゴウ</t>
    </rPh>
    <rPh sb="2" eb="3">
      <t>ケイ</t>
    </rPh>
    <phoneticPr fontId="6"/>
  </si>
  <si>
    <t>資料：財政課</t>
    <rPh sb="0" eb="2">
      <t>シリョウ</t>
    </rPh>
    <rPh sb="3" eb="6">
      <t>ザイセイカ</t>
    </rPh>
    <phoneticPr fontId="6"/>
  </si>
  <si>
    <t>13-2. 一般会計決算状況（目的別内訳）</t>
    <rPh sb="6" eb="10">
      <t>イッパンカイケイ</t>
    </rPh>
    <rPh sb="10" eb="12">
      <t>ケッサン</t>
    </rPh>
    <rPh sb="12" eb="14">
      <t>ジョウキョウ</t>
    </rPh>
    <rPh sb="15" eb="18">
      <t>モクテキベツ</t>
    </rPh>
    <rPh sb="18" eb="20">
      <t>ウチワケ</t>
    </rPh>
    <phoneticPr fontId="6"/>
  </si>
  <si>
    <t>平成30年度</t>
    <phoneticPr fontId="8"/>
  </si>
  <si>
    <t>（1）歳  入</t>
    <rPh sb="3" eb="7">
      <t>サイニュウ</t>
    </rPh>
    <phoneticPr fontId="6"/>
  </si>
  <si>
    <t>（単位：円、％）</t>
    <rPh sb="1" eb="3">
      <t>タンイ</t>
    </rPh>
    <rPh sb="4" eb="5">
      <t>エン</t>
    </rPh>
    <phoneticPr fontId="6"/>
  </si>
  <si>
    <t>款</t>
    <rPh sb="0" eb="1">
      <t>カン</t>
    </rPh>
    <phoneticPr fontId="6"/>
  </si>
  <si>
    <t>予算額　Ａ</t>
    <rPh sb="0" eb="3">
      <t>ヨサンガク</t>
    </rPh>
    <phoneticPr fontId="6"/>
  </si>
  <si>
    <t>調定額</t>
    <rPh sb="0" eb="1">
      <t>チョウ</t>
    </rPh>
    <rPh sb="1" eb="3">
      <t>テイガク</t>
    </rPh>
    <phoneticPr fontId="6"/>
  </si>
  <si>
    <t>決算額　Ｂ</t>
    <rPh sb="0" eb="2">
      <t>ケッサン</t>
    </rPh>
    <rPh sb="2" eb="3">
      <t>ガク</t>
    </rPh>
    <phoneticPr fontId="6"/>
  </si>
  <si>
    <t>Ｂ－Ａ</t>
    <phoneticPr fontId="6"/>
  </si>
  <si>
    <t>決算額構成比</t>
    <rPh sb="0" eb="3">
      <t>ケッサンガク</t>
    </rPh>
    <rPh sb="3" eb="6">
      <t>コウセイヒ</t>
    </rPh>
    <phoneticPr fontId="6"/>
  </si>
  <si>
    <t>収入率　Ｂ/Ａ</t>
    <rPh sb="0" eb="2">
      <t>シュウニュウ</t>
    </rPh>
    <rPh sb="2" eb="3">
      <t>リツ</t>
    </rPh>
    <phoneticPr fontId="6"/>
  </si>
  <si>
    <t>市  税</t>
    <rPh sb="0" eb="4">
      <t>シゼイ</t>
    </rPh>
    <phoneticPr fontId="6"/>
  </si>
  <si>
    <t>地方譲与税</t>
    <rPh sb="0" eb="2">
      <t>チホウ</t>
    </rPh>
    <rPh sb="2" eb="4">
      <t>ジョウヨ</t>
    </rPh>
    <rPh sb="4" eb="5">
      <t>ゼイ</t>
    </rPh>
    <phoneticPr fontId="6"/>
  </si>
  <si>
    <t>利子割交付金</t>
    <rPh sb="0" eb="2">
      <t>リシ</t>
    </rPh>
    <rPh sb="2" eb="3">
      <t>ワリ</t>
    </rPh>
    <rPh sb="3" eb="6">
      <t>コウフキン</t>
    </rPh>
    <phoneticPr fontId="6"/>
  </si>
  <si>
    <t>配当割交付金</t>
    <rPh sb="0" eb="2">
      <t>ハイトウ</t>
    </rPh>
    <rPh sb="2" eb="3">
      <t>ワリ</t>
    </rPh>
    <rPh sb="3" eb="6">
      <t>コウフキン</t>
    </rPh>
    <phoneticPr fontId="6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</si>
  <si>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6"/>
  </si>
  <si>
    <t>地方消費税交付金</t>
    <rPh sb="0" eb="2">
      <t>チホウ</t>
    </rPh>
    <rPh sb="2" eb="5">
      <t>ショウヒゼイ</t>
    </rPh>
    <rPh sb="5" eb="8">
      <t>コウフキン</t>
    </rPh>
    <phoneticPr fontId="6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</si>
  <si>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6"/>
  </si>
  <si>
    <t>地方特例交付金</t>
    <rPh sb="0" eb="2">
      <t>チホウ</t>
    </rPh>
    <rPh sb="2" eb="4">
      <t>トクレイ</t>
    </rPh>
    <rPh sb="4" eb="7">
      <t>コウフキン</t>
    </rPh>
    <phoneticPr fontId="6"/>
  </si>
  <si>
    <t>地方交付税</t>
    <rPh sb="0" eb="2">
      <t>チホウ</t>
    </rPh>
    <rPh sb="2" eb="5">
      <t>コウフゼイ</t>
    </rPh>
    <phoneticPr fontId="6"/>
  </si>
  <si>
    <t>交通安全対策特別交付金</t>
    <rPh sb="0" eb="2">
      <t>コウツウ</t>
    </rPh>
    <rPh sb="2" eb="4">
      <t>アンゼン</t>
    </rPh>
    <rPh sb="4" eb="6">
      <t>タイサクヒ</t>
    </rPh>
    <rPh sb="6" eb="8">
      <t>トクベツ</t>
    </rPh>
    <rPh sb="8" eb="11">
      <t>コウフキン</t>
    </rPh>
    <phoneticPr fontId="6"/>
  </si>
  <si>
    <t>分担金及び負担金</t>
    <rPh sb="0" eb="3">
      <t>ブンタンキン</t>
    </rPh>
    <rPh sb="3" eb="4">
      <t>オヨ</t>
    </rPh>
    <rPh sb="5" eb="8">
      <t>フタンキン</t>
    </rPh>
    <phoneticPr fontId="6"/>
  </si>
  <si>
    <t>使用料及び手数料</t>
    <rPh sb="0" eb="3">
      <t>シヨウリョウ</t>
    </rPh>
    <rPh sb="3" eb="4">
      <t>オヨ</t>
    </rPh>
    <rPh sb="5" eb="8">
      <t>テスウリョウ</t>
    </rPh>
    <phoneticPr fontId="6"/>
  </si>
  <si>
    <t>国庫支出金</t>
    <rPh sb="0" eb="2">
      <t>コッコ</t>
    </rPh>
    <rPh sb="2" eb="5">
      <t>シシュツキン</t>
    </rPh>
    <phoneticPr fontId="6"/>
  </si>
  <si>
    <t>県支出金</t>
    <rPh sb="0" eb="1">
      <t>ケン</t>
    </rPh>
    <rPh sb="1" eb="4">
      <t>シシュツキン</t>
    </rPh>
    <phoneticPr fontId="6"/>
  </si>
  <si>
    <t>財産収入</t>
    <rPh sb="0" eb="2">
      <t>ザイサン</t>
    </rPh>
    <rPh sb="2" eb="4">
      <t>シュウニュウ</t>
    </rPh>
    <phoneticPr fontId="6"/>
  </si>
  <si>
    <t>寄附金</t>
    <rPh sb="0" eb="3">
      <t>キフキン</t>
    </rPh>
    <phoneticPr fontId="6"/>
  </si>
  <si>
    <t>繰入金</t>
    <rPh sb="0" eb="3">
      <t>クリイレキン</t>
    </rPh>
    <phoneticPr fontId="6"/>
  </si>
  <si>
    <t>繰越金</t>
    <rPh sb="0" eb="3">
      <t>クリコシキン</t>
    </rPh>
    <phoneticPr fontId="6"/>
  </si>
  <si>
    <t>諸収入</t>
    <rPh sb="0" eb="3">
      <t>ショシュウニュウ</t>
    </rPh>
    <phoneticPr fontId="6"/>
  </si>
  <si>
    <t>市  債</t>
    <rPh sb="0" eb="4">
      <t>シサイ</t>
    </rPh>
    <phoneticPr fontId="6"/>
  </si>
  <si>
    <t>歳入合計</t>
    <rPh sb="0" eb="2">
      <t>サイニュウ</t>
    </rPh>
    <rPh sb="2" eb="4">
      <t>ゴウケイ</t>
    </rPh>
    <phoneticPr fontId="6"/>
  </si>
  <si>
    <t>（2）歳  出</t>
    <rPh sb="3" eb="4">
      <t>サイ</t>
    </rPh>
    <rPh sb="6" eb="7">
      <t>デ</t>
    </rPh>
    <phoneticPr fontId="6"/>
  </si>
  <si>
    <t>（単位：円、%）</t>
    <rPh sb="1" eb="3">
      <t>タンイ</t>
    </rPh>
    <rPh sb="4" eb="5">
      <t>エン</t>
    </rPh>
    <phoneticPr fontId="6"/>
  </si>
  <si>
    <t>Ａ－Ｂ</t>
    <phoneticPr fontId="6"/>
  </si>
  <si>
    <t>執行率　Ｂ/Ａ</t>
    <rPh sb="0" eb="2">
      <t>シッコウ</t>
    </rPh>
    <rPh sb="2" eb="3">
      <t>リツ</t>
    </rPh>
    <phoneticPr fontId="6"/>
  </si>
  <si>
    <t>議会費</t>
    <rPh sb="0" eb="2">
      <t>ギカイ</t>
    </rPh>
    <rPh sb="2" eb="3">
      <t>ヒ</t>
    </rPh>
    <phoneticPr fontId="6"/>
  </si>
  <si>
    <t>総務費</t>
    <rPh sb="0" eb="3">
      <t>ソウムヒ</t>
    </rPh>
    <phoneticPr fontId="6"/>
  </si>
  <si>
    <t>民生費</t>
    <rPh sb="0" eb="2">
      <t>ミンセイ</t>
    </rPh>
    <rPh sb="2" eb="3">
      <t>ヒ</t>
    </rPh>
    <phoneticPr fontId="6"/>
  </si>
  <si>
    <t>衛生費</t>
    <rPh sb="0" eb="3">
      <t>エイセイヒ</t>
    </rPh>
    <phoneticPr fontId="6"/>
  </si>
  <si>
    <t>労働費</t>
    <rPh sb="0" eb="3">
      <t>ロウドウヒ</t>
    </rPh>
    <phoneticPr fontId="6"/>
  </si>
  <si>
    <t>農林水産業費</t>
    <rPh sb="0" eb="4">
      <t>ノウリンスイサン</t>
    </rPh>
    <rPh sb="4" eb="5">
      <t>ギョウ</t>
    </rPh>
    <rPh sb="5" eb="6">
      <t>ヒ</t>
    </rPh>
    <phoneticPr fontId="6"/>
  </si>
  <si>
    <t>商工費</t>
    <rPh sb="0" eb="2">
      <t>ショウコウ</t>
    </rPh>
    <rPh sb="2" eb="3">
      <t>ヒ</t>
    </rPh>
    <phoneticPr fontId="6"/>
  </si>
  <si>
    <t>土木費</t>
    <rPh sb="0" eb="2">
      <t>ドボク</t>
    </rPh>
    <rPh sb="2" eb="3">
      <t>ヒ</t>
    </rPh>
    <phoneticPr fontId="6"/>
  </si>
  <si>
    <t>消防費</t>
    <rPh sb="0" eb="2">
      <t>ショウボウ</t>
    </rPh>
    <rPh sb="2" eb="3">
      <t>ヒ</t>
    </rPh>
    <phoneticPr fontId="6"/>
  </si>
  <si>
    <t>教育費</t>
    <rPh sb="0" eb="3">
      <t>キョウイクヒ</t>
    </rPh>
    <phoneticPr fontId="6"/>
  </si>
  <si>
    <t>災害復旧費</t>
    <rPh sb="0" eb="2">
      <t>サイガイ</t>
    </rPh>
    <rPh sb="2" eb="5">
      <t>フッキュウヒ</t>
    </rPh>
    <phoneticPr fontId="6"/>
  </si>
  <si>
    <t>公債費</t>
    <rPh sb="0" eb="2">
      <t>コウサイ</t>
    </rPh>
    <rPh sb="2" eb="3">
      <t>ヒ</t>
    </rPh>
    <phoneticPr fontId="6"/>
  </si>
  <si>
    <t>諸支出金</t>
    <rPh sb="0" eb="1">
      <t>ショ</t>
    </rPh>
    <rPh sb="1" eb="4">
      <t>シシュツキン</t>
    </rPh>
    <phoneticPr fontId="6"/>
  </si>
  <si>
    <t>予備費</t>
    <rPh sb="0" eb="3">
      <t>ヨビヒ</t>
    </rPh>
    <phoneticPr fontId="6"/>
  </si>
  <si>
    <t>歳出合計</t>
    <rPh sb="0" eb="2">
      <t>サイシュツ</t>
    </rPh>
    <rPh sb="2" eb="4">
      <t>ゴウケイ</t>
    </rPh>
    <phoneticPr fontId="6"/>
  </si>
  <si>
    <t>13-3. 一般会計決算状況（性質別内訳）</t>
    <rPh sb="6" eb="10">
      <t>イッパンカイケイ</t>
    </rPh>
    <rPh sb="10" eb="14">
      <t>ケッサンジョウキョウ</t>
    </rPh>
    <rPh sb="15" eb="17">
      <t>セイシツ</t>
    </rPh>
    <rPh sb="17" eb="18">
      <t>ベツ</t>
    </rPh>
    <rPh sb="18" eb="20">
      <t>ウチワケ</t>
    </rPh>
    <phoneticPr fontId="6"/>
  </si>
  <si>
    <t>平成30年度</t>
    <phoneticPr fontId="8"/>
  </si>
  <si>
    <t>区分</t>
    <rPh sb="0" eb="2">
      <t>クブン</t>
    </rPh>
    <phoneticPr fontId="6"/>
  </si>
  <si>
    <t>決算額(千円）</t>
    <rPh sb="0" eb="3">
      <t>ケッサンガク</t>
    </rPh>
    <rPh sb="4" eb="6">
      <t>センエン</t>
    </rPh>
    <phoneticPr fontId="6"/>
  </si>
  <si>
    <t>構成比(%)</t>
    <rPh sb="0" eb="3">
      <t>コウセイヒ</t>
    </rPh>
    <phoneticPr fontId="6"/>
  </si>
  <si>
    <t>1世帯当り(円)</t>
    <rPh sb="1" eb="3">
      <t>セタイ</t>
    </rPh>
    <rPh sb="3" eb="4">
      <t>ア</t>
    </rPh>
    <rPh sb="6" eb="7">
      <t>エン</t>
    </rPh>
    <phoneticPr fontId="6"/>
  </si>
  <si>
    <t>1人当り(円）</t>
    <rPh sb="0" eb="2">
      <t>１リ</t>
    </rPh>
    <rPh sb="2" eb="3">
      <t>アタ</t>
    </rPh>
    <rPh sb="5" eb="6">
      <t>エン</t>
    </rPh>
    <phoneticPr fontId="6"/>
  </si>
  <si>
    <t>人件費</t>
    <rPh sb="0" eb="3">
      <t>ジンケンヒ</t>
    </rPh>
    <phoneticPr fontId="6"/>
  </si>
  <si>
    <t>扶助費</t>
    <rPh sb="0" eb="3">
      <t>フジョヒ</t>
    </rPh>
    <phoneticPr fontId="6"/>
  </si>
  <si>
    <t>公債費</t>
    <rPh sb="0" eb="3">
      <t>コウサイヒ</t>
    </rPh>
    <phoneticPr fontId="6"/>
  </si>
  <si>
    <t>物件費</t>
    <rPh sb="0" eb="3">
      <t>ブッケンヒ</t>
    </rPh>
    <phoneticPr fontId="6"/>
  </si>
  <si>
    <t>維持補修費</t>
    <rPh sb="0" eb="2">
      <t>イジ</t>
    </rPh>
    <rPh sb="2" eb="4">
      <t>ホシュウ</t>
    </rPh>
    <rPh sb="4" eb="5">
      <t>ヒ</t>
    </rPh>
    <phoneticPr fontId="6"/>
  </si>
  <si>
    <t>補助費等</t>
    <rPh sb="0" eb="2">
      <t>ホジョ</t>
    </rPh>
    <rPh sb="2" eb="3">
      <t>ヒ</t>
    </rPh>
    <rPh sb="3" eb="4">
      <t>トウ</t>
    </rPh>
    <phoneticPr fontId="6"/>
  </si>
  <si>
    <t>繰出金</t>
    <rPh sb="0" eb="2">
      <t>クリダ</t>
    </rPh>
    <rPh sb="2" eb="3">
      <t>キン</t>
    </rPh>
    <phoneticPr fontId="6"/>
  </si>
  <si>
    <t>投資及び出資金、貸付金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6"/>
  </si>
  <si>
    <t>積立金</t>
    <rPh sb="0" eb="3">
      <t>ツミタテキン</t>
    </rPh>
    <phoneticPr fontId="6"/>
  </si>
  <si>
    <t>投資的経費</t>
    <rPh sb="0" eb="3">
      <t>トウシテキ</t>
    </rPh>
    <rPh sb="3" eb="5">
      <t>ケイヒ</t>
    </rPh>
    <phoneticPr fontId="6"/>
  </si>
  <si>
    <t>合　計</t>
    <rPh sb="0" eb="3">
      <t>ゴウケイ</t>
    </rPh>
    <phoneticPr fontId="6"/>
  </si>
  <si>
    <t>13-4. 特別会計決算状況</t>
    <rPh sb="6" eb="8">
      <t>トクベツ</t>
    </rPh>
    <rPh sb="8" eb="10">
      <t>イッパンカイケイ</t>
    </rPh>
    <rPh sb="10" eb="12">
      <t>ケッサン</t>
    </rPh>
    <rPh sb="12" eb="14">
      <t>ジョウキョウ</t>
    </rPh>
    <phoneticPr fontId="6"/>
  </si>
  <si>
    <t>平成30年度</t>
    <phoneticPr fontId="8"/>
  </si>
  <si>
    <t>予算額Ａ</t>
    <rPh sb="0" eb="3">
      <t>ヨサンガク</t>
    </rPh>
    <phoneticPr fontId="6"/>
  </si>
  <si>
    <t>収入済額Ｂ</t>
    <rPh sb="0" eb="2">
      <t>シュウニュウ</t>
    </rPh>
    <rPh sb="2" eb="3">
      <t>ズ</t>
    </rPh>
    <rPh sb="3" eb="4">
      <t>ガク</t>
    </rPh>
    <phoneticPr fontId="6"/>
  </si>
  <si>
    <t>Ｂ－Ａ</t>
    <phoneticPr fontId="6"/>
  </si>
  <si>
    <t>収入率 Ｂ/Ａ</t>
    <rPh sb="0" eb="2">
      <t>シュウニュウ</t>
    </rPh>
    <rPh sb="2" eb="3">
      <t>リツ</t>
    </rPh>
    <phoneticPr fontId="6"/>
  </si>
  <si>
    <t>支出済額Ｃ</t>
    <rPh sb="0" eb="2">
      <t>シシュツ</t>
    </rPh>
    <rPh sb="2" eb="3">
      <t>ズ</t>
    </rPh>
    <rPh sb="3" eb="4">
      <t>ガク</t>
    </rPh>
    <phoneticPr fontId="6"/>
  </si>
  <si>
    <t>Ａ－Ｃ</t>
    <phoneticPr fontId="6"/>
  </si>
  <si>
    <t>執行率 Ｃ/Ａ</t>
    <rPh sb="0" eb="2">
      <t>シッコウ</t>
    </rPh>
    <rPh sb="2" eb="3">
      <t>リツ</t>
    </rPh>
    <phoneticPr fontId="6"/>
  </si>
  <si>
    <t>後期高齢者医療</t>
    <rPh sb="0" eb="2">
      <t>コウキ</t>
    </rPh>
    <rPh sb="2" eb="5">
      <t>コウレイシャ</t>
    </rPh>
    <rPh sb="5" eb="7">
      <t>イリョウ</t>
    </rPh>
    <phoneticPr fontId="6"/>
  </si>
  <si>
    <t>母子父子寡婦福祉資金貸付金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3">
      <t>キン</t>
    </rPh>
    <phoneticPr fontId="6"/>
  </si>
  <si>
    <t>東越谷土地区画整理事業費</t>
    <rPh sb="0" eb="3">
      <t>ヒガシコシガヤ</t>
    </rPh>
    <rPh sb="3" eb="9">
      <t>トチクカクセイリ</t>
    </rPh>
    <rPh sb="9" eb="11">
      <t>ジギョウヒ</t>
    </rPh>
    <rPh sb="11" eb="12">
      <t>ヒ</t>
    </rPh>
    <phoneticPr fontId="6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</si>
  <si>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2">
      <t>ジギョウヒ</t>
    </rPh>
    <rPh sb="12" eb="13">
      <t>ヒ</t>
    </rPh>
    <phoneticPr fontId="6"/>
  </si>
  <si>
    <t>西大袋土地区画整理事業費</t>
    <rPh sb="0" eb="1">
      <t>ニシ</t>
    </rPh>
    <rPh sb="1" eb="2">
      <t>オオ</t>
    </rPh>
    <rPh sb="2" eb="3">
      <t>フクロ</t>
    </rPh>
    <rPh sb="3" eb="9">
      <t>トチクカクセイリ</t>
    </rPh>
    <rPh sb="9" eb="11">
      <t>ジギョウヒ</t>
    </rPh>
    <rPh sb="11" eb="12">
      <t>ヒ</t>
    </rPh>
    <phoneticPr fontId="6"/>
  </si>
  <si>
    <t>公共下水道事業費</t>
    <rPh sb="0" eb="5">
      <t>コウキョウゲスイドウ</t>
    </rPh>
    <rPh sb="5" eb="7">
      <t>ジギョウヒ</t>
    </rPh>
    <rPh sb="7" eb="8">
      <t>ヒ</t>
    </rPh>
    <phoneticPr fontId="6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</si>
  <si>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rPh sb="10" eb="11">
      <t>ヒ</t>
    </rPh>
    <phoneticPr fontId="6"/>
  </si>
  <si>
    <t>13-5. 一般会計決算額の推移</t>
    <rPh sb="6" eb="10">
      <t>イッパンカイケイ</t>
    </rPh>
    <rPh sb="10" eb="12">
      <t>ケッサン</t>
    </rPh>
    <rPh sb="12" eb="13">
      <t>ガク</t>
    </rPh>
    <rPh sb="14" eb="16">
      <t>スイイ</t>
    </rPh>
    <phoneticPr fontId="6"/>
  </si>
  <si>
    <t>各年度</t>
    <rPh sb="0" eb="2">
      <t>カクネン</t>
    </rPh>
    <rPh sb="2" eb="3">
      <t>ド</t>
    </rPh>
    <phoneticPr fontId="8"/>
  </si>
  <si>
    <t>（1）歳　入</t>
    <rPh sb="3" eb="4">
      <t>サイ</t>
    </rPh>
    <rPh sb="5" eb="6">
      <t>イ</t>
    </rPh>
    <phoneticPr fontId="6"/>
  </si>
  <si>
    <t>区  分</t>
    <rPh sb="0" eb="4">
      <t>クブン</t>
    </rPh>
    <phoneticPr fontId="6"/>
  </si>
  <si>
    <t>平成26年度</t>
    <rPh sb="0" eb="2">
      <t>ヘイセイ</t>
    </rPh>
    <rPh sb="4" eb="5">
      <t>ネン</t>
    </rPh>
    <rPh sb="5" eb="6">
      <t>ド</t>
    </rPh>
    <phoneticPr fontId="6"/>
  </si>
  <si>
    <t>27年度</t>
    <rPh sb="2" eb="4">
      <t>８ネンド</t>
    </rPh>
    <phoneticPr fontId="6"/>
  </si>
  <si>
    <t>28年度</t>
    <rPh sb="2" eb="4">
      <t>８ネンド</t>
    </rPh>
    <phoneticPr fontId="6"/>
  </si>
  <si>
    <t>29年度</t>
    <rPh sb="2" eb="4">
      <t>８ネンド</t>
    </rPh>
    <phoneticPr fontId="6"/>
  </si>
  <si>
    <t>30年度</t>
    <rPh sb="2" eb="4">
      <t>８ネンド</t>
    </rPh>
    <phoneticPr fontId="6"/>
  </si>
  <si>
    <t>決算額</t>
    <rPh sb="0" eb="2">
      <t>ケッサン</t>
    </rPh>
    <rPh sb="2" eb="3">
      <t>ガク</t>
    </rPh>
    <phoneticPr fontId="6"/>
  </si>
  <si>
    <t>構成比</t>
    <rPh sb="0" eb="3">
      <t>コウセイヒ</t>
    </rPh>
    <phoneticPr fontId="6"/>
  </si>
  <si>
    <t>前年度比</t>
    <rPh sb="0" eb="4">
      <t>ゼンネンドヒ</t>
    </rPh>
    <phoneticPr fontId="6"/>
  </si>
  <si>
    <t>指数</t>
    <rPh sb="0" eb="2">
      <t>シスウ</t>
    </rPh>
    <phoneticPr fontId="6"/>
  </si>
  <si>
    <t>総  計</t>
    <rPh sb="0" eb="4">
      <t>ソウケイ</t>
    </rPh>
    <phoneticPr fontId="6"/>
  </si>
  <si>
    <t>市　税</t>
    <phoneticPr fontId="6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</si>
  <si>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6"/>
  </si>
  <si>
    <t>自動車取得税交付金</t>
    <rPh sb="0" eb="6">
      <t>ジドウシャシュトクゼイ</t>
    </rPh>
    <rPh sb="6" eb="9">
      <t>コウフキン</t>
    </rPh>
    <phoneticPr fontId="6"/>
  </si>
  <si>
    <t>地方交付税</t>
    <rPh sb="0" eb="5">
      <t>チホウコウフゼイ</t>
    </rPh>
    <phoneticPr fontId="6"/>
  </si>
  <si>
    <t>うち特別交付税</t>
    <rPh sb="2" eb="4">
      <t>トクベツ</t>
    </rPh>
    <rPh sb="4" eb="7">
      <t>コウフゼイ</t>
    </rPh>
    <phoneticPr fontId="6"/>
  </si>
  <si>
    <t>交通安全対策特別交付金</t>
    <rPh sb="0" eb="2">
      <t>コウツウ</t>
    </rPh>
    <rPh sb="2" eb="6">
      <t>アンゼンタイサク</t>
    </rPh>
    <rPh sb="6" eb="8">
      <t>トクベツ</t>
    </rPh>
    <rPh sb="8" eb="11">
      <t>コウフキン</t>
    </rPh>
    <phoneticPr fontId="6"/>
  </si>
  <si>
    <t>諸収入</t>
    <rPh sb="0" eb="1">
      <t>ショ</t>
    </rPh>
    <rPh sb="1" eb="3">
      <t>シュウニュウ</t>
    </rPh>
    <phoneticPr fontId="6"/>
  </si>
  <si>
    <t>うち収益事業収入</t>
    <rPh sb="2" eb="4">
      <t>シュウエキ</t>
    </rPh>
    <rPh sb="4" eb="6">
      <t>ジギョウ</t>
    </rPh>
    <rPh sb="6" eb="8">
      <t>シュウニュウ</t>
    </rPh>
    <phoneticPr fontId="6"/>
  </si>
  <si>
    <t>地方債</t>
    <rPh sb="0" eb="3">
      <t>チホウサイ</t>
    </rPh>
    <phoneticPr fontId="6"/>
  </si>
  <si>
    <t>（注）指数は平成26年度=100。</t>
    <rPh sb="1" eb="2">
      <t>チュウイ</t>
    </rPh>
    <rPh sb="3" eb="5">
      <t>シスウ</t>
    </rPh>
    <rPh sb="6" eb="8">
      <t>ヘイセイ</t>
    </rPh>
    <rPh sb="10" eb="12">
      <t>４ネンド</t>
    </rPh>
    <phoneticPr fontId="6"/>
  </si>
  <si>
    <t>資料：財政課</t>
    <rPh sb="0" eb="2">
      <t>シリョウ</t>
    </rPh>
    <rPh sb="3" eb="5">
      <t>ザイセイ</t>
    </rPh>
    <rPh sb="5" eb="6">
      <t>カ</t>
    </rPh>
    <phoneticPr fontId="6"/>
  </si>
  <si>
    <t>（2）歳　出</t>
    <rPh sb="3" eb="4">
      <t>サイ</t>
    </rPh>
    <rPh sb="5" eb="6">
      <t>デ</t>
    </rPh>
    <phoneticPr fontId="6"/>
  </si>
  <si>
    <t>（単位：千円、%）</t>
    <rPh sb="1" eb="3">
      <t>タンイ</t>
    </rPh>
    <rPh sb="4" eb="6">
      <t>センエン</t>
    </rPh>
    <phoneticPr fontId="6"/>
  </si>
  <si>
    <t>平成26年度</t>
    <rPh sb="0" eb="2">
      <t>ヘイセイ</t>
    </rPh>
    <rPh sb="4" eb="6">
      <t>８ネンド</t>
    </rPh>
    <phoneticPr fontId="6"/>
  </si>
  <si>
    <t>投資及び出資金･貸付金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6"/>
  </si>
  <si>
    <t>元利償還金</t>
    <rPh sb="0" eb="2">
      <t>ガンリ</t>
    </rPh>
    <rPh sb="2" eb="4">
      <t>ショウカン</t>
    </rPh>
    <rPh sb="4" eb="5">
      <t>キン</t>
    </rPh>
    <phoneticPr fontId="6"/>
  </si>
  <si>
    <t>一時借入金利子</t>
    <rPh sb="0" eb="2">
      <t>イチジ</t>
    </rPh>
    <rPh sb="2" eb="4">
      <t>カリイレ</t>
    </rPh>
    <rPh sb="4" eb="5">
      <t>キン</t>
    </rPh>
    <rPh sb="5" eb="7">
      <t>リシ</t>
    </rPh>
    <phoneticPr fontId="6"/>
  </si>
  <si>
    <t>‐</t>
  </si>
  <si>
    <t>‐</t>
    <phoneticPr fontId="6"/>
  </si>
  <si>
    <t>‐</t>
    <phoneticPr fontId="6"/>
  </si>
  <si>
    <t>‐</t>
    <phoneticPr fontId="6"/>
  </si>
  <si>
    <t>-</t>
  </si>
  <si>
    <t>うち下水道事業への繰出金</t>
    <rPh sb="2" eb="3">
      <t>ゲ</t>
    </rPh>
    <rPh sb="3" eb="7">
      <t>スイドウジギョウ</t>
    </rPh>
    <rPh sb="9" eb="11">
      <t>クリダ</t>
    </rPh>
    <rPh sb="11" eb="12">
      <t>キン</t>
    </rPh>
    <phoneticPr fontId="6"/>
  </si>
  <si>
    <t>うち補助事業</t>
    <rPh sb="2" eb="4">
      <t>ホジョ</t>
    </rPh>
    <rPh sb="4" eb="6">
      <t>ジギョウ</t>
    </rPh>
    <phoneticPr fontId="6"/>
  </si>
  <si>
    <t>うち単独事業</t>
    <rPh sb="2" eb="4">
      <t>タンドク</t>
    </rPh>
    <rPh sb="4" eb="6">
      <t>ジギョウ</t>
    </rPh>
    <phoneticPr fontId="6"/>
  </si>
  <si>
    <t>投資的経費のうち用地費</t>
    <rPh sb="0" eb="3">
      <t>トウシテキ</t>
    </rPh>
    <rPh sb="3" eb="5">
      <t>ケイヒ</t>
    </rPh>
    <rPh sb="8" eb="10">
      <t>ヨウチ</t>
    </rPh>
    <rPh sb="10" eb="11">
      <t>ヒ</t>
    </rPh>
    <phoneticPr fontId="6"/>
  </si>
  <si>
    <t>13-6. 一般会計歳入総額に占める市税の割合</t>
    <rPh sb="6" eb="10">
      <t>イッパンカイケイ</t>
    </rPh>
    <rPh sb="10" eb="12">
      <t>サイニュウ</t>
    </rPh>
    <rPh sb="12" eb="14">
      <t>ソウガク</t>
    </rPh>
    <rPh sb="15" eb="16">
      <t>シ</t>
    </rPh>
    <rPh sb="18" eb="20">
      <t>シゼイ</t>
    </rPh>
    <rPh sb="21" eb="23">
      <t>ワリアイ</t>
    </rPh>
    <phoneticPr fontId="6"/>
  </si>
  <si>
    <t>各年度</t>
    <rPh sb="0" eb="3">
      <t>カクネンド</t>
    </rPh>
    <phoneticPr fontId="8"/>
  </si>
  <si>
    <t>年度</t>
    <rPh sb="0" eb="2">
      <t>ネンド</t>
    </rPh>
    <phoneticPr fontId="6"/>
  </si>
  <si>
    <t>一般会計歳入
総額（千円）</t>
    <rPh sb="0" eb="4">
      <t>イッパンカイケイ</t>
    </rPh>
    <rPh sb="4" eb="6">
      <t>サイニュウ</t>
    </rPh>
    <rPh sb="7" eb="9">
      <t>ソウガク</t>
    </rPh>
    <rPh sb="10" eb="12">
      <t>センエン</t>
    </rPh>
    <phoneticPr fontId="6"/>
  </si>
  <si>
    <t>市税収入総額
（千円）</t>
    <rPh sb="0" eb="2">
      <t>シゼイ</t>
    </rPh>
    <rPh sb="2" eb="4">
      <t>シュウニュウ</t>
    </rPh>
    <rPh sb="4" eb="6">
      <t>ソウガク</t>
    </rPh>
    <rPh sb="8" eb="10">
      <t>センエン</t>
    </rPh>
    <phoneticPr fontId="6"/>
  </si>
  <si>
    <t>割合（％）</t>
    <rPh sb="0" eb="2">
      <t>ワリアイ</t>
    </rPh>
    <phoneticPr fontId="6"/>
  </si>
  <si>
    <t>市民1人当り市税
負担額（円）</t>
    <rPh sb="0" eb="2">
      <t>シミン</t>
    </rPh>
    <rPh sb="2" eb="4">
      <t>１リ</t>
    </rPh>
    <rPh sb="4" eb="5">
      <t>ア</t>
    </rPh>
    <rPh sb="6" eb="8">
      <t>シゼイ</t>
    </rPh>
    <rPh sb="9" eb="12">
      <t>フタンガク</t>
    </rPh>
    <rPh sb="13" eb="14">
      <t>エン</t>
    </rPh>
    <phoneticPr fontId="6"/>
  </si>
  <si>
    <t>1世帯当り市税
負担額（円）</t>
    <rPh sb="1" eb="3">
      <t>セタイ</t>
    </rPh>
    <rPh sb="3" eb="4">
      <t>ア</t>
    </rPh>
    <rPh sb="5" eb="7">
      <t>シゼイ</t>
    </rPh>
    <rPh sb="8" eb="11">
      <t>フタンガク</t>
    </rPh>
    <rPh sb="12" eb="13">
      <t>エン</t>
    </rPh>
    <phoneticPr fontId="6"/>
  </si>
  <si>
    <t>平成28</t>
    <rPh sb="0" eb="2">
      <t>ヘイセイ</t>
    </rPh>
    <phoneticPr fontId="6"/>
  </si>
  <si>
    <t>13-7. 市債現在高（一般会計）</t>
    <rPh sb="6" eb="8">
      <t>シサイ</t>
    </rPh>
    <rPh sb="8" eb="11">
      <t>ゲンザイダカ</t>
    </rPh>
    <rPh sb="12" eb="16">
      <t>イッパンカイケイ</t>
    </rPh>
    <phoneticPr fontId="6"/>
  </si>
  <si>
    <t>各年度3月31日</t>
    <rPh sb="0" eb="3">
      <t>カクネンド</t>
    </rPh>
    <rPh sb="4" eb="5">
      <t>ガツ</t>
    </rPh>
    <rPh sb="7" eb="8">
      <t>ニチ</t>
    </rPh>
    <phoneticPr fontId="6"/>
  </si>
  <si>
    <t>（1）目的別</t>
    <rPh sb="3" eb="6">
      <t>モクテキベツ</t>
    </rPh>
    <phoneticPr fontId="6"/>
  </si>
  <si>
    <t>（単位：千円）</t>
    <rPh sb="1" eb="3">
      <t>タンイ</t>
    </rPh>
    <rPh sb="4" eb="6">
      <t>センエン</t>
    </rPh>
    <phoneticPr fontId="6"/>
  </si>
  <si>
    <t>種　別</t>
    <rPh sb="0" eb="1">
      <t>シュ</t>
    </rPh>
    <rPh sb="2" eb="3">
      <t>ベツ</t>
    </rPh>
    <phoneticPr fontId="6"/>
  </si>
  <si>
    <t>平成28年度</t>
    <rPh sb="0" eb="2">
      <t>ヘー</t>
    </rPh>
    <rPh sb="4" eb="6">
      <t>８ネンド</t>
    </rPh>
    <phoneticPr fontId="6"/>
  </si>
  <si>
    <t>30年度</t>
  </si>
  <si>
    <t>総　額</t>
    <rPh sb="0" eb="1">
      <t>フサ</t>
    </rPh>
    <rPh sb="2" eb="3">
      <t>ガク</t>
    </rPh>
    <phoneticPr fontId="6"/>
  </si>
  <si>
    <t>総務債</t>
    <rPh sb="0" eb="2">
      <t>ソウム</t>
    </rPh>
    <rPh sb="2" eb="3">
      <t>サイ</t>
    </rPh>
    <phoneticPr fontId="6"/>
  </si>
  <si>
    <t>民生債</t>
    <rPh sb="0" eb="2">
      <t>ミンセイ</t>
    </rPh>
    <rPh sb="2" eb="3">
      <t>サイ</t>
    </rPh>
    <phoneticPr fontId="6"/>
  </si>
  <si>
    <t>衛生債</t>
    <rPh sb="0" eb="2">
      <t>エイセイ</t>
    </rPh>
    <rPh sb="2" eb="3">
      <t>サイ</t>
    </rPh>
    <phoneticPr fontId="6"/>
  </si>
  <si>
    <t>労働債</t>
    <rPh sb="0" eb="2">
      <t>ロウドウ</t>
    </rPh>
    <rPh sb="2" eb="3">
      <t>サイ</t>
    </rPh>
    <phoneticPr fontId="6"/>
  </si>
  <si>
    <t>農林水産業債</t>
    <rPh sb="0" eb="2">
      <t>ノウリン</t>
    </rPh>
    <rPh sb="2" eb="5">
      <t>スイサンギョウ</t>
    </rPh>
    <rPh sb="5" eb="6">
      <t>サイ</t>
    </rPh>
    <phoneticPr fontId="6"/>
  </si>
  <si>
    <t>商工債</t>
    <rPh sb="0" eb="2">
      <t>ショウコウ</t>
    </rPh>
    <rPh sb="2" eb="3">
      <t>サイ</t>
    </rPh>
    <phoneticPr fontId="6"/>
  </si>
  <si>
    <t>土木債</t>
    <rPh sb="0" eb="2">
      <t>ドボク</t>
    </rPh>
    <rPh sb="2" eb="3">
      <t>サイ</t>
    </rPh>
    <phoneticPr fontId="6"/>
  </si>
  <si>
    <t>消防債</t>
    <rPh sb="0" eb="2">
      <t>ショウボウ</t>
    </rPh>
    <rPh sb="2" eb="3">
      <t>サイ</t>
    </rPh>
    <phoneticPr fontId="6"/>
  </si>
  <si>
    <t>教育債</t>
    <rPh sb="0" eb="2">
      <t>キョウイク</t>
    </rPh>
    <rPh sb="2" eb="3">
      <t>サイ</t>
    </rPh>
    <phoneticPr fontId="6"/>
  </si>
  <si>
    <t>災害復旧債</t>
  </si>
  <si>
    <t>その他（特例債）</t>
    <rPh sb="2" eb="3">
      <t>タ</t>
    </rPh>
    <rPh sb="4" eb="6">
      <t>トクレイ</t>
    </rPh>
    <rPh sb="6" eb="7">
      <t>サイ</t>
    </rPh>
    <phoneticPr fontId="6"/>
  </si>
  <si>
    <t>（2）借入先別</t>
    <rPh sb="3" eb="6">
      <t>カリイレサキ</t>
    </rPh>
    <rPh sb="6" eb="7">
      <t>ベツ</t>
    </rPh>
    <phoneticPr fontId="6"/>
  </si>
  <si>
    <t>借入先</t>
    <rPh sb="0" eb="3">
      <t>カリイレサキ</t>
    </rPh>
    <phoneticPr fontId="6"/>
  </si>
  <si>
    <t>財務省</t>
    <rPh sb="0" eb="3">
      <t>ザイムショウ</t>
    </rPh>
    <phoneticPr fontId="6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</si>
  <si>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6"/>
  </si>
  <si>
    <t>（株）ゆうちょ銀行・（株）かんぽ生命保険</t>
    <rPh sb="1" eb="2">
      <t>カブ</t>
    </rPh>
    <rPh sb="7" eb="9">
      <t>ギンコウ</t>
    </rPh>
    <rPh sb="11" eb="12">
      <t>カブ</t>
    </rPh>
    <rPh sb="16" eb="18">
      <t>セイメイ</t>
    </rPh>
    <rPh sb="18" eb="20">
      <t>ホケン</t>
    </rPh>
    <phoneticPr fontId="6"/>
  </si>
  <si>
    <t>銀行</t>
    <rPh sb="0" eb="2">
      <t>ギンコウ</t>
    </rPh>
    <phoneticPr fontId="6"/>
  </si>
  <si>
    <t>その他</t>
    <rPh sb="0" eb="3">
      <t>ソノタ</t>
    </rPh>
    <phoneticPr fontId="6"/>
  </si>
  <si>
    <t>13-8. 年度別市債の状況（一般会計）</t>
    <rPh sb="6" eb="8">
      <t>ネンド</t>
    </rPh>
    <rPh sb="8" eb="9">
      <t>ベツ</t>
    </rPh>
    <rPh sb="9" eb="11">
      <t>シサイ</t>
    </rPh>
    <rPh sb="12" eb="14">
      <t>ジョウキョウ</t>
    </rPh>
    <rPh sb="15" eb="17">
      <t>イッパン</t>
    </rPh>
    <rPh sb="17" eb="19">
      <t>カイケイ</t>
    </rPh>
    <phoneticPr fontId="6"/>
  </si>
  <si>
    <t>各年度</t>
    <rPh sb="0" eb="1">
      <t>カク</t>
    </rPh>
    <rPh sb="1" eb="3">
      <t>ネンド</t>
    </rPh>
    <phoneticPr fontId="8"/>
  </si>
  <si>
    <t>種別</t>
    <rPh sb="0" eb="2">
      <t>シュベツ</t>
    </rPh>
    <phoneticPr fontId="6"/>
  </si>
  <si>
    <t>平成28年度</t>
    <rPh sb="0" eb="2">
      <t>ヘー</t>
    </rPh>
    <phoneticPr fontId="6"/>
  </si>
  <si>
    <t>29年度</t>
    <phoneticPr fontId="6"/>
  </si>
  <si>
    <t>30年度</t>
    <phoneticPr fontId="8"/>
  </si>
  <si>
    <t>歳出決算額</t>
  </si>
  <si>
    <t>公債費決算額</t>
  </si>
  <si>
    <t>元利償還額</t>
  </si>
  <si>
    <t>一時借入金利子</t>
  </si>
  <si>
    <t>対歳出決算額比（％）</t>
    <phoneticPr fontId="4"/>
  </si>
  <si>
    <t>市債年度末現在高</t>
  </si>
  <si>
    <t>公共事業等債</t>
  </si>
  <si>
    <t>一般単独事業債</t>
  </si>
  <si>
    <t>公営住宅建設事業債</t>
  </si>
  <si>
    <t>学校教育施設等整備事業債</t>
  </si>
  <si>
    <t>一般廃棄物処理事業債</t>
  </si>
  <si>
    <t>一般補助施設整備事業債</t>
  </si>
  <si>
    <t>施設整備事業債</t>
  </si>
  <si>
    <t>厚生福祉施設整備事業債</t>
  </si>
  <si>
    <t>社会福祉施設整備事業債</t>
  </si>
  <si>
    <t>緊急防災・減災事業債</t>
  </si>
  <si>
    <t>公共施設等適正管理推進事業債</t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rPh sb="13" eb="14">
      <t>サイ</t>
    </rPh>
    <phoneticPr fontId="1"/>
  </si>
  <si>
    <t>国の予算貸付･政府関係機関貸付債</t>
  </si>
  <si>
    <t>財源対策債</t>
  </si>
  <si>
    <t>災害復旧事業債</t>
  </si>
  <si>
    <t>全国防災事業債</t>
    <rPh sb="0" eb="2">
      <t>ゼンコク</t>
    </rPh>
    <rPh sb="2" eb="4">
      <t>ボウサイ</t>
    </rPh>
    <rPh sb="4" eb="7">
      <t>ジギョウサイ</t>
    </rPh>
    <phoneticPr fontId="6"/>
  </si>
  <si>
    <t>臨時税収補てん債(平成9年度分)</t>
  </si>
  <si>
    <t>減税補てん債(平成10年度分)</t>
  </si>
  <si>
    <t>減税補てん債(平成11年度分)</t>
  </si>
  <si>
    <t>減税補てん債(平成12年度分)</t>
  </si>
  <si>
    <t>減税補てん債(平成13年度分)</t>
  </si>
  <si>
    <t>減税補てん債(平成14年度分)</t>
  </si>
  <si>
    <t>減税補てん債(平成15年度分)</t>
  </si>
  <si>
    <t>減税補てん債(平成16年度分)</t>
  </si>
  <si>
    <t>減税補てん債(平成17年度分)</t>
  </si>
  <si>
    <t>減税補てん債(平成18年度分)</t>
  </si>
  <si>
    <t>臨時財政特例債</t>
  </si>
  <si>
    <t>臨時財政対策債(平成13年度分)</t>
  </si>
  <si>
    <t>臨時財政対策債(平成14年度分)</t>
  </si>
  <si>
    <t>臨時財政対策債(平成15年度分)</t>
  </si>
  <si>
    <t>臨時財政対策債(平成16年度分)</t>
  </si>
  <si>
    <t>臨時財政対策債(平成17年度分)</t>
  </si>
  <si>
    <t>臨時財政対策債(平成18年度分)</t>
  </si>
  <si>
    <t>臨時財政対策債(平成19年度分)</t>
  </si>
  <si>
    <t>臨時財政対策債(平成20年度分)</t>
  </si>
  <si>
    <t>臨時財政対策債(平成21年度分)</t>
  </si>
  <si>
    <t>臨時財政対策債(平成22年度分)</t>
  </si>
  <si>
    <t>臨時財政対策債(平成23年度分)</t>
  </si>
  <si>
    <t>臨時財政対策債(平成24年度分)</t>
  </si>
  <si>
    <t>臨時財政対策債(平成25年度分)</t>
  </si>
  <si>
    <t>臨時財政対策債(平成26年度分)</t>
  </si>
  <si>
    <t>臨時財政対策債(平成27年度分)</t>
  </si>
  <si>
    <t>臨時財政対策債(平成28年度分)</t>
  </si>
  <si>
    <t>臨時財政対策債(平成29年度分)</t>
    <phoneticPr fontId="8"/>
  </si>
  <si>
    <t>臨時財政対策債(平成30年度分)</t>
  </si>
  <si>
    <t>一般会計出資債</t>
  </si>
  <si>
    <t>県貸付金</t>
  </si>
  <si>
    <t>資料：財政課</t>
    <rPh sb="0" eb="2">
      <t>シリョウ</t>
    </rPh>
    <rPh sb="3" eb="6">
      <t>ザイセイカ</t>
    </rPh>
    <phoneticPr fontId="3"/>
  </si>
  <si>
    <t>13-9. 自主財源と依存財源</t>
    <rPh sb="6" eb="8">
      <t>ジシュ</t>
    </rPh>
    <rPh sb="8" eb="10">
      <t>ザイゲン</t>
    </rPh>
    <rPh sb="11" eb="13">
      <t>イゾン</t>
    </rPh>
    <rPh sb="13" eb="15">
      <t>ザイゲン</t>
    </rPh>
    <phoneticPr fontId="6"/>
  </si>
  <si>
    <t>平成30年度</t>
    <rPh sb="0" eb="2">
      <t>ヘイセイ</t>
    </rPh>
    <rPh sb="4" eb="6">
      <t>７ネンド</t>
    </rPh>
    <phoneticPr fontId="6"/>
  </si>
  <si>
    <t>自主財源</t>
    <rPh sb="0" eb="2">
      <t>ジシュ</t>
    </rPh>
    <rPh sb="2" eb="4">
      <t>ザイゲン</t>
    </rPh>
    <phoneticPr fontId="6"/>
  </si>
  <si>
    <t>依存財源</t>
    <rPh sb="0" eb="2">
      <t>イゾン</t>
    </rPh>
    <rPh sb="2" eb="4">
      <t>ザイゲン</t>
    </rPh>
    <phoneticPr fontId="6"/>
  </si>
  <si>
    <t>款  別</t>
    <rPh sb="0" eb="1">
      <t>カン</t>
    </rPh>
    <rPh sb="3" eb="4">
      <t>ベツ</t>
    </rPh>
    <phoneticPr fontId="6"/>
  </si>
  <si>
    <t>市　税</t>
    <phoneticPr fontId="6"/>
  </si>
  <si>
    <t>市　債</t>
    <phoneticPr fontId="6"/>
  </si>
  <si>
    <t>小　計</t>
    <rPh sb="0" eb="1">
      <t>ショウ</t>
    </rPh>
    <rPh sb="2" eb="3">
      <t>ケイ</t>
    </rPh>
    <phoneticPr fontId="6"/>
  </si>
  <si>
    <t>歳入合計</t>
    <rPh sb="0" eb="2">
      <t>サイニュウ</t>
    </rPh>
    <rPh sb="2" eb="3">
      <t>ゴウ</t>
    </rPh>
    <rPh sb="3" eb="4">
      <t>ケイ</t>
    </rPh>
    <phoneticPr fontId="6"/>
  </si>
  <si>
    <t>13-10. 市税税率一覧</t>
    <rPh sb="7" eb="9">
      <t>シゼイ</t>
    </rPh>
    <rPh sb="9" eb="11">
      <t>ゼイリツ</t>
    </rPh>
    <rPh sb="11" eb="13">
      <t>イチラン</t>
    </rPh>
    <phoneticPr fontId="6"/>
  </si>
  <si>
    <t>平成31年4月1日</t>
    <rPh sb="0" eb="2">
      <t>ヘイセイ</t>
    </rPh>
    <rPh sb="5" eb="6">
      <t>ガツ</t>
    </rPh>
    <rPh sb="7" eb="8">
      <t>ニチ</t>
    </rPh>
    <phoneticPr fontId="6"/>
  </si>
  <si>
    <t>（単位：円）</t>
    <phoneticPr fontId="6"/>
  </si>
  <si>
    <t>税  目</t>
    <rPh sb="0" eb="4">
      <t>ゼイモク</t>
    </rPh>
    <phoneticPr fontId="6"/>
  </si>
  <si>
    <t>区  分</t>
    <rPh sb="0" eb="1">
      <t>ク</t>
    </rPh>
    <rPh sb="3" eb="4">
      <t>ブン</t>
    </rPh>
    <phoneticPr fontId="6"/>
  </si>
  <si>
    <t>税  率</t>
    <rPh sb="0" eb="4">
      <t>ゼイリツ</t>
    </rPh>
    <phoneticPr fontId="6"/>
  </si>
  <si>
    <t>普　　通　　税</t>
    <rPh sb="0" eb="4">
      <t>フツウ</t>
    </rPh>
    <rPh sb="6" eb="7">
      <t>ゼイ</t>
    </rPh>
    <phoneticPr fontId="6"/>
  </si>
  <si>
    <t>市民税</t>
    <rPh sb="0" eb="3">
      <t>シミンゼイ</t>
    </rPh>
    <phoneticPr fontId="6"/>
  </si>
  <si>
    <t>個人均等割</t>
    <rPh sb="0" eb="2">
      <t>コジン</t>
    </rPh>
    <rPh sb="2" eb="5">
      <t>キントウワ</t>
    </rPh>
    <phoneticPr fontId="6"/>
  </si>
  <si>
    <t>法人均等割</t>
    <rPh sb="0" eb="2">
      <t>ホウジン</t>
    </rPh>
    <rPh sb="2" eb="5">
      <t>キントウワ</t>
    </rPh>
    <phoneticPr fontId="6"/>
  </si>
  <si>
    <t>1号</t>
    <rPh sb="0" eb="2">
      <t>１ゴウ</t>
    </rPh>
    <phoneticPr fontId="6"/>
  </si>
  <si>
    <t>2号</t>
    <rPh sb="0" eb="2">
      <t>２ゴウ</t>
    </rPh>
    <phoneticPr fontId="6"/>
  </si>
  <si>
    <t>3号</t>
  </si>
  <si>
    <t>4号</t>
  </si>
  <si>
    <t>5号</t>
  </si>
  <si>
    <t>6号</t>
  </si>
  <si>
    <t>7号</t>
  </si>
  <si>
    <t>8号</t>
  </si>
  <si>
    <t>9号</t>
  </si>
  <si>
    <t>個人所得割</t>
    <rPh sb="0" eb="2">
      <t>コジン</t>
    </rPh>
    <rPh sb="2" eb="4">
      <t>ショトク</t>
    </rPh>
    <rPh sb="4" eb="5">
      <t>キントウワ</t>
    </rPh>
    <phoneticPr fontId="6"/>
  </si>
  <si>
    <t>6/100</t>
  </si>
  <si>
    <t>法人税割</t>
    <rPh sb="0" eb="2">
      <t>ホウジン</t>
    </rPh>
    <rPh sb="2" eb="3">
      <t>ゼイ</t>
    </rPh>
    <rPh sb="3" eb="4">
      <t>キントウワ</t>
    </rPh>
    <phoneticPr fontId="6"/>
  </si>
  <si>
    <t>12.1/100又は10.3/100</t>
  </si>
  <si>
    <t>固定資産税</t>
    <rPh sb="0" eb="5">
      <t>コテイシサンゼイ</t>
    </rPh>
    <phoneticPr fontId="6"/>
  </si>
  <si>
    <t>土地</t>
    <rPh sb="0" eb="2">
      <t>トチ</t>
    </rPh>
    <phoneticPr fontId="6"/>
  </si>
  <si>
    <t>1.4/100</t>
  </si>
  <si>
    <t>家屋</t>
    <rPh sb="0" eb="2">
      <t>カオク</t>
    </rPh>
    <phoneticPr fontId="6"/>
  </si>
  <si>
    <t>償却資産</t>
    <rPh sb="0" eb="4">
      <t>ショウキャクシサン</t>
    </rPh>
    <phoneticPr fontId="6"/>
  </si>
  <si>
    <t>軽自動車税</t>
    <phoneticPr fontId="6"/>
  </si>
  <si>
    <t>継続税率</t>
    <rPh sb="0" eb="2">
      <t>ケイゾク</t>
    </rPh>
    <rPh sb="2" eb="4">
      <t>ゼイリツ</t>
    </rPh>
    <phoneticPr fontId="6"/>
  </si>
  <si>
    <t>新税率</t>
    <rPh sb="0" eb="3">
      <t>シンゼイリツ</t>
    </rPh>
    <phoneticPr fontId="6"/>
  </si>
  <si>
    <t>重課税率</t>
    <rPh sb="0" eb="3">
      <t>ジュウカゼイ</t>
    </rPh>
    <rPh sb="3" eb="4">
      <t>リツ</t>
    </rPh>
    <phoneticPr fontId="6"/>
  </si>
  <si>
    <t>・新税率は平成28年度から適用</t>
    <rPh sb="1" eb="4">
      <t>シンゼイリツ</t>
    </rPh>
    <rPh sb="5" eb="7">
      <t>ヘイセイ</t>
    </rPh>
    <rPh sb="9" eb="10">
      <t>ネン</t>
    </rPh>
    <rPh sb="10" eb="11">
      <t>ド</t>
    </rPh>
    <rPh sb="13" eb="15">
      <t>テキヨウ</t>
    </rPh>
    <phoneticPr fontId="6"/>
  </si>
  <si>
    <t>原付自転車50cc以下</t>
    <rPh sb="0" eb="2">
      <t>ゲンツキ</t>
    </rPh>
    <rPh sb="2" eb="5">
      <t>ジテンシャ</t>
    </rPh>
    <rPh sb="9" eb="11">
      <t>イカ</t>
    </rPh>
    <phoneticPr fontId="6"/>
  </si>
  <si>
    <t>(ミニカーを除く)</t>
    <rPh sb="6" eb="7">
      <t>ノゾ</t>
    </rPh>
    <phoneticPr fontId="6"/>
  </si>
  <si>
    <t>－</t>
    <phoneticPr fontId="6"/>
  </si>
  <si>
    <t>－</t>
    <phoneticPr fontId="6"/>
  </si>
  <si>
    <t>原付自転車90cc以下</t>
    <rPh sb="0" eb="2">
      <t>ゲンツキ</t>
    </rPh>
    <rPh sb="2" eb="5">
      <t>ジテンシャ</t>
    </rPh>
    <phoneticPr fontId="6"/>
  </si>
  <si>
    <t>－</t>
    <phoneticPr fontId="6"/>
  </si>
  <si>
    <t>－</t>
    <phoneticPr fontId="6"/>
  </si>
  <si>
    <t>原付自転車125cc以下</t>
    <rPh sb="0" eb="2">
      <t>ゲンツキ</t>
    </rPh>
    <rPh sb="2" eb="5">
      <t>ジテンシャ</t>
    </rPh>
    <rPh sb="10" eb="12">
      <t>イカ</t>
    </rPh>
    <phoneticPr fontId="6"/>
  </si>
  <si>
    <t>ミニカー</t>
  </si>
  <si>
    <t>－</t>
    <phoneticPr fontId="6"/>
  </si>
  <si>
    <t>小型特殊</t>
    <rPh sb="0" eb="2">
      <t>コガタ</t>
    </rPh>
    <rPh sb="2" eb="4">
      <t>トクシュ</t>
    </rPh>
    <phoneticPr fontId="6"/>
  </si>
  <si>
    <t>(農)</t>
    <rPh sb="1" eb="2">
      <t>ノウギョウ</t>
    </rPh>
    <phoneticPr fontId="6"/>
  </si>
  <si>
    <t>(他)</t>
    <rPh sb="1" eb="2">
      <t>ホカ</t>
    </rPh>
    <phoneticPr fontId="6"/>
  </si>
  <si>
    <t>2輪小型自動車（250cc超）</t>
    <rPh sb="0" eb="1">
      <t>２ゴウ</t>
    </rPh>
    <rPh sb="1" eb="2">
      <t>リン</t>
    </rPh>
    <rPh sb="2" eb="4">
      <t>コガタ</t>
    </rPh>
    <rPh sb="4" eb="7">
      <t>ジドウシャ</t>
    </rPh>
    <rPh sb="13" eb="14">
      <t>コ</t>
    </rPh>
    <phoneticPr fontId="6"/>
  </si>
  <si>
    <t>軽自動車2輪（250cc以下）</t>
    <rPh sb="0" eb="4">
      <t>ケイジドウシャ</t>
    </rPh>
    <rPh sb="5" eb="6">
      <t>リン</t>
    </rPh>
    <rPh sb="12" eb="14">
      <t>イカ</t>
    </rPh>
    <phoneticPr fontId="6"/>
  </si>
  <si>
    <t>・新税率は平成27年4月1日以後に最初の新規検査を受けるものから適用
・重課税率は平成28年4月1日以後に最初の新規検査から14年を経過するものについて平成28年度から適用
・上記以外は継続税率を適用</t>
    <phoneticPr fontId="6"/>
  </si>
  <si>
    <t>軽自動車3輪（660cc以下）</t>
    <rPh sb="0" eb="4">
      <t>ケイジドウシャ</t>
    </rPh>
    <rPh sb="12" eb="14">
      <t>イカ</t>
    </rPh>
    <phoneticPr fontId="6"/>
  </si>
  <si>
    <t>軽自動車4輪乗用</t>
    <rPh sb="0" eb="4">
      <t>ケイジドウシャ</t>
    </rPh>
    <rPh sb="6" eb="8">
      <t>ジョウヨウ</t>
    </rPh>
    <phoneticPr fontId="6"/>
  </si>
  <si>
    <t>(営)</t>
    <rPh sb="1" eb="2">
      <t>エイ</t>
    </rPh>
    <phoneticPr fontId="6"/>
  </si>
  <si>
    <t>(自)</t>
    <rPh sb="1" eb="2">
      <t>ジ</t>
    </rPh>
    <phoneticPr fontId="6"/>
  </si>
  <si>
    <t>軽自動車4輪貨物</t>
    <rPh sb="0" eb="4">
      <t>ケイジドウシャ</t>
    </rPh>
    <rPh sb="6" eb="8">
      <t>カモツ</t>
    </rPh>
    <phoneticPr fontId="6"/>
  </si>
  <si>
    <t>市たばこ税</t>
    <rPh sb="0" eb="1">
      <t>シ</t>
    </rPh>
    <rPh sb="4" eb="5">
      <t>ゼイ</t>
    </rPh>
    <phoneticPr fontId="6"/>
  </si>
  <si>
    <t>1,000本につき5,692円</t>
    <phoneticPr fontId="8"/>
  </si>
  <si>
    <t>1,000本につき5,262円</t>
  </si>
  <si>
    <t>（旧3級品は4,000円）</t>
    <rPh sb="7" eb="12">
      <t>０００エン</t>
    </rPh>
    <phoneticPr fontId="4"/>
  </si>
  <si>
    <t>（旧3級品は2,925円）</t>
  </si>
  <si>
    <t>特別土地保有税</t>
    <rPh sb="0" eb="2">
      <t>トクベツ</t>
    </rPh>
    <rPh sb="2" eb="4">
      <t>トチ</t>
    </rPh>
    <rPh sb="4" eb="7">
      <t>ホユウゼイ</t>
    </rPh>
    <phoneticPr fontId="6"/>
  </si>
  <si>
    <t>保有分</t>
    <rPh sb="0" eb="2">
      <t>ホユウ</t>
    </rPh>
    <rPh sb="2" eb="3">
      <t>ブン</t>
    </rPh>
    <phoneticPr fontId="6"/>
  </si>
  <si>
    <t>取得分</t>
    <rPh sb="0" eb="2">
      <t>シュトク</t>
    </rPh>
    <rPh sb="2" eb="3">
      <t>ブン</t>
    </rPh>
    <phoneticPr fontId="6"/>
  </si>
  <si>
    <t>3/100</t>
  </si>
  <si>
    <t>目的税</t>
    <rPh sb="0" eb="3">
      <t>モクテキゼイ</t>
    </rPh>
    <phoneticPr fontId="6"/>
  </si>
  <si>
    <t>入湯税</t>
    <rPh sb="0" eb="2">
      <t>ニュウトウ</t>
    </rPh>
    <rPh sb="2" eb="3">
      <t>ゼイ</t>
    </rPh>
    <phoneticPr fontId="6"/>
  </si>
  <si>
    <t>1人1日につき150円</t>
  </si>
  <si>
    <t>事業所税</t>
    <rPh sb="0" eb="3">
      <t>ジギョウショ</t>
    </rPh>
    <rPh sb="3" eb="4">
      <t>ゼイ</t>
    </rPh>
    <phoneticPr fontId="6"/>
  </si>
  <si>
    <t>資産割</t>
    <rPh sb="0" eb="2">
      <t>シサン</t>
    </rPh>
    <rPh sb="2" eb="3">
      <t>ワリ</t>
    </rPh>
    <phoneticPr fontId="6"/>
  </si>
  <si>
    <t>事業所床面積1㎡につき600円</t>
  </si>
  <si>
    <t>従業者割</t>
    <rPh sb="0" eb="3">
      <t>ジュウギョウシャ</t>
    </rPh>
    <rPh sb="3" eb="4">
      <t>ワリ</t>
    </rPh>
    <phoneticPr fontId="6"/>
  </si>
  <si>
    <t>従業者給与総額の0.25/100</t>
  </si>
  <si>
    <t>都市計画税</t>
    <rPh sb="0" eb="5">
      <t>トシケイカクゼイ</t>
    </rPh>
    <phoneticPr fontId="6"/>
  </si>
  <si>
    <t>土地･家屋</t>
    <rPh sb="0" eb="2">
      <t>トチ</t>
    </rPh>
    <rPh sb="3" eb="5">
      <t>カオク</t>
    </rPh>
    <phoneticPr fontId="6"/>
  </si>
  <si>
    <t>0.2/100</t>
  </si>
  <si>
    <t>資料：市民税課</t>
    <phoneticPr fontId="8"/>
  </si>
  <si>
    <t>13-11. 市税収入の推移</t>
    <rPh sb="7" eb="9">
      <t>シゼイ</t>
    </rPh>
    <rPh sb="9" eb="11">
      <t>シュウニュウ</t>
    </rPh>
    <rPh sb="12" eb="14">
      <t>スイイ</t>
    </rPh>
    <phoneticPr fontId="6"/>
  </si>
  <si>
    <t>区 分</t>
    <rPh sb="0" eb="1">
      <t>ク</t>
    </rPh>
    <rPh sb="2" eb="3">
      <t>ブン</t>
    </rPh>
    <phoneticPr fontId="6"/>
  </si>
  <si>
    <t>総 額</t>
    <rPh sb="0" eb="1">
      <t>フサ</t>
    </rPh>
    <rPh sb="2" eb="3">
      <t>ガク</t>
    </rPh>
    <phoneticPr fontId="6"/>
  </si>
  <si>
    <t>普通税</t>
    <rPh sb="0" eb="2">
      <t>フツウ</t>
    </rPh>
    <rPh sb="2" eb="3">
      <t>ゼイ</t>
    </rPh>
    <phoneticPr fontId="6"/>
  </si>
  <si>
    <t>軽自動車税</t>
    <rPh sb="0" eb="5">
      <t>ケイジドウシャゼイ</t>
    </rPh>
    <phoneticPr fontId="6"/>
  </si>
  <si>
    <t>市たばこ税</t>
    <rPh sb="0" eb="1">
      <t>シミンゼイ</t>
    </rPh>
    <rPh sb="4" eb="5">
      <t>ゼイ</t>
    </rPh>
    <phoneticPr fontId="6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</si>
  <si>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6"/>
  </si>
  <si>
    <t>資料：市民税課</t>
    <rPh sb="0" eb="2">
      <t>シリョウ</t>
    </rPh>
    <rPh sb="3" eb="5">
      <t>シミン</t>
    </rPh>
    <rPh sb="5" eb="6">
      <t>ゼイ</t>
    </rPh>
    <rPh sb="6" eb="7">
      <t>カ</t>
    </rPh>
    <phoneticPr fontId="6"/>
  </si>
  <si>
    <t>13-12. 市たばこ税売渡し本数・調定額</t>
    <rPh sb="7" eb="8">
      <t>イチ</t>
    </rPh>
    <rPh sb="11" eb="12">
      <t>ゼイ</t>
    </rPh>
    <rPh sb="12" eb="14">
      <t>ウリワタ</t>
    </rPh>
    <rPh sb="15" eb="17">
      <t>ホンスウ</t>
    </rPh>
    <rPh sb="18" eb="19">
      <t>チョウ</t>
    </rPh>
    <rPh sb="19" eb="20">
      <t>テイ</t>
    </rPh>
    <rPh sb="20" eb="21">
      <t>ガク</t>
    </rPh>
    <phoneticPr fontId="6"/>
  </si>
  <si>
    <t>（単位：本、円）</t>
    <rPh sb="1" eb="3">
      <t>タンイ</t>
    </rPh>
    <rPh sb="4" eb="5">
      <t>ホン</t>
    </rPh>
    <rPh sb="6" eb="7">
      <t>エン</t>
    </rPh>
    <phoneticPr fontId="6"/>
  </si>
  <si>
    <t>売渡し本数</t>
    <rPh sb="0" eb="2">
      <t>ウリワタ</t>
    </rPh>
    <rPh sb="3" eb="5">
      <t>ホンスウ</t>
    </rPh>
    <phoneticPr fontId="6"/>
  </si>
  <si>
    <t>前年対比</t>
    <rPh sb="0" eb="2">
      <t>ゼンネン</t>
    </rPh>
    <rPh sb="2" eb="4">
      <t>タイヒ</t>
    </rPh>
    <phoneticPr fontId="6"/>
  </si>
  <si>
    <t>調定額</t>
    <rPh sb="0" eb="1">
      <t>チョウ</t>
    </rPh>
    <rPh sb="1" eb="2">
      <t>テイ</t>
    </rPh>
    <rPh sb="2" eb="3">
      <t>ガク</t>
    </rPh>
    <phoneticPr fontId="6"/>
  </si>
  <si>
    <t>1本当り平均税額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6"/>
  </si>
  <si>
    <t>（注）前年対比の数値は、前年を100とした場合の比率。</t>
    <rPh sb="1" eb="2">
      <t>チュウ</t>
    </rPh>
    <rPh sb="3" eb="5">
      <t>ゼンネン</t>
    </rPh>
    <rPh sb="5" eb="7">
      <t>タイヒ</t>
    </rPh>
    <rPh sb="8" eb="10">
      <t>スウチ</t>
    </rPh>
    <rPh sb="12" eb="14">
      <t>ゼンネン</t>
    </rPh>
    <rPh sb="21" eb="23">
      <t>バアイ</t>
    </rPh>
    <rPh sb="24" eb="26">
      <t>ヒリツ</t>
    </rPh>
    <phoneticPr fontId="6"/>
  </si>
  <si>
    <t>資料:市民税課</t>
    <rPh sb="0" eb="2">
      <t>シリョウ</t>
    </rPh>
    <rPh sb="3" eb="6">
      <t>シミンゼイ</t>
    </rPh>
    <rPh sb="6" eb="7">
      <t>カ</t>
    </rPh>
    <phoneticPr fontId="6"/>
  </si>
  <si>
    <t>13-13. 軽自動車税課税台数・調定額</t>
    <rPh sb="7" eb="8">
      <t>ケイ</t>
    </rPh>
    <rPh sb="8" eb="12">
      <t>ジドウシャゼイ</t>
    </rPh>
    <rPh sb="12" eb="14">
      <t>カゼイ</t>
    </rPh>
    <rPh sb="14" eb="16">
      <t>ダイスウ</t>
    </rPh>
    <rPh sb="17" eb="20">
      <t>チョウテイガク</t>
    </rPh>
    <phoneticPr fontId="6"/>
  </si>
  <si>
    <t>（単位：台、円）</t>
    <rPh sb="1" eb="3">
      <t>タンイ</t>
    </rPh>
    <rPh sb="4" eb="5">
      <t>ダイ</t>
    </rPh>
    <rPh sb="6" eb="7">
      <t>エン</t>
    </rPh>
    <phoneticPr fontId="6"/>
  </si>
  <si>
    <t>課税台数</t>
    <rPh sb="0" eb="2">
      <t>カゼイ</t>
    </rPh>
    <rPh sb="2" eb="4">
      <t>ダイスウ</t>
    </rPh>
    <phoneticPr fontId="6"/>
  </si>
  <si>
    <t>1台当り平均税額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6"/>
  </si>
  <si>
    <t>13-14. 個人市民税納税義務者数・調定額（現年課税分）</t>
    <rPh sb="7" eb="9">
      <t>コジン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6"/>
  </si>
  <si>
    <t>（単位：人、円）</t>
    <rPh sb="1" eb="3">
      <t>タンイ</t>
    </rPh>
    <rPh sb="4" eb="5">
      <t>ヒト</t>
    </rPh>
    <rPh sb="6" eb="7">
      <t>エン</t>
    </rPh>
    <phoneticPr fontId="6"/>
  </si>
  <si>
    <t>納税義務者数</t>
    <rPh sb="0" eb="4">
      <t>ノウゼイギム</t>
    </rPh>
    <rPh sb="4" eb="5">
      <t>シャ</t>
    </rPh>
    <rPh sb="5" eb="6">
      <t>スウ</t>
    </rPh>
    <phoneticPr fontId="6"/>
  </si>
  <si>
    <t>納税義務者1人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6"/>
  </si>
  <si>
    <t>13-15. 法人市民税納税義務者数・調定額（現年課税分）</t>
    <rPh sb="7" eb="9">
      <t>ホウジン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6"/>
  </si>
  <si>
    <t>（単位：社、円）</t>
    <rPh sb="1" eb="3">
      <t>タンイ</t>
    </rPh>
    <rPh sb="4" eb="5">
      <t>シャ</t>
    </rPh>
    <rPh sb="6" eb="7">
      <t>エン</t>
    </rPh>
    <phoneticPr fontId="6"/>
  </si>
  <si>
    <t>納税義務者1社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6"/>
  </si>
  <si>
    <t>13-16. 固定資産税資産別納税義務者</t>
    <rPh sb="7" eb="9">
      <t>コテイ</t>
    </rPh>
    <rPh sb="9" eb="12">
      <t>シサンゼイ</t>
    </rPh>
    <rPh sb="12" eb="14">
      <t>シサン</t>
    </rPh>
    <rPh sb="14" eb="15">
      <t>ベツ</t>
    </rPh>
    <rPh sb="15" eb="17">
      <t>ノウゼイ</t>
    </rPh>
    <rPh sb="17" eb="20">
      <t>ギムシャ</t>
    </rPh>
    <phoneticPr fontId="6"/>
  </si>
  <si>
    <t>（単位：人、％）</t>
    <rPh sb="1" eb="3">
      <t>タンイ</t>
    </rPh>
    <rPh sb="4" eb="5">
      <t>ヒト</t>
    </rPh>
    <phoneticPr fontId="6"/>
  </si>
  <si>
    <t>年　度</t>
    <rPh sb="0" eb="1">
      <t>トシ</t>
    </rPh>
    <rPh sb="2" eb="3">
      <t>ド</t>
    </rPh>
    <phoneticPr fontId="6"/>
  </si>
  <si>
    <t>資料：資産税課</t>
    <rPh sb="0" eb="2">
      <t>シリョウ</t>
    </rPh>
    <rPh sb="3" eb="6">
      <t>シサンゼイ</t>
    </rPh>
    <rPh sb="6" eb="7">
      <t>カ</t>
    </rPh>
    <phoneticPr fontId="6"/>
  </si>
  <si>
    <t>13-17. 固定資産税資産別調定額（現年課税分）</t>
    <rPh sb="7" eb="12">
      <t>コテイシサンゼイ</t>
    </rPh>
    <rPh sb="12" eb="15">
      <t>シサンベツ</t>
    </rPh>
    <rPh sb="15" eb="18">
      <t>チョウテイガク</t>
    </rPh>
    <rPh sb="19" eb="20">
      <t>ゲン</t>
    </rPh>
    <rPh sb="20" eb="21">
      <t>ネン</t>
    </rPh>
    <rPh sb="21" eb="23">
      <t>カゼイ</t>
    </rPh>
    <rPh sb="23" eb="24">
      <t>ブン</t>
    </rPh>
    <phoneticPr fontId="6"/>
  </si>
  <si>
    <t>土　地</t>
    <rPh sb="0" eb="1">
      <t>ツチ</t>
    </rPh>
    <rPh sb="2" eb="3">
      <t>チ</t>
    </rPh>
    <phoneticPr fontId="6"/>
  </si>
  <si>
    <t>家　屋</t>
    <rPh sb="0" eb="1">
      <t>イエ</t>
    </rPh>
    <rPh sb="2" eb="3">
      <t>ヤ</t>
    </rPh>
    <phoneticPr fontId="6"/>
  </si>
  <si>
    <t>13-18. 都市計画税資産別調定額（現年課税分）</t>
    <phoneticPr fontId="6"/>
  </si>
  <si>
    <t>13-19. 公有財産</t>
    <rPh sb="7" eb="11">
      <t>コウユウザイサン</t>
    </rPh>
    <phoneticPr fontId="6"/>
  </si>
  <si>
    <t>各年3月31日</t>
    <rPh sb="0" eb="1">
      <t>カク</t>
    </rPh>
    <rPh sb="1" eb="2">
      <t>ネン</t>
    </rPh>
    <rPh sb="3" eb="4">
      <t>ガツ</t>
    </rPh>
    <rPh sb="5" eb="7">
      <t>１ニチ</t>
    </rPh>
    <phoneticPr fontId="6"/>
  </si>
  <si>
    <t>（単位：㎡）</t>
    <rPh sb="1" eb="3">
      <t>タンイ</t>
    </rPh>
    <phoneticPr fontId="6"/>
  </si>
  <si>
    <t>平成年</t>
    <rPh sb="0" eb="2">
      <t>ヘイセイ</t>
    </rPh>
    <rPh sb="2" eb="3">
      <t>ネン</t>
    </rPh>
    <phoneticPr fontId="6"/>
  </si>
  <si>
    <t>行政財産</t>
    <rPh sb="0" eb="2">
      <t>ギョウセイ</t>
    </rPh>
    <rPh sb="2" eb="4">
      <t>ザイサン</t>
    </rPh>
    <phoneticPr fontId="6"/>
  </si>
  <si>
    <t>普通財産</t>
    <rPh sb="0" eb="2">
      <t>フツウ</t>
    </rPh>
    <rPh sb="2" eb="4">
      <t>ザイサン</t>
    </rPh>
    <phoneticPr fontId="6"/>
  </si>
  <si>
    <t>本庁舎</t>
    <rPh sb="0" eb="2">
      <t>ホンチョウ</t>
    </rPh>
    <rPh sb="2" eb="3">
      <t>シャ</t>
    </rPh>
    <phoneticPr fontId="6"/>
  </si>
  <si>
    <t>公共用財産</t>
    <rPh sb="0" eb="2">
      <t>コウキョウ</t>
    </rPh>
    <rPh sb="2" eb="3">
      <t>ヨウ</t>
    </rPh>
    <rPh sb="3" eb="5">
      <t>ザイサン</t>
    </rPh>
    <phoneticPr fontId="6"/>
  </si>
  <si>
    <t>宅　地</t>
    <rPh sb="0" eb="1">
      <t>タク</t>
    </rPh>
    <rPh sb="2" eb="3">
      <t>チ</t>
    </rPh>
    <phoneticPr fontId="6"/>
  </si>
  <si>
    <t>田畑</t>
    <rPh sb="0" eb="1">
      <t>デン</t>
    </rPh>
    <rPh sb="1" eb="2">
      <t>ハタ</t>
    </rPh>
    <phoneticPr fontId="6"/>
  </si>
  <si>
    <t>山林</t>
    <rPh sb="0" eb="2">
      <t>サンリン</t>
    </rPh>
    <phoneticPr fontId="6"/>
  </si>
  <si>
    <t>学　校</t>
    <rPh sb="0" eb="1">
      <t>ガク</t>
    </rPh>
    <rPh sb="2" eb="3">
      <t>コウ</t>
    </rPh>
    <phoneticPr fontId="6"/>
  </si>
  <si>
    <t>公営住宅</t>
    <rPh sb="0" eb="2">
      <t>コウエイ</t>
    </rPh>
    <rPh sb="2" eb="4">
      <t>ジュウタク</t>
    </rPh>
    <phoneticPr fontId="6"/>
  </si>
  <si>
    <t>公　園</t>
    <rPh sb="0" eb="1">
      <t>コウ</t>
    </rPh>
    <rPh sb="2" eb="3">
      <t>エン</t>
    </rPh>
    <phoneticPr fontId="6"/>
  </si>
  <si>
    <t>建物</t>
    <rPh sb="0" eb="2">
      <t>タテモノ</t>
    </rPh>
    <phoneticPr fontId="6"/>
  </si>
  <si>
    <t>資料：公共施設マネジメント推進課</t>
    <phoneticPr fontId="8"/>
  </si>
  <si>
    <t>13-20. 歴代市長・副市長</t>
    <rPh sb="12" eb="15">
      <t>フクシチョウ</t>
    </rPh>
    <phoneticPr fontId="6"/>
  </si>
  <si>
    <t>（1）市長</t>
    <phoneticPr fontId="6"/>
  </si>
  <si>
    <t>就任順</t>
  </si>
  <si>
    <t>氏  名</t>
    <phoneticPr fontId="6"/>
  </si>
  <si>
    <t>就任年月日</t>
  </si>
  <si>
    <t>退任年月日</t>
  </si>
  <si>
    <t>大塚　伴鹿</t>
  </si>
  <si>
    <t>昭和33年11月19日</t>
    <rPh sb="0" eb="2">
      <t>ショウワ</t>
    </rPh>
    <rPh sb="2" eb="5">
      <t>３３ネン</t>
    </rPh>
    <rPh sb="5" eb="8">
      <t>１１ガツ</t>
    </rPh>
    <rPh sb="10" eb="11">
      <t>ヒ</t>
    </rPh>
    <phoneticPr fontId="6"/>
  </si>
  <si>
    <t>昭和37年11月18日</t>
    <rPh sb="0" eb="2">
      <t>ショウワ</t>
    </rPh>
    <rPh sb="2" eb="5">
      <t>３３ネン</t>
    </rPh>
    <rPh sb="5" eb="8">
      <t>１１ガツ</t>
    </rPh>
    <phoneticPr fontId="6"/>
  </si>
  <si>
    <t>昭和37年11月19日</t>
    <rPh sb="0" eb="2">
      <t>ショウワ</t>
    </rPh>
    <rPh sb="2" eb="5">
      <t>３３ネン</t>
    </rPh>
    <rPh sb="5" eb="8">
      <t>１１ガツ</t>
    </rPh>
    <rPh sb="10" eb="11">
      <t>ヒ</t>
    </rPh>
    <phoneticPr fontId="6"/>
  </si>
  <si>
    <t>昭和41年11月18日</t>
    <rPh sb="0" eb="2">
      <t>ショウワ</t>
    </rPh>
    <rPh sb="4" eb="5">
      <t>３３ネン</t>
    </rPh>
    <rPh sb="5" eb="8">
      <t>１１ガツ</t>
    </rPh>
    <phoneticPr fontId="6"/>
  </si>
  <si>
    <t>昭和41年11月19日</t>
    <rPh sb="0" eb="2">
      <t>ショウワ</t>
    </rPh>
    <rPh sb="4" eb="5">
      <t>３３ネン</t>
    </rPh>
    <rPh sb="5" eb="8">
      <t>１１ガツ</t>
    </rPh>
    <rPh sb="10" eb="11">
      <t>ヒ</t>
    </rPh>
    <phoneticPr fontId="6"/>
  </si>
  <si>
    <t>昭和45年10月 1日</t>
    <rPh sb="0" eb="2">
      <t>ショウワ</t>
    </rPh>
    <rPh sb="4" eb="5">
      <t>３３ネン</t>
    </rPh>
    <rPh sb="5" eb="8">
      <t>１１ガツ</t>
    </rPh>
    <phoneticPr fontId="6"/>
  </si>
  <si>
    <t>島村　平市郎</t>
  </si>
  <si>
    <t>昭和45年11月 9日</t>
    <rPh sb="0" eb="2">
      <t>ショウワ</t>
    </rPh>
    <rPh sb="4" eb="5">
      <t>３３ネン</t>
    </rPh>
    <rPh sb="5" eb="8">
      <t>１１ガツ</t>
    </rPh>
    <rPh sb="10" eb="11">
      <t>ヒ</t>
    </rPh>
    <phoneticPr fontId="6"/>
  </si>
  <si>
    <t>昭和48年10月10日</t>
    <rPh sb="0" eb="2">
      <t>ショウワ</t>
    </rPh>
    <rPh sb="4" eb="5">
      <t>３３ネン</t>
    </rPh>
    <rPh sb="5" eb="8">
      <t>１１ガツ</t>
    </rPh>
    <phoneticPr fontId="6"/>
  </si>
  <si>
    <t>黒田　重晴</t>
  </si>
  <si>
    <t>昭和48年11月11日</t>
    <rPh sb="0" eb="2">
      <t>ショウワ</t>
    </rPh>
    <rPh sb="4" eb="5">
      <t>３３ネン</t>
    </rPh>
    <rPh sb="5" eb="8">
      <t>１１ガツ</t>
    </rPh>
    <rPh sb="10" eb="11">
      <t>ヒ</t>
    </rPh>
    <phoneticPr fontId="6"/>
  </si>
  <si>
    <t>昭和52年11月10日</t>
    <rPh sb="0" eb="2">
      <t>ショウワ</t>
    </rPh>
    <rPh sb="4" eb="5">
      <t>３３ネン</t>
    </rPh>
    <rPh sb="5" eb="8">
      <t>１１ガツ</t>
    </rPh>
    <phoneticPr fontId="6"/>
  </si>
  <si>
    <t>島村　慎市郎</t>
  </si>
  <si>
    <t>昭和52年11月11日</t>
    <rPh sb="0" eb="2">
      <t>ショウワ</t>
    </rPh>
    <rPh sb="4" eb="5">
      <t>３３ネン</t>
    </rPh>
    <rPh sb="5" eb="8">
      <t>１１ガツ</t>
    </rPh>
    <rPh sb="10" eb="11">
      <t>ヒ</t>
    </rPh>
    <phoneticPr fontId="6"/>
  </si>
  <si>
    <t>昭和56年11月10日</t>
    <rPh sb="0" eb="2">
      <t>ショウワ</t>
    </rPh>
    <rPh sb="4" eb="5">
      <t>３３ネン</t>
    </rPh>
    <rPh sb="5" eb="8">
      <t>１１ガツ</t>
    </rPh>
    <phoneticPr fontId="6"/>
  </si>
  <si>
    <t>昭和56年11月11日</t>
    <rPh sb="0" eb="2">
      <t>ショウワ</t>
    </rPh>
    <rPh sb="4" eb="5">
      <t>３３ネン</t>
    </rPh>
    <rPh sb="5" eb="8">
      <t>１１ガツ</t>
    </rPh>
    <rPh sb="10" eb="11">
      <t>ヒ</t>
    </rPh>
    <phoneticPr fontId="6"/>
  </si>
  <si>
    <t>昭和60年11月10日</t>
    <rPh sb="0" eb="2">
      <t>ショウワ</t>
    </rPh>
    <rPh sb="4" eb="5">
      <t>３３ネン</t>
    </rPh>
    <rPh sb="5" eb="8">
      <t>１１ガツ</t>
    </rPh>
    <phoneticPr fontId="6"/>
  </si>
  <si>
    <t>昭和60年11月11日</t>
    <rPh sb="0" eb="2">
      <t>ショウワ</t>
    </rPh>
    <rPh sb="4" eb="5">
      <t>３３ネン</t>
    </rPh>
    <rPh sb="5" eb="8">
      <t>１１ガツ</t>
    </rPh>
    <phoneticPr fontId="6"/>
  </si>
  <si>
    <t>平成元年11月10日</t>
    <rPh sb="0" eb="2">
      <t>ヘイセイ</t>
    </rPh>
    <rPh sb="2" eb="3">
      <t>ガンネン</t>
    </rPh>
    <rPh sb="3" eb="4">
      <t>３３ネン</t>
    </rPh>
    <rPh sb="4" eb="7">
      <t>１１ガツ</t>
    </rPh>
    <phoneticPr fontId="6"/>
  </si>
  <si>
    <t>平成元年11月11日</t>
    <rPh sb="0" eb="2">
      <t>ヘイセイ</t>
    </rPh>
    <rPh sb="2" eb="3">
      <t>ガンネン</t>
    </rPh>
    <rPh sb="3" eb="4">
      <t>３３ネン</t>
    </rPh>
    <rPh sb="4" eb="7">
      <t>１１ガツ</t>
    </rPh>
    <phoneticPr fontId="6"/>
  </si>
  <si>
    <t>平成 5年11月10日</t>
    <rPh sb="0" eb="2">
      <t>ヘイセイ</t>
    </rPh>
    <rPh sb="4" eb="5">
      <t>３３ネン</t>
    </rPh>
    <rPh sb="5" eb="8">
      <t>１１ガツ</t>
    </rPh>
    <phoneticPr fontId="6"/>
  </si>
  <si>
    <t>平成 5年11月11日</t>
    <rPh sb="0" eb="2">
      <t>ヘイセイ</t>
    </rPh>
    <rPh sb="4" eb="5">
      <t>３３ネン</t>
    </rPh>
    <rPh sb="5" eb="8">
      <t>１１ガツ</t>
    </rPh>
    <phoneticPr fontId="6"/>
  </si>
  <si>
    <t>平成 9年11月10日</t>
    <rPh sb="0" eb="2">
      <t>ヘイセイ</t>
    </rPh>
    <rPh sb="4" eb="5">
      <t>３３ネン</t>
    </rPh>
    <rPh sb="5" eb="8">
      <t>１１ガツ</t>
    </rPh>
    <phoneticPr fontId="6"/>
  </si>
  <si>
    <t>板川  文夫</t>
    <rPh sb="0" eb="1">
      <t>イタ</t>
    </rPh>
    <rPh sb="1" eb="2">
      <t>ガワ</t>
    </rPh>
    <rPh sb="4" eb="6">
      <t>フミオ</t>
    </rPh>
    <phoneticPr fontId="6"/>
  </si>
  <si>
    <t>平成 9年11月11日</t>
    <rPh sb="0" eb="2">
      <t>ヘイセイ</t>
    </rPh>
    <rPh sb="4" eb="5">
      <t>３３ネン</t>
    </rPh>
    <rPh sb="5" eb="8">
      <t>１１ガツ</t>
    </rPh>
    <phoneticPr fontId="6"/>
  </si>
  <si>
    <t>平成13年11月10日</t>
    <rPh sb="0" eb="2">
      <t>ヘイセイ</t>
    </rPh>
    <rPh sb="4" eb="5">
      <t>ネン</t>
    </rPh>
    <rPh sb="7" eb="8">
      <t>ガツ</t>
    </rPh>
    <rPh sb="10" eb="11">
      <t>カ</t>
    </rPh>
    <phoneticPr fontId="6"/>
  </si>
  <si>
    <t>平成13年11月11日</t>
    <rPh sb="0" eb="2">
      <t>ヘイセイ</t>
    </rPh>
    <rPh sb="4" eb="5">
      <t>ネン</t>
    </rPh>
    <rPh sb="7" eb="8">
      <t>ガツ</t>
    </rPh>
    <rPh sb="10" eb="11">
      <t>カ</t>
    </rPh>
    <phoneticPr fontId="6"/>
  </si>
  <si>
    <t>平成17年11月10日</t>
    <rPh sb="0" eb="2">
      <t>ヘイセイ</t>
    </rPh>
    <rPh sb="4" eb="5">
      <t>ネン</t>
    </rPh>
    <rPh sb="7" eb="8">
      <t>ガツ</t>
    </rPh>
    <rPh sb="10" eb="11">
      <t>カ</t>
    </rPh>
    <phoneticPr fontId="6"/>
  </si>
  <si>
    <t>平成17年11月11日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</si>
  <si>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平成21年11月10日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</si>
  <si>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高橋　努</t>
    <rPh sb="0" eb="2">
      <t>タカハシ</t>
    </rPh>
    <rPh sb="3" eb="4">
      <t>ツトム</t>
    </rPh>
    <phoneticPr fontId="6"/>
  </si>
  <si>
    <t>平成21年11月11日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</si>
  <si>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平成25年11月10日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</si>
  <si>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平成25年11月11日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</si>
  <si>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平成29年11月10日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</si>
  <si>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平成29年11月11日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</si>
  <si>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（2）副市長</t>
    <rPh sb="3" eb="6">
      <t>フクシチョウ</t>
    </rPh>
    <phoneticPr fontId="6"/>
  </si>
  <si>
    <t>氏  名</t>
    <phoneticPr fontId="6"/>
  </si>
  <si>
    <t>池ノ谷　与一郎</t>
  </si>
  <si>
    <t>昭和33年11月26日</t>
    <rPh sb="0" eb="2">
      <t>ショウワ</t>
    </rPh>
    <rPh sb="2" eb="5">
      <t>３３ネン</t>
    </rPh>
    <rPh sb="5" eb="8">
      <t>１１ガツ</t>
    </rPh>
    <rPh sb="10" eb="11">
      <t>ヒ</t>
    </rPh>
    <phoneticPr fontId="6"/>
  </si>
  <si>
    <t>昭和37年11月25日</t>
    <rPh sb="0" eb="2">
      <t>ショウワ</t>
    </rPh>
    <rPh sb="2" eb="5">
      <t>３３ネン</t>
    </rPh>
    <rPh sb="5" eb="8">
      <t>１１ガツ</t>
    </rPh>
    <phoneticPr fontId="6"/>
  </si>
  <si>
    <t>昭和37年11月26日</t>
    <rPh sb="0" eb="2">
      <t>ショウワ</t>
    </rPh>
    <rPh sb="2" eb="5">
      <t>３３ネン</t>
    </rPh>
    <rPh sb="5" eb="8">
      <t>１１ガツ</t>
    </rPh>
    <phoneticPr fontId="6"/>
  </si>
  <si>
    <t>昭和41年11月25日</t>
    <rPh sb="0" eb="2">
      <t>ショウワ</t>
    </rPh>
    <rPh sb="4" eb="5">
      <t>３３ネン</t>
    </rPh>
    <rPh sb="5" eb="8">
      <t>１１ガツ</t>
    </rPh>
    <phoneticPr fontId="6"/>
  </si>
  <si>
    <t>柿沼　国治</t>
  </si>
  <si>
    <t>昭和42年 7月 1日</t>
    <rPh sb="0" eb="2">
      <t>ショウワ</t>
    </rPh>
    <rPh sb="4" eb="5">
      <t>３３ネン</t>
    </rPh>
    <rPh sb="7" eb="8">
      <t>１１ガツ</t>
    </rPh>
    <phoneticPr fontId="6"/>
  </si>
  <si>
    <t>昭和43年 4月16日</t>
    <rPh sb="0" eb="2">
      <t>ショウワ</t>
    </rPh>
    <rPh sb="3" eb="5">
      <t>３３ネン</t>
    </rPh>
    <rPh sb="7" eb="8">
      <t>１１ガツ</t>
    </rPh>
    <phoneticPr fontId="6"/>
  </si>
  <si>
    <t>黒田　嘉太利</t>
  </si>
  <si>
    <t>昭和44年 8月11日</t>
    <rPh sb="0" eb="2">
      <t>ショウワ</t>
    </rPh>
    <rPh sb="4" eb="5">
      <t>３３ネン</t>
    </rPh>
    <rPh sb="7" eb="8">
      <t>１１ガツ</t>
    </rPh>
    <phoneticPr fontId="6"/>
  </si>
  <si>
    <t>昭和48年 8月10日</t>
    <rPh sb="0" eb="2">
      <t>ショウワ</t>
    </rPh>
    <rPh sb="4" eb="5">
      <t>３３ネン</t>
    </rPh>
    <rPh sb="7" eb="8">
      <t>１１ガツ</t>
    </rPh>
    <phoneticPr fontId="6"/>
  </si>
  <si>
    <t>昭和48年12月22日</t>
    <rPh sb="0" eb="2">
      <t>ショウワ</t>
    </rPh>
    <rPh sb="4" eb="5">
      <t>３３ネン</t>
    </rPh>
    <rPh sb="5" eb="8">
      <t>１１ガツ</t>
    </rPh>
    <phoneticPr fontId="6"/>
  </si>
  <si>
    <t>昭和52年12月 1日</t>
    <rPh sb="0" eb="2">
      <t>ショウワ</t>
    </rPh>
    <rPh sb="4" eb="5">
      <t>３３ネン</t>
    </rPh>
    <rPh sb="5" eb="8">
      <t>１１ガツ</t>
    </rPh>
    <phoneticPr fontId="6"/>
  </si>
  <si>
    <t>藤倉　薫</t>
  </si>
  <si>
    <t>昭和53年 4月 1日</t>
    <rPh sb="0" eb="2">
      <t>ショウワ</t>
    </rPh>
    <rPh sb="3" eb="5">
      <t>３３ネン</t>
    </rPh>
    <rPh sb="7" eb="8">
      <t>１１ガツ</t>
    </rPh>
    <phoneticPr fontId="6"/>
  </si>
  <si>
    <t>昭和57年 3月31日</t>
    <rPh sb="0" eb="2">
      <t>ショウワ</t>
    </rPh>
    <rPh sb="4" eb="5">
      <t>３３ネン</t>
    </rPh>
    <rPh sb="7" eb="8">
      <t>１１ガツ</t>
    </rPh>
    <phoneticPr fontId="6"/>
  </si>
  <si>
    <t>昭和57年 4月 1日</t>
    <rPh sb="0" eb="2">
      <t>ショウワ</t>
    </rPh>
    <rPh sb="4" eb="5">
      <t>３３ネン</t>
    </rPh>
    <rPh sb="7" eb="8">
      <t>１１ガツ</t>
    </rPh>
    <phoneticPr fontId="6"/>
  </si>
  <si>
    <t>昭和61年 3月31日</t>
    <rPh sb="0" eb="2">
      <t>ショウワ</t>
    </rPh>
    <rPh sb="4" eb="5">
      <t>３３ネン</t>
    </rPh>
    <rPh sb="7" eb="8">
      <t>１１ガツ</t>
    </rPh>
    <phoneticPr fontId="6"/>
  </si>
  <si>
    <t>吉田　信一</t>
  </si>
  <si>
    <t>昭和61年 4月 1日</t>
    <rPh sb="0" eb="2">
      <t>ショウワ</t>
    </rPh>
    <rPh sb="4" eb="5">
      <t>３３ネン</t>
    </rPh>
    <rPh sb="7" eb="8">
      <t>１１ガツ</t>
    </rPh>
    <phoneticPr fontId="6"/>
  </si>
  <si>
    <t>平成 2年 3月31日</t>
    <rPh sb="0" eb="2">
      <t>ヘイセイ</t>
    </rPh>
    <rPh sb="4" eb="5">
      <t>３３ネン</t>
    </rPh>
    <rPh sb="7" eb="8">
      <t>１１ガツ</t>
    </rPh>
    <phoneticPr fontId="6"/>
  </si>
  <si>
    <t>平成 2年 4月 1日</t>
    <rPh sb="0" eb="2">
      <t>ヘイセイ</t>
    </rPh>
    <rPh sb="4" eb="5">
      <t>３３ネン</t>
    </rPh>
    <rPh sb="7" eb="8">
      <t>１１ガツ</t>
    </rPh>
    <phoneticPr fontId="6"/>
  </si>
  <si>
    <t>平成 6年 3月31日</t>
    <rPh sb="0" eb="2">
      <t>ヘイセイ</t>
    </rPh>
    <rPh sb="4" eb="5">
      <t>３３ネン</t>
    </rPh>
    <rPh sb="7" eb="8">
      <t>１１ガツ</t>
    </rPh>
    <phoneticPr fontId="6"/>
  </si>
  <si>
    <t>丸岡　昇</t>
  </si>
  <si>
    <t>平成 4年 4月 1日</t>
    <rPh sb="0" eb="2">
      <t>ヘイセイ</t>
    </rPh>
    <rPh sb="4" eb="5">
      <t>３３ネン</t>
    </rPh>
    <rPh sb="7" eb="8">
      <t>１１ガツ</t>
    </rPh>
    <phoneticPr fontId="6"/>
  </si>
  <si>
    <t>平成 7年 3月31日</t>
    <rPh sb="0" eb="2">
      <t>ヘイセイ</t>
    </rPh>
    <rPh sb="4" eb="5">
      <t>３３ネン</t>
    </rPh>
    <rPh sb="7" eb="8">
      <t>１１ガツ</t>
    </rPh>
    <phoneticPr fontId="6"/>
  </si>
  <si>
    <t>平成 6年 4月 1日</t>
    <rPh sb="0" eb="2">
      <t>ヘイセイ</t>
    </rPh>
    <rPh sb="4" eb="5">
      <t>３３ネン</t>
    </rPh>
    <rPh sb="7" eb="8">
      <t>１１ガツ</t>
    </rPh>
    <phoneticPr fontId="6"/>
  </si>
  <si>
    <t>平成10年 3月31日</t>
    <rPh sb="0" eb="2">
      <t>ヘイセイ</t>
    </rPh>
    <rPh sb="4" eb="5">
      <t>３３ネン</t>
    </rPh>
    <rPh sb="7" eb="8">
      <t>１１ガツ</t>
    </rPh>
    <phoneticPr fontId="6"/>
  </si>
  <si>
    <t>秋常　秀明</t>
  </si>
  <si>
    <t>平成 7年 4月 1日</t>
    <rPh sb="0" eb="2">
      <t>ヘイセイ</t>
    </rPh>
    <rPh sb="4" eb="5">
      <t>３３ネン</t>
    </rPh>
    <rPh sb="7" eb="8">
      <t>１１ガツ</t>
    </rPh>
    <phoneticPr fontId="6"/>
  </si>
  <si>
    <t>平成 9年 3月31日</t>
    <rPh sb="0" eb="2">
      <t>ヘイセイ</t>
    </rPh>
    <rPh sb="4" eb="5">
      <t>３３ネン</t>
    </rPh>
    <rPh sb="7" eb="8">
      <t>１１ガツ</t>
    </rPh>
    <phoneticPr fontId="6"/>
  </si>
  <si>
    <t>河﨑  和明</t>
    <rPh sb="0" eb="2">
      <t>カワサキ</t>
    </rPh>
    <rPh sb="4" eb="6">
      <t>カズアキ</t>
    </rPh>
    <phoneticPr fontId="6"/>
  </si>
  <si>
    <t>平成 9年 4月 1日</t>
    <rPh sb="0" eb="2">
      <t>ヘイセイ</t>
    </rPh>
    <rPh sb="4" eb="5">
      <t>３３ネン</t>
    </rPh>
    <rPh sb="7" eb="8">
      <t>１１ガツ</t>
    </rPh>
    <phoneticPr fontId="6"/>
  </si>
  <si>
    <t>平成12年 3月31日</t>
    <rPh sb="0" eb="2">
      <t>ヘイセイ</t>
    </rPh>
    <rPh sb="4" eb="5">
      <t>３３ネン</t>
    </rPh>
    <rPh sb="7" eb="8">
      <t>１１ガツ</t>
    </rPh>
    <phoneticPr fontId="6"/>
  </si>
  <si>
    <t>平成10年 4月 1日</t>
    <rPh sb="0" eb="2">
      <t>ヘイセイ</t>
    </rPh>
    <rPh sb="4" eb="5">
      <t>３３ネン</t>
    </rPh>
    <rPh sb="7" eb="8">
      <t>１１ガツ</t>
    </rPh>
    <phoneticPr fontId="6"/>
  </si>
  <si>
    <t>平成14年 3月31日</t>
    <rPh sb="0" eb="2">
      <t>ヘイセイ</t>
    </rPh>
    <rPh sb="4" eb="5">
      <t>３３ネン</t>
    </rPh>
    <rPh sb="7" eb="8">
      <t>１１ガツ</t>
    </rPh>
    <phoneticPr fontId="6"/>
  </si>
  <si>
    <t>河瀬　芳邦</t>
    <rPh sb="0" eb="2">
      <t>カワセ</t>
    </rPh>
    <rPh sb="3" eb="5">
      <t>ヨシクニ</t>
    </rPh>
    <phoneticPr fontId="6"/>
  </si>
  <si>
    <t>平成12年 4月 1日</t>
    <rPh sb="0" eb="2">
      <t>ヘイセイ</t>
    </rPh>
    <rPh sb="4" eb="5">
      <t>３３ネン</t>
    </rPh>
    <rPh sb="7" eb="8">
      <t>１１ガツ</t>
    </rPh>
    <phoneticPr fontId="6"/>
  </si>
  <si>
    <t>平成15年 3月31日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</si>
  <si>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平成14年 4月 1日</t>
    <rPh sb="0" eb="2">
      <t>ヘイセイ</t>
    </rPh>
    <rPh sb="4" eb="5">
      <t>３３ネン</t>
    </rPh>
    <rPh sb="7" eb="8">
      <t>１１ガツ</t>
    </rPh>
    <phoneticPr fontId="6"/>
  </si>
  <si>
    <t>平成17年 2月11日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</si>
  <si>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関根　勤</t>
    <rPh sb="0" eb="2">
      <t>セキネ</t>
    </rPh>
    <rPh sb="3" eb="4">
      <t>ツトム</t>
    </rPh>
    <phoneticPr fontId="6"/>
  </si>
  <si>
    <t>平成15年 7月 1日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</si>
  <si>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平成19年 6月30日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</si>
  <si>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武藤　繁雄</t>
    <rPh sb="0" eb="2">
      <t>ムトウ</t>
    </rPh>
    <rPh sb="3" eb="5">
      <t>シゲオ</t>
    </rPh>
    <phoneticPr fontId="6"/>
  </si>
  <si>
    <t>平成17年 4月 1日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</si>
  <si>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平成21年 3月31日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</si>
  <si>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平成19年 7月 1日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</si>
  <si>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平成20年 4月13日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</si>
  <si>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平成21年 4月 1日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</si>
  <si>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平成25年 3月31日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</si>
  <si>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平成25年 4月 1日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</si>
  <si>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平成29年 3月31日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</si>
  <si>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青山　雅彦</t>
    <rPh sb="0" eb="2">
      <t>アオヤマ</t>
    </rPh>
    <rPh sb="3" eb="5">
      <t>マサヒコ</t>
    </rPh>
    <phoneticPr fontId="6"/>
  </si>
  <si>
    <t>平成29年 4月 1日</t>
    <phoneticPr fontId="6"/>
  </si>
  <si>
    <t xml:space="preserve"> (注1) 副市長（旧助役）は平成4年4月から平成20年6月まで2人制</t>
    <rPh sb="2" eb="3">
      <t>チュウ</t>
    </rPh>
    <rPh sb="6" eb="7">
      <t>フク</t>
    </rPh>
    <rPh sb="7" eb="9">
      <t>シチョウ</t>
    </rPh>
    <rPh sb="10" eb="11">
      <t>キュウ</t>
    </rPh>
    <rPh sb="11" eb="13">
      <t>ジョヤク</t>
    </rPh>
    <rPh sb="15" eb="17">
      <t>ヘイセイ</t>
    </rPh>
    <rPh sb="18" eb="19">
      <t>４ネン</t>
    </rPh>
    <rPh sb="20" eb="21">
      <t>４ガツ</t>
    </rPh>
    <rPh sb="23" eb="25">
      <t>ヘイセイ</t>
    </rPh>
    <rPh sb="27" eb="28">
      <t>ネン</t>
    </rPh>
    <rPh sb="29" eb="30">
      <t>ガツ</t>
    </rPh>
    <rPh sb="33" eb="34">
      <t>２ニン</t>
    </rPh>
    <rPh sb="34" eb="35">
      <t>セイ</t>
    </rPh>
    <phoneticPr fontId="6"/>
  </si>
  <si>
    <t>資料：秘書</t>
    <rPh sb="0" eb="2">
      <t>シリョウ</t>
    </rPh>
    <rPh sb="3" eb="5">
      <t>ヒショ</t>
    </rPh>
    <phoneticPr fontId="6"/>
  </si>
  <si>
    <t xml:space="preserve"> (注2) 地方自治法の一部改正により平成19年4月から助役は副市長となる。</t>
    <rPh sb="2" eb="3">
      <t>チュウ</t>
    </rPh>
    <rPh sb="6" eb="8">
      <t>チホウ</t>
    </rPh>
    <rPh sb="8" eb="10">
      <t>ジチ</t>
    </rPh>
    <rPh sb="10" eb="11">
      <t>ホウ</t>
    </rPh>
    <rPh sb="12" eb="14">
      <t>イチブ</t>
    </rPh>
    <rPh sb="14" eb="16">
      <t>カイセイ</t>
    </rPh>
    <rPh sb="19" eb="21">
      <t>ヘイセイ</t>
    </rPh>
    <rPh sb="23" eb="24">
      <t>４ネン</t>
    </rPh>
    <rPh sb="25" eb="26">
      <t>４ガツ</t>
    </rPh>
    <rPh sb="28" eb="30">
      <t>ジョヤク</t>
    </rPh>
    <rPh sb="31" eb="34">
      <t>フクシチョウ</t>
    </rPh>
    <phoneticPr fontId="6"/>
  </si>
  <si>
    <t>13-21. 市職員数の推移</t>
    <phoneticPr fontId="6"/>
  </si>
  <si>
    <t>各年4月1日</t>
    <rPh sb="0" eb="2">
      <t>カクネン</t>
    </rPh>
    <phoneticPr fontId="8"/>
  </si>
  <si>
    <t>（単位：人、％）</t>
    <phoneticPr fontId="6"/>
  </si>
  <si>
    <t>年</t>
    <phoneticPr fontId="6"/>
  </si>
  <si>
    <t>総　数</t>
    <phoneticPr fontId="8"/>
  </si>
  <si>
    <t>男</t>
    <phoneticPr fontId="6"/>
  </si>
  <si>
    <t>女</t>
    <phoneticPr fontId="6"/>
  </si>
  <si>
    <t>市職員1人当りの人口</t>
    <rPh sb="0" eb="3">
      <t>シショクイン</t>
    </rPh>
    <rPh sb="4" eb="5">
      <t>リ</t>
    </rPh>
    <rPh sb="5" eb="6">
      <t>アタ</t>
    </rPh>
    <rPh sb="8" eb="10">
      <t>ジンコウ</t>
    </rPh>
    <phoneticPr fontId="6"/>
  </si>
  <si>
    <t>実　数</t>
    <phoneticPr fontId="8"/>
  </si>
  <si>
    <t>構成比</t>
  </si>
  <si>
    <t>実　数</t>
    <phoneticPr fontId="8"/>
  </si>
  <si>
    <t>平成27</t>
    <phoneticPr fontId="6"/>
  </si>
  <si>
    <t>（注）他市からの派遣職員、東埼玉資源環境組合及び越谷・松伏水道企業団の職員を含む。</t>
    <rPh sb="13" eb="14">
      <t>ヒガシ</t>
    </rPh>
    <rPh sb="14" eb="16">
      <t>サイタマ</t>
    </rPh>
    <rPh sb="16" eb="18">
      <t>シゲン</t>
    </rPh>
    <rPh sb="18" eb="20">
      <t>カンキョウ</t>
    </rPh>
    <rPh sb="20" eb="22">
      <t>クミアイ</t>
    </rPh>
    <rPh sb="22" eb="23">
      <t>オヨ</t>
    </rPh>
    <rPh sb="24" eb="26">
      <t>コシガヤ</t>
    </rPh>
    <rPh sb="27" eb="29">
      <t>マツブシ</t>
    </rPh>
    <rPh sb="29" eb="31">
      <t>スイドウ</t>
    </rPh>
    <rPh sb="31" eb="33">
      <t>キギョウ</t>
    </rPh>
    <rPh sb="33" eb="34">
      <t>ダン</t>
    </rPh>
    <rPh sb="35" eb="37">
      <t>ショクイン</t>
    </rPh>
    <rPh sb="38" eb="39">
      <t>フク</t>
    </rPh>
    <phoneticPr fontId="6"/>
  </si>
  <si>
    <t>資料：人事課</t>
    <rPh sb="3" eb="5">
      <t>ジンジ</t>
    </rPh>
    <rPh sb="5" eb="6">
      <t>カ</t>
    </rPh>
    <phoneticPr fontId="6"/>
  </si>
  <si>
    <t>13-22. 年齢別市職員数</t>
    <phoneticPr fontId="6"/>
  </si>
  <si>
    <t>各年4月1日</t>
  </si>
  <si>
    <t>（単位：人）</t>
  </si>
  <si>
    <t>区　分</t>
    <phoneticPr fontId="6"/>
  </si>
  <si>
    <t>平成29年</t>
    <rPh sb="0" eb="2">
      <t>ヘイセイ</t>
    </rPh>
    <phoneticPr fontId="6"/>
  </si>
  <si>
    <t>30年</t>
    <phoneticPr fontId="6"/>
  </si>
  <si>
    <t>31年</t>
    <phoneticPr fontId="8"/>
  </si>
  <si>
    <t>総　数</t>
    <phoneticPr fontId="4"/>
  </si>
  <si>
    <t>19歳以下</t>
  </si>
  <si>
    <t>20～23歳</t>
    <rPh sb="5" eb="6">
      <t>サイ</t>
    </rPh>
    <phoneticPr fontId="6"/>
  </si>
  <si>
    <t>24～27歳</t>
    <rPh sb="5" eb="6">
      <t>サイ</t>
    </rPh>
    <phoneticPr fontId="6"/>
  </si>
  <si>
    <t>28～31歳</t>
    <rPh sb="5" eb="6">
      <t>サイ</t>
    </rPh>
    <phoneticPr fontId="6"/>
  </si>
  <si>
    <t>32～35歳</t>
    <rPh sb="5" eb="6">
      <t>サイ</t>
    </rPh>
    <phoneticPr fontId="6"/>
  </si>
  <si>
    <t>36～39歳</t>
    <rPh sb="5" eb="6">
      <t>サイ</t>
    </rPh>
    <phoneticPr fontId="6"/>
  </si>
  <si>
    <t>40～43歳</t>
    <rPh sb="5" eb="6">
      <t>サイ</t>
    </rPh>
    <phoneticPr fontId="6"/>
  </si>
  <si>
    <t>44～47歳</t>
    <rPh sb="5" eb="6">
      <t>サイ</t>
    </rPh>
    <phoneticPr fontId="6"/>
  </si>
  <si>
    <t>48～51歳</t>
    <rPh sb="5" eb="6">
      <t>サイ</t>
    </rPh>
    <phoneticPr fontId="6"/>
  </si>
  <si>
    <t>52～55歳</t>
    <rPh sb="5" eb="6">
      <t>サイ</t>
    </rPh>
    <phoneticPr fontId="6"/>
  </si>
  <si>
    <t>56～59歳</t>
    <rPh sb="5" eb="6">
      <t>サイ</t>
    </rPh>
    <phoneticPr fontId="6"/>
  </si>
  <si>
    <t>60～64歳</t>
    <rPh sb="5" eb="6">
      <t>サイ</t>
    </rPh>
    <phoneticPr fontId="6"/>
  </si>
  <si>
    <t>65歳以上</t>
    <rPh sb="2" eb="3">
      <t>サイ</t>
    </rPh>
    <rPh sb="3" eb="5">
      <t>イジョウ</t>
    </rPh>
    <phoneticPr fontId="6"/>
  </si>
  <si>
    <t>（注）他市からの派遣職員、東埼玉資源環境組合及び越谷・松伏水道企業団の職員を除く。</t>
    <rPh sb="3" eb="5">
      <t>タシ</t>
    </rPh>
    <rPh sb="8" eb="10">
      <t>ハケン</t>
    </rPh>
    <rPh sb="10" eb="12">
      <t>ショクイン</t>
    </rPh>
    <rPh sb="14" eb="16">
      <t>サイタマ</t>
    </rPh>
    <rPh sb="16" eb="18">
      <t>シゲン</t>
    </rPh>
    <rPh sb="18" eb="20">
      <t>カンキョウ</t>
    </rPh>
    <rPh sb="22" eb="23">
      <t>オヨ</t>
    </rPh>
    <rPh sb="35" eb="37">
      <t>ショクイン</t>
    </rPh>
    <phoneticPr fontId="6"/>
  </si>
  <si>
    <t>資料：人事課「総務省地方公務員給与実態調査」</t>
    <rPh sb="3" eb="5">
      <t>ジンジ</t>
    </rPh>
    <rPh sb="5" eb="6">
      <t>カ</t>
    </rPh>
    <rPh sb="7" eb="9">
      <t>ソウム</t>
    </rPh>
    <phoneticPr fontId="6"/>
  </si>
  <si>
    <t>13-23. 職員研修の状況</t>
    <phoneticPr fontId="6"/>
  </si>
  <si>
    <t>各年度中</t>
    <rPh sb="0" eb="1">
      <t>カク</t>
    </rPh>
    <rPh sb="1" eb="3">
      <t>ネンド</t>
    </rPh>
    <rPh sb="3" eb="4">
      <t>チュウ</t>
    </rPh>
    <phoneticPr fontId="8"/>
  </si>
  <si>
    <t>（単位：回、人）</t>
    <rPh sb="4" eb="5">
      <t>カイ</t>
    </rPh>
    <rPh sb="6" eb="7">
      <t>ニン</t>
    </rPh>
    <phoneticPr fontId="6"/>
  </si>
  <si>
    <t>種  別</t>
    <rPh sb="0" eb="4">
      <t>シュベツ</t>
    </rPh>
    <phoneticPr fontId="6"/>
  </si>
  <si>
    <t>平成28年度</t>
    <rPh sb="0" eb="2">
      <t>ヘイセイ</t>
    </rPh>
    <phoneticPr fontId="6"/>
  </si>
  <si>
    <t>実施回数</t>
  </si>
  <si>
    <t>受講者数</t>
  </si>
  <si>
    <t>階層別研修</t>
    <rPh sb="0" eb="3">
      <t>カイソウベツ</t>
    </rPh>
    <rPh sb="3" eb="5">
      <t>ケンシュウ</t>
    </rPh>
    <phoneticPr fontId="6"/>
  </si>
  <si>
    <t>専門研修</t>
    <rPh sb="0" eb="2">
      <t>センモン</t>
    </rPh>
    <rPh sb="2" eb="4">
      <t>ケンシュウ</t>
    </rPh>
    <phoneticPr fontId="6"/>
  </si>
  <si>
    <t>特別研修</t>
  </si>
  <si>
    <t>自己啓発研修</t>
  </si>
  <si>
    <t>派遣研修</t>
  </si>
  <si>
    <t>13-24. 部課所別市職員数</t>
    <phoneticPr fontId="6"/>
  </si>
  <si>
    <t>平成31年4月1日</t>
    <phoneticPr fontId="6"/>
  </si>
  <si>
    <t>　部　課　所　名</t>
    <rPh sb="1" eb="4">
      <t>ブカ</t>
    </rPh>
    <rPh sb="5" eb="6">
      <t>ショ</t>
    </rPh>
    <rPh sb="7" eb="8">
      <t>メイ</t>
    </rPh>
    <phoneticPr fontId="6"/>
  </si>
  <si>
    <t>職員数</t>
    <rPh sb="0" eb="3">
      <t>ショクインスウ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</si>
  <si>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</si>
  <si>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</si>
  <si>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市長公室</t>
    <phoneticPr fontId="6"/>
  </si>
  <si>
    <t>秘書</t>
    <phoneticPr fontId="6"/>
  </si>
  <si>
    <t>都市整備部</t>
    <rPh sb="0" eb="2">
      <t>トシ</t>
    </rPh>
    <rPh sb="2" eb="4">
      <t>セイビ</t>
    </rPh>
    <rPh sb="4" eb="5">
      <t>ブ</t>
    </rPh>
    <phoneticPr fontId="8"/>
  </si>
  <si>
    <t>都市計画課</t>
    <rPh sb="0" eb="4">
      <t>トシケイカク</t>
    </rPh>
    <rPh sb="4" eb="5">
      <t>カ</t>
    </rPh>
    <phoneticPr fontId="6"/>
  </si>
  <si>
    <t>政策課</t>
    <rPh sb="0" eb="2">
      <t>セイサク</t>
    </rPh>
    <rPh sb="2" eb="3">
      <t>カ</t>
    </rPh>
    <phoneticPr fontId="6"/>
  </si>
  <si>
    <t>市街地整備課</t>
  </si>
  <si>
    <t>公共施設マネジメント推進課</t>
    <rPh sb="0" eb="2">
      <t>コウキョウ</t>
    </rPh>
    <rPh sb="2" eb="4">
      <t>シセツ</t>
    </rPh>
    <rPh sb="10" eb="12">
      <t>スイシン</t>
    </rPh>
    <rPh sb="12" eb="13">
      <t>カ</t>
    </rPh>
    <phoneticPr fontId="6"/>
  </si>
  <si>
    <t>公園緑地課</t>
  </si>
  <si>
    <t>広報広聴課</t>
    <rPh sb="0" eb="2">
      <t>コウホウ</t>
    </rPh>
    <rPh sb="2" eb="4">
      <t>コウチョウ</t>
    </rPh>
    <rPh sb="4" eb="5">
      <t>カ</t>
    </rPh>
    <phoneticPr fontId="6"/>
  </si>
  <si>
    <t>開発指導課</t>
  </si>
  <si>
    <t>人権・男女共同参画推進課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2">
      <t>カ</t>
    </rPh>
    <phoneticPr fontId="6"/>
  </si>
  <si>
    <t>建築住宅課</t>
  </si>
  <si>
    <t>行財政部</t>
    <rPh sb="0" eb="3">
      <t>ギョウザイセイ</t>
    </rPh>
    <rPh sb="3" eb="4">
      <t>ブ</t>
    </rPh>
    <phoneticPr fontId="6"/>
  </si>
  <si>
    <t>財政課</t>
    <rPh sb="0" eb="2">
      <t>ザイセイ</t>
    </rPh>
    <rPh sb="2" eb="3">
      <t>カ</t>
    </rPh>
    <phoneticPr fontId="6"/>
  </si>
  <si>
    <t>市立病院</t>
    <phoneticPr fontId="6"/>
  </si>
  <si>
    <t>診療部</t>
    <rPh sb="0" eb="3">
      <t>シンリョウブ</t>
    </rPh>
    <phoneticPr fontId="6"/>
  </si>
  <si>
    <t>診療部門／救急部門</t>
    <rPh sb="0" eb="2">
      <t>シンリョウ</t>
    </rPh>
    <rPh sb="2" eb="4">
      <t>ブモン</t>
    </rPh>
    <rPh sb="5" eb="7">
      <t>キュウキュウ</t>
    </rPh>
    <rPh sb="7" eb="9">
      <t>ブモン</t>
    </rPh>
    <phoneticPr fontId="6"/>
  </si>
  <si>
    <t>行政管理課</t>
    <rPh sb="0" eb="2">
      <t>ギョウセイ</t>
    </rPh>
    <rPh sb="2" eb="4">
      <t>カンリ</t>
    </rPh>
    <rPh sb="4" eb="5">
      <t>カ</t>
    </rPh>
    <phoneticPr fontId="6"/>
  </si>
  <si>
    <t>リハビリテーション科</t>
    <rPh sb="9" eb="10">
      <t>カモク</t>
    </rPh>
    <phoneticPr fontId="6"/>
  </si>
  <si>
    <t>情報推進課</t>
    <rPh sb="0" eb="2">
      <t>ジョウホウ</t>
    </rPh>
    <rPh sb="2" eb="4">
      <t>スイシン</t>
    </rPh>
    <rPh sb="4" eb="5">
      <t>カ</t>
    </rPh>
    <phoneticPr fontId="6"/>
  </si>
  <si>
    <t>放射線科</t>
    <rPh sb="0" eb="4">
      <t>ホウシャセンカ</t>
    </rPh>
    <phoneticPr fontId="6"/>
  </si>
  <si>
    <t>市民税課</t>
    <rPh sb="0" eb="3">
      <t>シミンゼイ</t>
    </rPh>
    <rPh sb="3" eb="4">
      <t>カ</t>
    </rPh>
    <phoneticPr fontId="6"/>
  </si>
  <si>
    <t>内視鏡センター</t>
    <rPh sb="0" eb="3">
      <t>ナイシキョウ</t>
    </rPh>
    <phoneticPr fontId="6"/>
  </si>
  <si>
    <t>資産税課</t>
    <rPh sb="0" eb="3">
      <t>シサンゼイ</t>
    </rPh>
    <rPh sb="3" eb="4">
      <t>カ</t>
    </rPh>
    <phoneticPr fontId="6"/>
  </si>
  <si>
    <t>がん治療センター</t>
    <rPh sb="2" eb="4">
      <t>チリョウ</t>
    </rPh>
    <phoneticPr fontId="6"/>
  </si>
  <si>
    <t>収納課</t>
    <rPh sb="0" eb="2">
      <t>シュウノウ</t>
    </rPh>
    <rPh sb="2" eb="3">
      <t>カ</t>
    </rPh>
    <phoneticPr fontId="6"/>
  </si>
  <si>
    <t>臨床検査科</t>
    <rPh sb="0" eb="2">
      <t>リンショウ</t>
    </rPh>
    <rPh sb="2" eb="4">
      <t>ケンサ</t>
    </rPh>
    <rPh sb="4" eb="5">
      <t>カ</t>
    </rPh>
    <phoneticPr fontId="6"/>
  </si>
  <si>
    <t>総務部</t>
    <rPh sb="0" eb="2">
      <t>ソウム</t>
    </rPh>
    <rPh sb="2" eb="3">
      <t>ブ</t>
    </rPh>
    <phoneticPr fontId="6"/>
  </si>
  <si>
    <t>法務課</t>
    <rPh sb="0" eb="2">
      <t>ホウム</t>
    </rPh>
    <rPh sb="2" eb="3">
      <t>カ</t>
    </rPh>
    <phoneticPr fontId="6"/>
  </si>
  <si>
    <t>臨床工学科</t>
    <rPh sb="0" eb="2">
      <t>リンショウ</t>
    </rPh>
    <rPh sb="2" eb="4">
      <t>コウガク</t>
    </rPh>
    <rPh sb="4" eb="5">
      <t>カ</t>
    </rPh>
    <phoneticPr fontId="6"/>
  </si>
  <si>
    <t>総務課</t>
    <rPh sb="0" eb="2">
      <t>ソウム</t>
    </rPh>
    <rPh sb="2" eb="3">
      <t>カ</t>
    </rPh>
    <phoneticPr fontId="5"/>
  </si>
  <si>
    <t>総務課</t>
    <rPh sb="0" eb="2">
      <t>ソウム</t>
    </rPh>
    <rPh sb="2" eb="3">
      <t>カ</t>
    </rPh>
    <phoneticPr fontId="6"/>
  </si>
  <si>
    <t>手術室</t>
    <rPh sb="0" eb="3">
      <t>シュジュツシツ</t>
    </rPh>
    <phoneticPr fontId="6"/>
  </si>
  <si>
    <t>人事課</t>
    <rPh sb="0" eb="3">
      <t>ジンジカ</t>
    </rPh>
    <phoneticPr fontId="6"/>
  </si>
  <si>
    <t>薬剤科</t>
    <rPh sb="0" eb="2">
      <t>ヤクザイ</t>
    </rPh>
    <rPh sb="2" eb="3">
      <t>カ</t>
    </rPh>
    <phoneticPr fontId="6"/>
  </si>
  <si>
    <t>安全衛生管理課</t>
    <rPh sb="0" eb="2">
      <t>アンゼン</t>
    </rPh>
    <rPh sb="2" eb="4">
      <t>エイセイ</t>
    </rPh>
    <rPh sb="4" eb="7">
      <t>カンリカ</t>
    </rPh>
    <phoneticPr fontId="6"/>
  </si>
  <si>
    <t>栄養科</t>
    <rPh sb="0" eb="2">
      <t>エイヨウ</t>
    </rPh>
    <rPh sb="2" eb="3">
      <t>カ</t>
    </rPh>
    <phoneticPr fontId="6"/>
  </si>
  <si>
    <t>契約課</t>
    <rPh sb="0" eb="2">
      <t>ケイヤク</t>
    </rPh>
    <rPh sb="2" eb="3">
      <t>カ</t>
    </rPh>
    <phoneticPr fontId="6"/>
  </si>
  <si>
    <t>看護部</t>
  </si>
  <si>
    <t>工事検査課</t>
    <rPh sb="0" eb="2">
      <t>コウジ</t>
    </rPh>
    <rPh sb="2" eb="4">
      <t>ケンサ</t>
    </rPh>
    <rPh sb="4" eb="5">
      <t>カ</t>
    </rPh>
    <phoneticPr fontId="6"/>
  </si>
  <si>
    <t>事務部</t>
    <phoneticPr fontId="6"/>
  </si>
  <si>
    <t>庶務課</t>
    <rPh sb="0" eb="3">
      <t>ショムカ</t>
    </rPh>
    <phoneticPr fontId="6"/>
  </si>
  <si>
    <t>庁舎管理課</t>
    <rPh sb="0" eb="2">
      <t>チョウシャ</t>
    </rPh>
    <rPh sb="2" eb="4">
      <t>カンリ</t>
    </rPh>
    <rPh sb="4" eb="5">
      <t>カ</t>
    </rPh>
    <phoneticPr fontId="6"/>
  </si>
  <si>
    <t>医事課</t>
    <rPh sb="0" eb="2">
      <t>イジ</t>
    </rPh>
    <rPh sb="2" eb="3">
      <t>カ</t>
    </rPh>
    <phoneticPr fontId="6"/>
  </si>
  <si>
    <t>市民協働部</t>
    <rPh sb="0" eb="2">
      <t>シミン</t>
    </rPh>
    <rPh sb="2" eb="4">
      <t>キョウドウ</t>
    </rPh>
    <rPh sb="4" eb="5">
      <t>ブ</t>
    </rPh>
    <phoneticPr fontId="6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</si>
  <si>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6"/>
  </si>
  <si>
    <t>出納課</t>
    <rPh sb="0" eb="2">
      <t>スイトウ</t>
    </rPh>
    <rPh sb="2" eb="3">
      <t>カ</t>
    </rPh>
    <phoneticPr fontId="6"/>
  </si>
  <si>
    <t>地区センター</t>
    <rPh sb="0" eb="2">
      <t>チク</t>
    </rPh>
    <phoneticPr fontId="6"/>
  </si>
  <si>
    <t>議会事務局議事課</t>
    <rPh sb="0" eb="2">
      <t>ギカイ</t>
    </rPh>
    <rPh sb="2" eb="5">
      <t>ジムキョク</t>
    </rPh>
    <rPh sb="5" eb="7">
      <t>ギジ</t>
    </rPh>
    <rPh sb="7" eb="8">
      <t>カ</t>
    </rPh>
    <phoneticPr fontId="6"/>
  </si>
  <si>
    <t>危機管理課</t>
    <rPh sb="0" eb="2">
      <t>キキ</t>
    </rPh>
    <rPh sb="2" eb="5">
      <t>カンリカ</t>
    </rPh>
    <phoneticPr fontId="6"/>
  </si>
  <si>
    <t>教育委員会事務局</t>
    <rPh sb="0" eb="5">
      <t>キョウイクイインカイ</t>
    </rPh>
    <rPh sb="5" eb="8">
      <t>ジムキョク</t>
    </rPh>
    <phoneticPr fontId="6"/>
  </si>
  <si>
    <t>くらし安心課</t>
    <rPh sb="3" eb="5">
      <t>アンシン</t>
    </rPh>
    <rPh sb="5" eb="6">
      <t>カ</t>
    </rPh>
    <phoneticPr fontId="6"/>
  </si>
  <si>
    <t>教育総務部</t>
    <rPh sb="0" eb="2">
      <t>キョウイク</t>
    </rPh>
    <rPh sb="2" eb="4">
      <t>ソウム</t>
    </rPh>
    <rPh sb="4" eb="5">
      <t>ブ</t>
    </rPh>
    <phoneticPr fontId="6"/>
  </si>
  <si>
    <t>教育総務課</t>
    <rPh sb="0" eb="2">
      <t>キョウイク</t>
    </rPh>
    <rPh sb="2" eb="5">
      <t>ソウムカ</t>
    </rPh>
    <phoneticPr fontId="6"/>
  </si>
  <si>
    <t>市民課</t>
    <rPh sb="0" eb="2">
      <t>シミン</t>
    </rPh>
    <rPh sb="2" eb="3">
      <t>カ</t>
    </rPh>
    <phoneticPr fontId="6"/>
  </si>
  <si>
    <t>生涯学習課</t>
    <rPh sb="0" eb="2">
      <t>ショウガイ</t>
    </rPh>
    <rPh sb="2" eb="4">
      <t>ガクシュウ</t>
    </rPh>
    <rPh sb="4" eb="5">
      <t>カ</t>
    </rPh>
    <phoneticPr fontId="6"/>
  </si>
  <si>
    <t>パスポートセンター</t>
    <phoneticPr fontId="6"/>
  </si>
  <si>
    <t>科学技術体験センター</t>
    <rPh sb="0" eb="2">
      <t>カガク</t>
    </rPh>
    <rPh sb="2" eb="4">
      <t>ギジュツ</t>
    </rPh>
    <rPh sb="4" eb="6">
      <t>タイケン</t>
    </rPh>
    <phoneticPr fontId="6"/>
  </si>
  <si>
    <t>北部出張所</t>
    <rPh sb="0" eb="2">
      <t>ホクブ</t>
    </rPh>
    <rPh sb="2" eb="4">
      <t>シュッチョウ</t>
    </rPh>
    <rPh sb="4" eb="5">
      <t>ジョ</t>
    </rPh>
    <phoneticPr fontId="6"/>
  </si>
  <si>
    <t>スポーツ振興課</t>
    <rPh sb="4" eb="7">
      <t>シンコウカ</t>
    </rPh>
    <phoneticPr fontId="6"/>
  </si>
  <si>
    <t>南部出張所</t>
    <rPh sb="0" eb="2">
      <t>ナンブ</t>
    </rPh>
    <rPh sb="2" eb="4">
      <t>シュッチョウ</t>
    </rPh>
    <rPh sb="4" eb="5">
      <t>ジョ</t>
    </rPh>
    <phoneticPr fontId="6"/>
  </si>
  <si>
    <t>図書館</t>
    <rPh sb="0" eb="3">
      <t>トショカン</t>
    </rPh>
    <phoneticPr fontId="6"/>
  </si>
  <si>
    <t>福祉部</t>
    <rPh sb="0" eb="2">
      <t>フクシ</t>
    </rPh>
    <rPh sb="2" eb="3">
      <t>ブ</t>
    </rPh>
    <phoneticPr fontId="6"/>
  </si>
  <si>
    <t>福祉推進課</t>
    <rPh sb="0" eb="2">
      <t>フクシ</t>
    </rPh>
    <rPh sb="2" eb="4">
      <t>スイシン</t>
    </rPh>
    <rPh sb="4" eb="5">
      <t>カ</t>
    </rPh>
    <phoneticPr fontId="6"/>
  </si>
  <si>
    <t>学校教育部</t>
    <rPh sb="0" eb="2">
      <t>ガッコウ</t>
    </rPh>
    <rPh sb="2" eb="4">
      <t>キョウイク</t>
    </rPh>
    <rPh sb="4" eb="5">
      <t>ブ</t>
    </rPh>
    <phoneticPr fontId="6"/>
  </si>
  <si>
    <t>学校管理課</t>
    <rPh sb="0" eb="2">
      <t>ガッコウ</t>
    </rPh>
    <rPh sb="2" eb="5">
      <t>カンリカ</t>
    </rPh>
    <phoneticPr fontId="6"/>
  </si>
  <si>
    <t>福祉指導監査課</t>
    <rPh sb="0" eb="2">
      <t>フクシ</t>
    </rPh>
    <rPh sb="2" eb="4">
      <t>シドウ</t>
    </rPh>
    <rPh sb="4" eb="6">
      <t>カンサ</t>
    </rPh>
    <rPh sb="6" eb="7">
      <t>カ</t>
    </rPh>
    <phoneticPr fontId="6"/>
  </si>
  <si>
    <t>小学校</t>
    <rPh sb="0" eb="3">
      <t>ショウガッコウ</t>
    </rPh>
    <phoneticPr fontId="6"/>
  </si>
  <si>
    <t>生活福祉課</t>
    <rPh sb="0" eb="2">
      <t>セイカツ</t>
    </rPh>
    <rPh sb="2" eb="5">
      <t>フクシカ</t>
    </rPh>
    <rPh sb="4" eb="5">
      <t>カ</t>
    </rPh>
    <phoneticPr fontId="6"/>
  </si>
  <si>
    <t>中学校</t>
    <rPh sb="0" eb="3">
      <t>チュウガッコウ</t>
    </rPh>
    <phoneticPr fontId="6"/>
  </si>
  <si>
    <t>障害福祉課</t>
    <rPh sb="0" eb="2">
      <t>ショウガイ</t>
    </rPh>
    <rPh sb="2" eb="4">
      <t>フクシ</t>
    </rPh>
    <rPh sb="4" eb="5">
      <t>カ</t>
    </rPh>
    <phoneticPr fontId="6"/>
  </si>
  <si>
    <t>学務課</t>
    <rPh sb="0" eb="3">
      <t>ガクムカ</t>
    </rPh>
    <phoneticPr fontId="6"/>
  </si>
  <si>
    <t>地域包括ケア推進課</t>
    <rPh sb="0" eb="2">
      <t>チイキ</t>
    </rPh>
    <rPh sb="2" eb="4">
      <t>ホウカツ</t>
    </rPh>
    <rPh sb="6" eb="8">
      <t>スイシン</t>
    </rPh>
    <rPh sb="8" eb="9">
      <t>カ</t>
    </rPh>
    <phoneticPr fontId="6"/>
  </si>
  <si>
    <t>指導課</t>
    <rPh sb="0" eb="2">
      <t>シドウ</t>
    </rPh>
    <rPh sb="2" eb="3">
      <t>カ</t>
    </rPh>
    <phoneticPr fontId="6"/>
  </si>
  <si>
    <t>介護保険課</t>
    <rPh sb="0" eb="2">
      <t>カイゴ</t>
    </rPh>
    <rPh sb="2" eb="4">
      <t>ホケン</t>
    </rPh>
    <rPh sb="4" eb="5">
      <t>カ</t>
    </rPh>
    <phoneticPr fontId="6"/>
  </si>
  <si>
    <t>給食課</t>
    <rPh sb="0" eb="2">
      <t>キュウショク</t>
    </rPh>
    <rPh sb="2" eb="3">
      <t>カ</t>
    </rPh>
    <phoneticPr fontId="6"/>
  </si>
  <si>
    <t>プレミアム付商品券事業担当室</t>
    <rPh sb="5" eb="6">
      <t>ツ</t>
    </rPh>
    <rPh sb="6" eb="9">
      <t>ショウヒンケン</t>
    </rPh>
    <rPh sb="9" eb="11">
      <t>ジギョウ</t>
    </rPh>
    <rPh sb="11" eb="13">
      <t>タントウ</t>
    </rPh>
    <rPh sb="13" eb="14">
      <t>シツ</t>
    </rPh>
    <phoneticPr fontId="6"/>
  </si>
  <si>
    <t>第一学校給食センター</t>
    <rPh sb="0" eb="2">
      <t>ダイイチ</t>
    </rPh>
    <rPh sb="2" eb="6">
      <t>ガッコウキュウショク</t>
    </rPh>
    <phoneticPr fontId="6"/>
  </si>
  <si>
    <t>子ども家庭部</t>
    <rPh sb="0" eb="1">
      <t>コ</t>
    </rPh>
    <rPh sb="3" eb="5">
      <t>カテイ</t>
    </rPh>
    <rPh sb="5" eb="6">
      <t>ブ</t>
    </rPh>
    <phoneticPr fontId="6"/>
  </si>
  <si>
    <t>子育て支援課</t>
    <rPh sb="0" eb="2">
      <t>コソダ</t>
    </rPh>
    <rPh sb="3" eb="5">
      <t>シエン</t>
    </rPh>
    <rPh sb="5" eb="6">
      <t>カ</t>
    </rPh>
    <phoneticPr fontId="6"/>
  </si>
  <si>
    <t>第二学校給食センター</t>
    <rPh sb="0" eb="1">
      <t>ダイイチ</t>
    </rPh>
    <rPh sb="1" eb="2">
      <t>２</t>
    </rPh>
    <rPh sb="2" eb="6">
      <t>ガッコウキュウショク</t>
    </rPh>
    <phoneticPr fontId="6"/>
  </si>
  <si>
    <t>児童発達支援センター</t>
    <rPh sb="0" eb="2">
      <t>ジドウ</t>
    </rPh>
    <rPh sb="2" eb="4">
      <t>ハッタツ</t>
    </rPh>
    <rPh sb="4" eb="6">
      <t>シエン</t>
    </rPh>
    <phoneticPr fontId="6"/>
  </si>
  <si>
    <t>第三学校給食センター</t>
    <rPh sb="0" eb="1">
      <t>ダイ</t>
    </rPh>
    <rPh sb="1" eb="2">
      <t>サン</t>
    </rPh>
    <rPh sb="2" eb="4">
      <t>ガッコウ</t>
    </rPh>
    <rPh sb="4" eb="6">
      <t>キュウショク</t>
    </rPh>
    <phoneticPr fontId="6"/>
  </si>
  <si>
    <t>子ども育成課</t>
    <rPh sb="0" eb="1">
      <t>コ</t>
    </rPh>
    <rPh sb="3" eb="5">
      <t>イクセイ</t>
    </rPh>
    <rPh sb="5" eb="6">
      <t>カ</t>
    </rPh>
    <phoneticPr fontId="6"/>
  </si>
  <si>
    <t>教育センター</t>
    <rPh sb="0" eb="2">
      <t>キョウイク</t>
    </rPh>
    <phoneticPr fontId="6"/>
  </si>
  <si>
    <t>保育所</t>
    <rPh sb="0" eb="2">
      <t>ホイク</t>
    </rPh>
    <rPh sb="2" eb="3">
      <t>ショ</t>
    </rPh>
    <phoneticPr fontId="6"/>
  </si>
  <si>
    <t>選挙管理委員会事務局</t>
    <rPh sb="0" eb="7">
      <t>センキョカンリイインカイ</t>
    </rPh>
    <rPh sb="7" eb="10">
      <t>ジムキョク</t>
    </rPh>
    <phoneticPr fontId="6"/>
  </si>
  <si>
    <t>青少年課</t>
    <rPh sb="0" eb="4">
      <t>セイショウネンカ</t>
    </rPh>
    <phoneticPr fontId="6"/>
  </si>
  <si>
    <t>監査委員事務局監査課</t>
    <rPh sb="0" eb="2">
      <t>カンサ</t>
    </rPh>
    <rPh sb="2" eb="4">
      <t>イイン</t>
    </rPh>
    <rPh sb="4" eb="7">
      <t>ジムキョク</t>
    </rPh>
    <rPh sb="7" eb="9">
      <t>カンサ</t>
    </rPh>
    <rPh sb="9" eb="10">
      <t>カ</t>
    </rPh>
    <phoneticPr fontId="6"/>
  </si>
  <si>
    <t>コスモス／ヒマワリ</t>
    <phoneticPr fontId="6"/>
  </si>
  <si>
    <t>農業委員会事務局</t>
    <rPh sb="0" eb="2">
      <t>ノウギョウ</t>
    </rPh>
    <rPh sb="2" eb="5">
      <t>イインカイ</t>
    </rPh>
    <rPh sb="5" eb="8">
      <t>ジムキョク</t>
    </rPh>
    <phoneticPr fontId="6"/>
  </si>
  <si>
    <t>保健医療部</t>
    <rPh sb="0" eb="2">
      <t>ホケン</t>
    </rPh>
    <rPh sb="2" eb="4">
      <t>イリョウ</t>
    </rPh>
    <rPh sb="4" eb="5">
      <t>ブ</t>
    </rPh>
    <phoneticPr fontId="6"/>
  </si>
  <si>
    <t>地域医療課</t>
    <rPh sb="0" eb="2">
      <t>チイキ</t>
    </rPh>
    <rPh sb="2" eb="4">
      <t>イリョウ</t>
    </rPh>
    <rPh sb="4" eb="5">
      <t>カ</t>
    </rPh>
    <phoneticPr fontId="6"/>
  </si>
  <si>
    <t>消防本部</t>
    <rPh sb="0" eb="2">
      <t>ショウボウ</t>
    </rPh>
    <rPh sb="2" eb="4">
      <t>ホンブ</t>
    </rPh>
    <phoneticPr fontId="6"/>
  </si>
  <si>
    <t>市民健康課</t>
    <rPh sb="0" eb="5">
      <t>シミンケンコウカ</t>
    </rPh>
    <phoneticPr fontId="6"/>
  </si>
  <si>
    <t>総務課</t>
    <rPh sb="0" eb="3">
      <t>ソウムカ</t>
    </rPh>
    <phoneticPr fontId="6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</si>
  <si>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6"/>
  </si>
  <si>
    <t>予防課</t>
    <rPh sb="0" eb="3">
      <t>ヨボウカ</t>
    </rPh>
    <phoneticPr fontId="6"/>
  </si>
  <si>
    <t>保健所</t>
    <rPh sb="0" eb="3">
      <t>ホケンジョ</t>
    </rPh>
    <phoneticPr fontId="6"/>
  </si>
  <si>
    <t>警防課</t>
    <rPh sb="0" eb="2">
      <t>ケイボウ</t>
    </rPh>
    <rPh sb="2" eb="3">
      <t>カ</t>
    </rPh>
    <phoneticPr fontId="6"/>
  </si>
  <si>
    <t>保健総務課</t>
    <rPh sb="0" eb="2">
      <t>ホケン</t>
    </rPh>
    <rPh sb="2" eb="4">
      <t>ソウム</t>
    </rPh>
    <rPh sb="4" eb="5">
      <t>カ</t>
    </rPh>
    <phoneticPr fontId="6"/>
  </si>
  <si>
    <t>救急課</t>
    <rPh sb="0" eb="2">
      <t>キュウキュウ</t>
    </rPh>
    <rPh sb="2" eb="3">
      <t>カ</t>
    </rPh>
    <phoneticPr fontId="6"/>
  </si>
  <si>
    <t>精神保健支援室</t>
    <rPh sb="0" eb="2">
      <t>セイシン</t>
    </rPh>
    <rPh sb="2" eb="4">
      <t>ホケン</t>
    </rPh>
    <rPh sb="4" eb="6">
      <t>シエン</t>
    </rPh>
    <rPh sb="6" eb="7">
      <t>シツ</t>
    </rPh>
    <phoneticPr fontId="6"/>
  </si>
  <si>
    <t>指令課</t>
    <rPh sb="0" eb="2">
      <t>シレイ</t>
    </rPh>
    <rPh sb="2" eb="3">
      <t>カ</t>
    </rPh>
    <phoneticPr fontId="6"/>
  </si>
  <si>
    <t>生活衛生課</t>
    <rPh sb="0" eb="2">
      <t>セイカツ</t>
    </rPh>
    <rPh sb="2" eb="5">
      <t>エイセイカ</t>
    </rPh>
    <phoneticPr fontId="6"/>
  </si>
  <si>
    <t>本署</t>
    <rPh sb="0" eb="2">
      <t>ホンショ</t>
    </rPh>
    <phoneticPr fontId="6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</si>
  <si>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6"/>
  </si>
  <si>
    <t>谷中分署</t>
    <rPh sb="0" eb="2">
      <t>ヤナカ</t>
    </rPh>
    <rPh sb="2" eb="4">
      <t>ブンショ</t>
    </rPh>
    <phoneticPr fontId="6"/>
  </si>
  <si>
    <t>衛生検査課</t>
    <rPh sb="0" eb="2">
      <t>エイセイ</t>
    </rPh>
    <rPh sb="2" eb="4">
      <t>ケンサ</t>
    </rPh>
    <rPh sb="4" eb="5">
      <t>カ</t>
    </rPh>
    <phoneticPr fontId="6"/>
  </si>
  <si>
    <t>蒲生分署</t>
    <rPh sb="0" eb="2">
      <t>ガモウ</t>
    </rPh>
    <rPh sb="2" eb="4">
      <t>ブンショ</t>
    </rPh>
    <phoneticPr fontId="6"/>
  </si>
  <si>
    <t>環境経済部</t>
    <rPh sb="0" eb="2">
      <t>カンキョウ</t>
    </rPh>
    <rPh sb="2" eb="4">
      <t>ケイザイ</t>
    </rPh>
    <rPh sb="4" eb="5">
      <t>ブ</t>
    </rPh>
    <phoneticPr fontId="6"/>
  </si>
  <si>
    <t>環境政策課</t>
    <rPh sb="0" eb="2">
      <t>カンキョウ</t>
    </rPh>
    <rPh sb="2" eb="4">
      <t>セイサク</t>
    </rPh>
    <rPh sb="4" eb="5">
      <t>カ</t>
    </rPh>
    <phoneticPr fontId="6"/>
  </si>
  <si>
    <t>間久里分署</t>
    <rPh sb="0" eb="1">
      <t>マ</t>
    </rPh>
    <rPh sb="1" eb="2">
      <t>ク</t>
    </rPh>
    <rPh sb="2" eb="3">
      <t>サト</t>
    </rPh>
    <rPh sb="3" eb="5">
      <t>ブンショ</t>
    </rPh>
    <phoneticPr fontId="6"/>
  </si>
  <si>
    <t>リサイクルプラザ</t>
  </si>
  <si>
    <t>大相模分署</t>
    <rPh sb="0" eb="3">
      <t>オオサガミ</t>
    </rPh>
    <rPh sb="3" eb="5">
      <t>ブンショ</t>
    </rPh>
    <phoneticPr fontId="6"/>
  </si>
  <si>
    <t>産業廃棄物指導課</t>
    <rPh sb="0" eb="2">
      <t>サンギョウ</t>
    </rPh>
    <rPh sb="2" eb="5">
      <t>ハイキブツ</t>
    </rPh>
    <rPh sb="5" eb="7">
      <t>シドウ</t>
    </rPh>
    <rPh sb="7" eb="8">
      <t>カ</t>
    </rPh>
    <phoneticPr fontId="6"/>
  </si>
  <si>
    <t>大袋分署</t>
    <rPh sb="0" eb="2">
      <t>オオブクロ</t>
    </rPh>
    <rPh sb="2" eb="4">
      <t>ブンショ</t>
    </rPh>
    <phoneticPr fontId="6"/>
  </si>
  <si>
    <t>産業支援課</t>
    <rPh sb="0" eb="2">
      <t>サンギョウ</t>
    </rPh>
    <rPh sb="2" eb="4">
      <t>シエン</t>
    </rPh>
    <rPh sb="4" eb="5">
      <t>カ</t>
    </rPh>
    <phoneticPr fontId="6"/>
  </si>
  <si>
    <t>越谷･松伏水道企業団事務局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rPh sb="10" eb="13">
      <t>ジムキョク</t>
    </rPh>
    <phoneticPr fontId="6"/>
  </si>
  <si>
    <t>観光課</t>
    <rPh sb="0" eb="2">
      <t>カンコウ</t>
    </rPh>
    <rPh sb="2" eb="3">
      <t>カ</t>
    </rPh>
    <phoneticPr fontId="6"/>
  </si>
  <si>
    <t>農業振興課</t>
    <rPh sb="0" eb="2">
      <t>ノウギョウ</t>
    </rPh>
    <rPh sb="2" eb="4">
      <t>シンコウ</t>
    </rPh>
    <rPh sb="4" eb="5">
      <t>カ</t>
    </rPh>
    <phoneticPr fontId="6"/>
  </si>
  <si>
    <t>お客さま課</t>
    <rPh sb="1" eb="2">
      <t>キャク</t>
    </rPh>
    <rPh sb="4" eb="5">
      <t>カ</t>
    </rPh>
    <phoneticPr fontId="5"/>
  </si>
  <si>
    <t>農業技術センター</t>
    <rPh sb="0" eb="2">
      <t>ノウギョウ</t>
    </rPh>
    <rPh sb="2" eb="4">
      <t>ギジュツ</t>
    </rPh>
    <phoneticPr fontId="6"/>
  </si>
  <si>
    <t>施設課</t>
    <rPh sb="0" eb="2">
      <t>シセツ</t>
    </rPh>
    <rPh sb="2" eb="3">
      <t>カ</t>
    </rPh>
    <phoneticPr fontId="5"/>
  </si>
  <si>
    <t>建設部</t>
    <rPh sb="0" eb="2">
      <t>ケンセツ</t>
    </rPh>
    <rPh sb="2" eb="3">
      <t>ブ</t>
    </rPh>
    <phoneticPr fontId="6"/>
  </si>
  <si>
    <t>道路総務課</t>
    <rPh sb="0" eb="2">
      <t>ドウロ</t>
    </rPh>
    <rPh sb="2" eb="5">
      <t>ソウムカ</t>
    </rPh>
    <phoneticPr fontId="6"/>
  </si>
  <si>
    <t>配水管理課</t>
    <rPh sb="0" eb="2">
      <t>ハイスイ</t>
    </rPh>
    <rPh sb="2" eb="4">
      <t>カンリ</t>
    </rPh>
    <rPh sb="4" eb="5">
      <t>カ</t>
    </rPh>
    <phoneticPr fontId="5"/>
  </si>
  <si>
    <t>道路建設課</t>
    <rPh sb="0" eb="2">
      <t>ドウロ</t>
    </rPh>
    <rPh sb="2" eb="4">
      <t>ケンセツ</t>
    </rPh>
    <rPh sb="4" eb="5">
      <t>カ</t>
    </rPh>
    <phoneticPr fontId="6"/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</si>
  <si>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6"/>
  </si>
  <si>
    <t>治水課</t>
  </si>
  <si>
    <t>計画課</t>
    <rPh sb="0" eb="2">
      <t>ケイカク</t>
    </rPh>
    <rPh sb="2" eb="3">
      <t>カ</t>
    </rPh>
    <phoneticPr fontId="6"/>
  </si>
  <si>
    <t>下水道課</t>
  </si>
  <si>
    <t>営繕課</t>
  </si>
  <si>
    <t>第一工場業務課</t>
    <rPh sb="0" eb="2">
      <t>ダイイチ</t>
    </rPh>
    <rPh sb="2" eb="4">
      <t>コウジョウ</t>
    </rPh>
    <rPh sb="4" eb="7">
      <t>ギョウムカ</t>
    </rPh>
    <phoneticPr fontId="6"/>
  </si>
  <si>
    <t>維持管理課</t>
    <rPh sb="0" eb="2">
      <t>イジ</t>
    </rPh>
    <rPh sb="2" eb="5">
      <t>カンリカ</t>
    </rPh>
    <phoneticPr fontId="6"/>
  </si>
  <si>
    <t>第二工場業務課</t>
    <rPh sb="0" eb="1">
      <t>ダイ</t>
    </rPh>
    <rPh sb="1" eb="2">
      <t>２</t>
    </rPh>
    <rPh sb="2" eb="4">
      <t>コウジョウ</t>
    </rPh>
    <rPh sb="4" eb="7">
      <t>ギョウムカ</t>
    </rPh>
    <phoneticPr fontId="6"/>
  </si>
  <si>
    <t>議会事務局</t>
    <rPh sb="0" eb="1">
      <t>ギジ</t>
    </rPh>
    <rPh sb="1" eb="2">
      <t>カイ</t>
    </rPh>
    <rPh sb="2" eb="5">
      <t>ジムキョク</t>
    </rPh>
    <phoneticPr fontId="6"/>
  </si>
  <si>
    <t>資料：人事課</t>
  </si>
  <si>
    <t>13-26. 請負契約実績状況</t>
    <rPh sb="7" eb="9">
      <t>ウケオイ</t>
    </rPh>
    <rPh sb="9" eb="11">
      <t>ケイヤク</t>
    </rPh>
    <rPh sb="11" eb="13">
      <t>ジッセキ</t>
    </rPh>
    <rPh sb="13" eb="15">
      <t>ジョウキョウ</t>
    </rPh>
    <phoneticPr fontId="6"/>
  </si>
  <si>
    <t>工事名</t>
    <rPh sb="0" eb="3">
      <t>コウジメイ</t>
    </rPh>
    <phoneticPr fontId="6"/>
  </si>
  <si>
    <t>30年度</t>
    <phoneticPr fontId="6"/>
  </si>
  <si>
    <t>請負件数</t>
    <rPh sb="0" eb="2">
      <t>ウケオイ</t>
    </rPh>
    <rPh sb="2" eb="4">
      <t>ケンスウ</t>
    </rPh>
    <phoneticPr fontId="6"/>
  </si>
  <si>
    <t>請負額</t>
    <rPh sb="0" eb="2">
      <t>ウケオイ</t>
    </rPh>
    <rPh sb="2" eb="3">
      <t>ガク</t>
    </rPh>
    <phoneticPr fontId="6"/>
  </si>
  <si>
    <t>総　数</t>
    <rPh sb="0" eb="1">
      <t>フサ</t>
    </rPh>
    <rPh sb="2" eb="3">
      <t>カズ</t>
    </rPh>
    <phoneticPr fontId="6"/>
  </si>
  <si>
    <t>土木工事</t>
    <rPh sb="0" eb="1">
      <t>ツチ</t>
    </rPh>
    <rPh sb="1" eb="2">
      <t>キ</t>
    </rPh>
    <rPh sb="2" eb="3">
      <t>コウ</t>
    </rPh>
    <rPh sb="3" eb="4">
      <t>コト</t>
    </rPh>
    <phoneticPr fontId="6"/>
  </si>
  <si>
    <t>建築工事</t>
    <rPh sb="0" eb="1">
      <t>ケン</t>
    </rPh>
    <rPh sb="1" eb="2">
      <t>チク</t>
    </rPh>
    <rPh sb="2" eb="3">
      <t>コウ</t>
    </rPh>
    <rPh sb="3" eb="4">
      <t>コト</t>
    </rPh>
    <phoneticPr fontId="6"/>
  </si>
  <si>
    <t>その他の工事</t>
    <rPh sb="0" eb="3">
      <t>ソノタ</t>
    </rPh>
    <rPh sb="4" eb="6">
      <t>コウジ</t>
    </rPh>
    <phoneticPr fontId="6"/>
  </si>
  <si>
    <t>資料：契約課</t>
    <rPh sb="0" eb="2">
      <t>シリョウ</t>
    </rPh>
    <rPh sb="3" eb="5">
      <t>ケイヤク</t>
    </rPh>
    <rPh sb="5" eb="6">
      <t>ショムカ</t>
    </rPh>
    <phoneticPr fontId="6"/>
  </si>
  <si>
    <t>13-27. 競争入札件数及び随意契約件数</t>
    <rPh sb="7" eb="11">
      <t>キョウソウニュウサツ</t>
    </rPh>
    <rPh sb="11" eb="13">
      <t>ケンスウ</t>
    </rPh>
    <rPh sb="13" eb="14">
      <t>オヨ</t>
    </rPh>
    <rPh sb="15" eb="17">
      <t>ズイイ</t>
    </rPh>
    <rPh sb="17" eb="19">
      <t>ケイヤク</t>
    </rPh>
    <rPh sb="19" eb="21">
      <t>ケンスウ</t>
    </rPh>
    <phoneticPr fontId="6"/>
  </si>
  <si>
    <t>（単位：件）</t>
    <rPh sb="1" eb="3">
      <t>タンイ</t>
    </rPh>
    <rPh sb="4" eb="5">
      <t>ケン</t>
    </rPh>
    <phoneticPr fontId="6"/>
  </si>
  <si>
    <t>平成28年度</t>
    <rPh sb="0" eb="2">
      <t>ヘー</t>
    </rPh>
    <rPh sb="4" eb="6">
      <t>ネンド</t>
    </rPh>
    <phoneticPr fontId="6"/>
  </si>
  <si>
    <t>29年度</t>
    <rPh sb="2" eb="4">
      <t>ネンド</t>
    </rPh>
    <phoneticPr fontId="6"/>
  </si>
  <si>
    <t>30年度</t>
    <rPh sb="2" eb="4">
      <t>ネンド</t>
    </rPh>
    <phoneticPr fontId="6"/>
  </si>
  <si>
    <t>計</t>
    <rPh sb="0" eb="1">
      <t>ケイ</t>
    </rPh>
    <phoneticPr fontId="6"/>
  </si>
  <si>
    <t>一般競争入札</t>
    <rPh sb="0" eb="2">
      <t>イッパン</t>
    </rPh>
    <rPh sb="2" eb="4">
      <t>キョウソウ</t>
    </rPh>
    <rPh sb="4" eb="6">
      <t>ニュウサツ</t>
    </rPh>
    <phoneticPr fontId="6"/>
  </si>
  <si>
    <t>指名競争入札</t>
    <rPh sb="0" eb="2">
      <t>シメイ</t>
    </rPh>
    <rPh sb="2" eb="4">
      <t>キョウソウ</t>
    </rPh>
    <rPh sb="4" eb="6">
      <t>ニュウサツ</t>
    </rPh>
    <phoneticPr fontId="6"/>
  </si>
  <si>
    <t>随意
契約</t>
    <rPh sb="0" eb="2">
      <t>ズイイ</t>
    </rPh>
    <rPh sb="3" eb="5">
      <t>ケイヤク</t>
    </rPh>
    <phoneticPr fontId="6"/>
  </si>
  <si>
    <t>資料：契約課</t>
  </si>
  <si>
    <t>目次</t>
    <rPh sb="0" eb="2">
      <t>モクジ</t>
    </rPh>
    <phoneticPr fontId="4"/>
  </si>
  <si>
    <t>目次へもどる</t>
  </si>
  <si>
    <t>13-1. 予算総括表</t>
  </si>
  <si>
    <t>13-2. 一般会計決算状況（目的別内訳）</t>
  </si>
  <si>
    <t>　（2）歳  出</t>
  </si>
  <si>
    <t>13-3. 一般会計決算状況（性質別内訳）</t>
  </si>
  <si>
    <t>13-4. 特別会計決算状況</t>
  </si>
  <si>
    <t>13-5. 一般会計決算額の推移</t>
  </si>
  <si>
    <t>　（2）歳　出</t>
  </si>
  <si>
    <t>13-6. 一般会計歳入総額に占める市税の割合</t>
  </si>
  <si>
    <t>13-7. 市債現在高（一般会計）</t>
  </si>
  <si>
    <t>13-8. 年度別市債の状況（一般会計）</t>
  </si>
  <si>
    <t>13-9. 自主財源と依存財源</t>
  </si>
  <si>
    <t>13-10. 市税税率一覧</t>
  </si>
  <si>
    <t>13-11. 市税収入の推移</t>
  </si>
  <si>
    <t>13-12. 市たばこ税売渡し本数・調定額</t>
  </si>
  <si>
    <t>13-13. 軽自動車税課税台数・調定額</t>
  </si>
  <si>
    <t>13-14. 個人市民税納税義務者数・調定額（現年課税分）</t>
  </si>
  <si>
    <t>13-15. 法人市民税納税義務者数・調定額（現年課税分）</t>
  </si>
  <si>
    <t>13-16. 固定資産税資産別納税義務者</t>
  </si>
  <si>
    <t>13-17. 固定資産税資産別調定額（現年課税分）</t>
  </si>
  <si>
    <t>13-18. 都市計画税資産別調定額（現年課税分）</t>
  </si>
  <si>
    <t>13-19. 公有財産</t>
  </si>
  <si>
    <t>13-20. 歴代市長・副市長</t>
  </si>
  <si>
    <t>13-21. 市職員数の推移</t>
  </si>
  <si>
    <t>13-22. 年齢別市職員数</t>
  </si>
  <si>
    <t>13-23. 職員研修の状況</t>
  </si>
  <si>
    <t>13-24. 部課所別市職員数</t>
  </si>
  <si>
    <t>13-26. 請負契約実績状況</t>
  </si>
  <si>
    <t>13-27. 競争入札件数及び随意契約件数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</si>
</sst>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$-411]ge\.m\.d;@"/>
    <numFmt numFmtId="177" formatCode="#,##0;&quot;△ &quot;#,##0"/>
    <numFmt numFmtId="178" formatCode="#,##0.0;&quot;△ &quot;#,##0.0"/>
    <numFmt numFmtId="179" formatCode="#,##0_ "/>
    <numFmt numFmtId="180" formatCode="#,##0.0_ "/>
    <numFmt numFmtId="181" formatCode="#,##0.00_ "/>
    <numFmt numFmtId="182" formatCode="\(#,##0\)"/>
    <numFmt numFmtId="183" formatCode="#,##0_ ;[Red]\-#,##0\ "/>
  </numFmts>
  <fonts count="3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name val="ｺﾞｼｯｸ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.5"/>
      <name val="ＭＳ 明朝"/>
      <family val="1"/>
      <charset val="128"/>
    </font>
    <font>
      <sz val="9.5"/>
      <name val="ｺﾞｼｯｸ"/>
      <family val="3"/>
      <charset val="128"/>
    </font>
    <font>
      <sz val="9.5"/>
      <name val="ＭＳ Ｐ明朝"/>
      <family val="1"/>
      <charset val="128"/>
    </font>
    <font>
      <sz val="9"/>
      <name val="ｺﾞｼｯｸ"/>
      <family val="3"/>
      <charset val="128"/>
    </font>
    <font>
      <sz val="7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2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176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176" fontId="2" fillId="0" borderId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462">
    <xf numFmtId="0" fontId="0" fillId="0" borderId="0" xfId="0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3" fillId="0" borderId="0" xfId="2" applyNumberFormat="1" applyFont="1" applyFill="1" applyProtection="1"/>
    <xf numFmtId="0" fontId="7" fillId="0" borderId="1" xfId="2" quotePrefix="1" applyNumberFormat="1" applyFont="1" applyFill="1" applyBorder="1" applyAlignment="1" applyProtection="1">
      <alignment horizontal="left" vertical="center" indent="1"/>
    </xf>
    <xf numFmtId="0" fontId="7" fillId="0" borderId="0" xfId="2" applyNumberFormat="1" applyFont="1" applyFill="1" applyAlignment="1" applyProtection="1">
      <alignment vertical="center"/>
    </xf>
    <xf numFmtId="0" fontId="7" fillId="0" borderId="0" xfId="2" applyNumberFormat="1" applyFont="1" applyFill="1" applyAlignment="1" applyProtection="1">
      <alignment horizontal="right"/>
    </xf>
    <xf numFmtId="0" fontId="7" fillId="0" borderId="0" xfId="2" applyNumberFormat="1" applyFont="1" applyFill="1" applyProtection="1"/>
    <xf numFmtId="0" fontId="7" fillId="0" borderId="2" xfId="2" applyNumberFormat="1" applyFont="1" applyFill="1" applyBorder="1" applyProtection="1"/>
    <xf numFmtId="0" fontId="7" fillId="0" borderId="2" xfId="2" applyNumberFormat="1" applyFont="1" applyFill="1" applyBorder="1" applyAlignment="1" applyProtection="1">
      <alignment horizontal="center" vertical="center"/>
    </xf>
    <xf numFmtId="0" fontId="7" fillId="0" borderId="3" xfId="2" applyNumberFormat="1" applyFont="1" applyFill="1" applyBorder="1" applyAlignment="1" applyProtection="1">
      <alignment horizontal="center" vertical="center" wrapText="1"/>
    </xf>
    <xf numFmtId="0" fontId="7" fillId="0" borderId="3" xfId="2" applyNumberFormat="1" applyFont="1" applyFill="1" applyBorder="1" applyAlignment="1" applyProtection="1">
      <alignment horizontal="center" vertical="center"/>
    </xf>
    <xf numFmtId="0" fontId="7" fillId="0" borderId="4" xfId="2" applyNumberFormat="1" applyFont="1" applyFill="1" applyBorder="1" applyAlignment="1" applyProtection="1">
      <alignment vertical="center"/>
    </xf>
    <xf numFmtId="177" fontId="7" fillId="0" borderId="0" xfId="2" applyNumberFormat="1" applyFont="1" applyFill="1" applyBorder="1" applyAlignment="1" applyProtection="1">
      <alignment vertical="center"/>
    </xf>
    <xf numFmtId="178" fontId="7" fillId="0" borderId="0" xfId="2" applyNumberFormat="1" applyFont="1" applyFill="1" applyBorder="1" applyAlignment="1" applyProtection="1">
      <alignment horizontal="right" vertical="center"/>
    </xf>
    <xf numFmtId="0" fontId="7" fillId="0" borderId="4" xfId="2" applyNumberFormat="1" applyFont="1" applyFill="1" applyBorder="1" applyAlignment="1" applyProtection="1">
      <alignment horizontal="left" vertical="center"/>
    </xf>
    <xf numFmtId="177" fontId="7" fillId="0" borderId="0" xfId="2" applyNumberFormat="1" applyFont="1" applyFill="1" applyBorder="1" applyAlignment="1" applyProtection="1">
      <alignment horizontal="right" vertical="center"/>
    </xf>
    <xf numFmtId="0" fontId="7" fillId="0" borderId="4" xfId="2" applyNumberFormat="1" applyFont="1" applyFill="1" applyBorder="1" applyAlignment="1" applyProtection="1">
      <alignment horizontal="left" vertical="center" wrapText="1"/>
    </xf>
    <xf numFmtId="177" fontId="5" fillId="0" borderId="0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0" fontId="9" fillId="0" borderId="0" xfId="2" applyNumberFormat="1" applyFont="1" applyFill="1" applyProtection="1"/>
    <xf numFmtId="0" fontId="7" fillId="0" borderId="5" xfId="2" applyNumberFormat="1" applyFont="1" applyFill="1" applyBorder="1" applyProtection="1"/>
    <xf numFmtId="0" fontId="7" fillId="0" borderId="5" xfId="1" applyNumberFormat="1" applyFont="1" applyFill="1" applyBorder="1" applyAlignment="1" applyProtection="1">
      <alignment horizontal="right" vertical="center"/>
    </xf>
    <xf numFmtId="0" fontId="5" fillId="0" borderId="0" xfId="1" applyNumberFormat="1" applyFont="1" applyFill="1" applyAlignment="1" applyProtection="1">
      <alignment vertical="center"/>
    </xf>
    <xf numFmtId="0" fontId="3" fillId="0" borderId="0" xfId="1" applyNumberFormat="1" applyFont="1" applyFill="1" applyAlignment="1" applyProtection="1">
      <alignment vertical="center"/>
    </xf>
    <xf numFmtId="0" fontId="10" fillId="0" borderId="0" xfId="1" applyNumberFormat="1" applyFont="1" applyFill="1" applyAlignment="1" applyProtection="1">
      <alignment vertical="center"/>
    </xf>
    <xf numFmtId="0" fontId="7" fillId="0" borderId="0" xfId="1" quotePrefix="1" applyNumberFormat="1" applyFont="1" applyFill="1" applyAlignment="1" applyProtection="1">
      <alignment horizontal="left" vertical="center" indent="1"/>
    </xf>
    <xf numFmtId="0" fontId="7" fillId="0" borderId="0" xfId="1" applyNumberFormat="1" applyFont="1" applyFill="1" applyAlignment="1" applyProtection="1">
      <alignment vertical="center"/>
    </xf>
    <xf numFmtId="0" fontId="11" fillId="0" borderId="0" xfId="1" applyNumberFormat="1" applyFont="1" applyFill="1" applyAlignment="1" applyProtection="1">
      <alignment vertical="center"/>
    </xf>
    <xf numFmtId="0" fontId="7" fillId="0" borderId="0" xfId="1" applyNumberFormat="1" applyFont="1" applyFill="1" applyAlignment="1" applyProtection="1">
      <alignment horizontal="right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7" fillId="0" borderId="4" xfId="1" applyNumberFormat="1" applyFont="1" applyFill="1" applyBorder="1" applyAlignment="1" applyProtection="1">
      <alignment vertical="center"/>
    </xf>
    <xf numFmtId="177" fontId="7" fillId="0" borderId="0" xfId="2" applyNumberFormat="1" applyFont="1" applyFill="1" applyAlignment="1" applyProtection="1">
      <alignment vertical="center"/>
    </xf>
    <xf numFmtId="178" fontId="7" fillId="0" borderId="0" xfId="2" applyNumberFormat="1" applyFont="1" applyFill="1" applyAlignment="1" applyProtection="1">
      <alignment vertical="center"/>
    </xf>
    <xf numFmtId="178" fontId="7" fillId="0" borderId="0" xfId="1" applyNumberFormat="1" applyFont="1" applyFill="1" applyAlignment="1" applyProtection="1">
      <alignment vertical="center"/>
    </xf>
    <xf numFmtId="178" fontId="7" fillId="0" borderId="0" xfId="1" applyNumberFormat="1" applyFont="1" applyFill="1" applyBorder="1" applyAlignment="1" applyProtection="1">
      <alignment vertical="center"/>
    </xf>
    <xf numFmtId="0" fontId="5" fillId="0" borderId="1" xfId="1" applyNumberFormat="1" applyFont="1" applyFill="1" applyBorder="1" applyAlignment="1" applyProtection="1">
      <alignment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177" fontId="5" fillId="0" borderId="1" xfId="2" applyNumberFormat="1" applyFont="1" applyFill="1" applyBorder="1" applyAlignment="1" applyProtection="1">
      <alignment vertical="center"/>
    </xf>
    <xf numFmtId="178" fontId="5" fillId="0" borderId="1" xfId="2" applyNumberFormat="1" applyFont="1" applyFill="1" applyBorder="1" applyAlignment="1" applyProtection="1">
      <alignment vertical="center"/>
    </xf>
    <xf numFmtId="178" fontId="5" fillId="0" borderId="1" xfId="1" applyNumberFormat="1" applyFont="1" applyFill="1" applyBorder="1" applyAlignment="1" applyProtection="1">
      <alignment vertical="center"/>
    </xf>
    <xf numFmtId="0" fontId="7" fillId="0" borderId="0" xfId="1" applyNumberFormat="1" applyFont="1" applyFill="1" applyAlignment="1" applyProtection="1">
      <alignment horizontal="right" vertical="center"/>
    </xf>
    <xf numFmtId="0" fontId="7" fillId="0" borderId="0" xfId="1" applyNumberFormat="1" applyFont="1" applyFill="1" applyBorder="1" applyAlignment="1" applyProtection="1">
      <alignment horizontal="right"/>
    </xf>
    <xf numFmtId="0" fontId="7" fillId="0" borderId="5" xfId="1" applyNumberFormat="1" applyFont="1" applyFill="1" applyBorder="1" applyAlignment="1" applyProtection="1">
      <alignment vertical="center"/>
    </xf>
    <xf numFmtId="0" fontId="7" fillId="0" borderId="8" xfId="1" applyNumberFormat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vertical="center"/>
    </xf>
    <xf numFmtId="0" fontId="3" fillId="0" borderId="0" xfId="2" applyNumberFormat="1" applyFont="1" applyFill="1" applyAlignment="1" applyProtection="1">
      <alignment vertical="center"/>
    </xf>
    <xf numFmtId="0" fontId="7" fillId="0" borderId="0" xfId="2" quotePrefix="1" applyNumberFormat="1" applyFont="1" applyFill="1" applyAlignment="1" applyProtection="1">
      <alignment horizontal="left" vertical="center" indent="1"/>
    </xf>
    <xf numFmtId="0" fontId="12" fillId="0" borderId="0" xfId="2" applyNumberFormat="1" applyFont="1" applyFill="1" applyAlignment="1" applyProtection="1">
      <alignment horizontal="left" vertical="center"/>
    </xf>
    <xf numFmtId="0" fontId="13" fillId="0" borderId="0" xfId="2" applyNumberFormat="1" applyFont="1" applyFill="1" applyAlignment="1" applyProtection="1">
      <alignment vertical="center"/>
    </xf>
    <xf numFmtId="0" fontId="7" fillId="0" borderId="6" xfId="2" applyNumberFormat="1" applyFont="1" applyFill="1" applyBorder="1" applyAlignment="1" applyProtection="1">
      <alignment horizontal="center" vertical="center"/>
    </xf>
    <xf numFmtId="0" fontId="7" fillId="0" borderId="4" xfId="2" applyNumberFormat="1" applyFont="1" applyFill="1" applyBorder="1" applyAlignment="1" applyProtection="1">
      <alignment horizontal="left" vertical="center" indent="1"/>
    </xf>
    <xf numFmtId="178" fontId="7" fillId="0" borderId="0" xfId="3" applyNumberFormat="1" applyFont="1" applyFill="1" applyBorder="1" applyAlignment="1" applyProtection="1">
      <alignment vertical="center"/>
    </xf>
    <xf numFmtId="0" fontId="5" fillId="0" borderId="7" xfId="2" applyNumberFormat="1" applyFont="1" applyFill="1" applyBorder="1" applyAlignment="1" applyProtection="1">
      <alignment horizontal="center" vertical="center"/>
    </xf>
    <xf numFmtId="178" fontId="5" fillId="0" borderId="1" xfId="3" applyNumberFormat="1" applyFont="1" applyFill="1" applyBorder="1" applyAlignment="1" applyProtection="1">
      <alignment vertical="center"/>
    </xf>
    <xf numFmtId="0" fontId="7" fillId="0" borderId="0" xfId="2" applyNumberFormat="1" applyFont="1" applyFill="1" applyAlignment="1" applyProtection="1">
      <alignment horizontal="left" vertical="center"/>
    </xf>
    <xf numFmtId="0" fontId="7" fillId="0" borderId="0" xfId="2" applyNumberFormat="1" applyFont="1" applyFill="1" applyAlignment="1" applyProtection="1">
      <alignment horizontal="right" vertical="center"/>
    </xf>
    <xf numFmtId="0" fontId="10" fillId="0" borderId="0" xfId="2" applyNumberFormat="1" applyFont="1" applyFill="1" applyAlignment="1" applyProtection="1">
      <alignment vertical="center"/>
    </xf>
    <xf numFmtId="0" fontId="7" fillId="0" borderId="3" xfId="2" applyNumberFormat="1" applyFont="1" applyFill="1" applyBorder="1" applyAlignment="1" applyProtection="1">
      <alignment horizontal="center" vertical="center" shrinkToFit="1"/>
    </xf>
    <xf numFmtId="0" fontId="7" fillId="0" borderId="4" xfId="2" applyNumberFormat="1" applyFont="1" applyFill="1" applyBorder="1" applyAlignment="1" applyProtection="1">
      <alignment horizontal="left" vertical="center" wrapText="1" indent="1"/>
    </xf>
    <xf numFmtId="0" fontId="14" fillId="0" borderId="4" xfId="2" applyNumberFormat="1" applyFont="1" applyFill="1" applyBorder="1" applyAlignment="1" applyProtection="1">
      <alignment horizontal="center" vertical="center"/>
    </xf>
    <xf numFmtId="177" fontId="14" fillId="0" borderId="0" xfId="2" applyNumberFormat="1" applyFont="1" applyFill="1" applyBorder="1" applyAlignment="1" applyProtection="1">
      <alignment vertical="center"/>
    </xf>
    <xf numFmtId="178" fontId="14" fillId="0" borderId="0" xfId="2" applyNumberFormat="1" applyFont="1" applyFill="1" applyBorder="1" applyAlignment="1" applyProtection="1">
      <alignment vertical="center"/>
    </xf>
    <xf numFmtId="0" fontId="7" fillId="0" borderId="5" xfId="2" applyNumberFormat="1" applyFont="1" applyFill="1" applyBorder="1" applyAlignment="1" applyProtection="1">
      <alignment vertical="center"/>
    </xf>
    <xf numFmtId="0" fontId="7" fillId="0" borderId="5" xfId="2" applyNumberFormat="1" applyFont="1" applyFill="1" applyBorder="1" applyAlignment="1" applyProtection="1">
      <alignment horizontal="right" vertical="center"/>
    </xf>
    <xf numFmtId="0" fontId="15" fillId="0" borderId="0" xfId="2" applyNumberFormat="1" applyFont="1" applyFill="1" applyAlignment="1" applyProtection="1">
      <alignment vertical="center"/>
    </xf>
    <xf numFmtId="0" fontId="15" fillId="0" borderId="0" xfId="2" applyNumberFormat="1" applyFont="1" applyFill="1" applyAlignment="1" applyProtection="1">
      <alignment horizontal="right" vertical="center"/>
    </xf>
    <xf numFmtId="0" fontId="16" fillId="0" borderId="0" xfId="2" applyNumberFormat="1" applyFont="1" applyFill="1" applyAlignment="1" applyProtection="1">
      <alignment vertical="center"/>
    </xf>
    <xf numFmtId="0" fontId="7" fillId="0" borderId="0" xfId="2" applyNumberFormat="1" applyFont="1" applyFill="1" applyAlignment="1" applyProtection="1">
      <alignment horizontal="left" vertical="center" indent="1"/>
    </xf>
    <xf numFmtId="0" fontId="17" fillId="0" borderId="0" xfId="2" applyNumberFormat="1" applyFont="1" applyFill="1" applyAlignment="1" applyProtection="1">
      <alignment vertical="center"/>
    </xf>
    <xf numFmtId="0" fontId="17" fillId="0" borderId="0" xfId="2" applyNumberFormat="1" applyFont="1" applyFill="1" applyAlignment="1" applyProtection="1">
      <alignment horizontal="right" vertical="center"/>
    </xf>
    <xf numFmtId="0" fontId="18" fillId="0" borderId="0" xfId="2" applyNumberFormat="1" applyFont="1" applyFill="1" applyAlignment="1" applyProtection="1">
      <alignment vertical="center"/>
    </xf>
    <xf numFmtId="0" fontId="17" fillId="0" borderId="6" xfId="2" applyNumberFormat="1" applyFont="1" applyFill="1" applyBorder="1" applyAlignment="1" applyProtection="1">
      <alignment horizontal="center" vertical="center"/>
    </xf>
    <xf numFmtId="0" fontId="17" fillId="0" borderId="3" xfId="2" applyNumberFormat="1" applyFont="1" applyFill="1" applyBorder="1" applyAlignment="1" applyProtection="1">
      <alignment horizontal="center" vertical="center"/>
    </xf>
    <xf numFmtId="0" fontId="17" fillId="0" borderId="2" xfId="2" applyNumberFormat="1" applyFont="1" applyFill="1" applyBorder="1" applyAlignment="1" applyProtection="1">
      <alignment horizontal="center" vertical="center"/>
    </xf>
    <xf numFmtId="0" fontId="17" fillId="0" borderId="9" xfId="2" applyNumberFormat="1" applyFont="1" applyFill="1" applyBorder="1" applyAlignment="1" applyProtection="1">
      <alignment horizontal="center" vertical="center"/>
    </xf>
    <xf numFmtId="0" fontId="19" fillId="0" borderId="4" xfId="2" applyNumberFormat="1" applyFont="1" applyFill="1" applyBorder="1" applyAlignment="1" applyProtection="1">
      <alignment horizontal="center" vertical="center"/>
    </xf>
    <xf numFmtId="177" fontId="19" fillId="0" borderId="0" xfId="2" applyNumberFormat="1" applyFont="1" applyFill="1" applyBorder="1" applyAlignment="1" applyProtection="1">
      <alignment vertical="center"/>
    </xf>
    <xf numFmtId="178" fontId="19" fillId="0" borderId="0" xfId="2" applyNumberFormat="1" applyFont="1" applyFill="1" applyBorder="1" applyAlignment="1" applyProtection="1">
      <alignment vertical="center"/>
    </xf>
    <xf numFmtId="0" fontId="19" fillId="0" borderId="0" xfId="2" applyNumberFormat="1" applyFont="1" applyFill="1" applyAlignment="1" applyProtection="1">
      <alignment vertical="center"/>
    </xf>
    <xf numFmtId="0" fontId="17" fillId="0" borderId="4" xfId="2" applyNumberFormat="1" applyFont="1" applyFill="1" applyBorder="1" applyAlignment="1" applyProtection="1">
      <alignment horizontal="left" vertical="center" indent="1"/>
    </xf>
    <xf numFmtId="177" fontId="17" fillId="0" borderId="0" xfId="2" applyNumberFormat="1" applyFont="1" applyFill="1" applyBorder="1" applyAlignment="1" applyProtection="1">
      <alignment vertical="center"/>
    </xf>
    <xf numFmtId="178" fontId="17" fillId="0" borderId="0" xfId="2" applyNumberFormat="1" applyFont="1" applyFill="1" applyBorder="1" applyAlignment="1" applyProtection="1">
      <alignment vertical="center"/>
    </xf>
    <xf numFmtId="0" fontId="17" fillId="0" borderId="4" xfId="2" applyNumberFormat="1" applyFont="1" applyFill="1" applyBorder="1" applyAlignment="1" applyProtection="1">
      <alignment horizontal="left" vertical="center" indent="2"/>
    </xf>
    <xf numFmtId="0" fontId="17" fillId="0" borderId="7" xfId="2" applyNumberFormat="1" applyFont="1" applyFill="1" applyBorder="1" applyAlignment="1" applyProtection="1">
      <alignment horizontal="left" vertical="center" indent="1"/>
    </xf>
    <xf numFmtId="0" fontId="15" fillId="0" borderId="5" xfId="2" applyNumberFormat="1" applyFont="1" applyFill="1" applyBorder="1" applyAlignment="1" applyProtection="1">
      <alignment vertical="center"/>
    </xf>
    <xf numFmtId="0" fontId="17" fillId="0" borderId="5" xfId="2" applyNumberFormat="1" applyFont="1" applyFill="1" applyBorder="1" applyAlignment="1" applyProtection="1">
      <alignment horizontal="right" vertical="center"/>
    </xf>
    <xf numFmtId="0" fontId="15" fillId="0" borderId="5" xfId="2" applyNumberFormat="1" applyFont="1" applyFill="1" applyBorder="1" applyAlignment="1" applyProtection="1">
      <alignment horizontal="right" vertical="center"/>
    </xf>
    <xf numFmtId="0" fontId="15" fillId="0" borderId="0" xfId="2" applyNumberFormat="1" applyFont="1" applyFill="1" applyBorder="1" applyAlignment="1" applyProtection="1">
      <alignment vertical="center"/>
    </xf>
    <xf numFmtId="0" fontId="17" fillId="0" borderId="0" xfId="2" applyNumberFormat="1" applyFont="1" applyFill="1" applyBorder="1" applyAlignment="1" applyProtection="1">
      <alignment vertical="center"/>
    </xf>
    <xf numFmtId="0" fontId="7" fillId="0" borderId="0" xfId="2" applyNumberFormat="1" applyFont="1" applyFill="1" applyBorder="1" applyAlignment="1" applyProtection="1">
      <alignment horizontal="right"/>
    </xf>
    <xf numFmtId="0" fontId="19" fillId="0" borderId="8" xfId="2" applyNumberFormat="1" applyFont="1" applyFill="1" applyBorder="1" applyAlignment="1" applyProtection="1">
      <alignment horizontal="center" vertical="center"/>
    </xf>
    <xf numFmtId="178" fontId="17" fillId="0" borderId="0" xfId="2" applyNumberFormat="1" applyFont="1" applyFill="1" applyBorder="1" applyAlignment="1" applyProtection="1">
      <alignment horizontal="right" vertical="center"/>
    </xf>
    <xf numFmtId="177" fontId="17" fillId="0" borderId="0" xfId="2" quotePrefix="1" applyNumberFormat="1" applyFont="1" applyFill="1" applyBorder="1" applyAlignment="1" applyProtection="1">
      <alignment horizontal="right" vertical="center"/>
    </xf>
    <xf numFmtId="178" fontId="17" fillId="0" borderId="0" xfId="2" quotePrefix="1" applyNumberFormat="1" applyFont="1" applyFill="1" applyBorder="1" applyAlignment="1" applyProtection="1">
      <alignment horizontal="right" vertical="center"/>
    </xf>
    <xf numFmtId="177" fontId="17" fillId="0" borderId="0" xfId="2" quotePrefix="1" applyNumberFormat="1" applyFont="1" applyFill="1" applyAlignment="1" applyProtection="1">
      <alignment horizontal="right" vertical="center"/>
    </xf>
    <xf numFmtId="0" fontId="17" fillId="0" borderId="5" xfId="2" applyNumberFormat="1" applyFont="1" applyFill="1" applyBorder="1" applyAlignment="1" applyProtection="1">
      <alignment vertical="center"/>
    </xf>
    <xf numFmtId="0" fontId="7" fillId="0" borderId="2" xfId="2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 applyProtection="1">
      <alignment horizontal="right" vertical="center" indent="1"/>
    </xf>
    <xf numFmtId="179" fontId="7" fillId="0" borderId="10" xfId="2" applyNumberFormat="1" applyFont="1" applyFill="1" applyBorder="1" applyAlignment="1" applyProtection="1">
      <alignment vertical="center"/>
    </xf>
    <xf numFmtId="179" fontId="7" fillId="0" borderId="0" xfId="2" applyNumberFormat="1" applyFont="1" applyFill="1" applyBorder="1" applyAlignment="1" applyProtection="1">
      <alignment vertical="center"/>
    </xf>
    <xf numFmtId="180" fontId="7" fillId="0" borderId="0" xfId="2" applyNumberFormat="1" applyFont="1" applyFill="1" applyBorder="1" applyAlignment="1" applyProtection="1">
      <alignment vertical="center"/>
    </xf>
    <xf numFmtId="0" fontId="7" fillId="0" borderId="4" xfId="1" quotePrefix="1" applyNumberFormat="1" applyFont="1" applyFill="1" applyBorder="1" applyAlignment="1" applyProtection="1">
      <alignment horizontal="right" vertical="center" indent="1"/>
    </xf>
    <xf numFmtId="0" fontId="7" fillId="0" borderId="7" xfId="1" quotePrefix="1" applyNumberFormat="1" applyFont="1" applyFill="1" applyBorder="1" applyAlignment="1" applyProtection="1">
      <alignment horizontal="right" vertical="center" indent="1"/>
    </xf>
    <xf numFmtId="179" fontId="7" fillId="0" borderId="11" xfId="2" applyNumberFormat="1" applyFont="1" applyFill="1" applyBorder="1" applyAlignment="1" applyProtection="1">
      <alignment vertical="center"/>
    </xf>
    <xf numFmtId="179" fontId="7" fillId="0" borderId="1" xfId="2" applyNumberFormat="1" applyFont="1" applyFill="1" applyBorder="1" applyAlignment="1" applyProtection="1">
      <alignment vertical="center"/>
    </xf>
    <xf numFmtId="0" fontId="7" fillId="0" borderId="9" xfId="2" applyNumberFormat="1" applyFont="1" applyFill="1" applyBorder="1" applyAlignment="1" applyProtection="1">
      <alignment horizontal="center" vertical="center"/>
    </xf>
    <xf numFmtId="0" fontId="14" fillId="0" borderId="8" xfId="2" applyNumberFormat="1" applyFont="1" applyFill="1" applyBorder="1" applyAlignment="1" applyProtection="1">
      <alignment horizontal="center" vertical="center"/>
    </xf>
    <xf numFmtId="179" fontId="5" fillId="0" borderId="5" xfId="2" applyNumberFormat="1" applyFont="1" applyFill="1" applyBorder="1" applyAlignment="1" applyProtection="1">
      <alignment vertical="center"/>
    </xf>
    <xf numFmtId="179" fontId="7" fillId="0" borderId="0" xfId="2" applyNumberFormat="1" applyFont="1" applyFill="1" applyAlignment="1" applyProtection="1">
      <alignment vertical="center"/>
    </xf>
    <xf numFmtId="179" fontId="7" fillId="0" borderId="0" xfId="2" quotePrefix="1" applyNumberFormat="1" applyFont="1" applyFill="1" applyAlignment="1" applyProtection="1">
      <alignment horizontal="right" vertical="center"/>
    </xf>
    <xf numFmtId="179" fontId="7" fillId="0" borderId="0" xfId="2" applyNumberFormat="1" applyFont="1" applyFill="1" applyAlignment="1" applyProtection="1">
      <alignment horizontal="right" vertical="center"/>
    </xf>
    <xf numFmtId="0" fontId="7" fillId="0" borderId="7" xfId="2" applyNumberFormat="1" applyFont="1" applyFill="1" applyBorder="1" applyAlignment="1" applyProtection="1">
      <alignment horizontal="left" vertical="center" indent="1"/>
    </xf>
    <xf numFmtId="0" fontId="7" fillId="0" borderId="4" xfId="2" applyNumberFormat="1" applyFont="1" applyFill="1" applyBorder="1" applyAlignment="1" applyProtection="1">
      <alignment horizontal="left" vertical="center" indent="1" shrinkToFit="1"/>
    </xf>
    <xf numFmtId="0" fontId="20" fillId="0" borderId="4" xfId="2" applyNumberFormat="1" applyFont="1" applyFill="1" applyBorder="1" applyAlignment="1" applyProtection="1">
      <alignment horizontal="left" vertical="center" indent="1"/>
    </xf>
    <xf numFmtId="0" fontId="20" fillId="0" borderId="7" xfId="2" applyNumberFormat="1" applyFont="1" applyFill="1" applyBorder="1" applyAlignment="1" applyProtection="1">
      <alignment horizontal="left" vertical="center" indent="1"/>
    </xf>
    <xf numFmtId="179" fontId="7" fillId="0" borderId="1" xfId="2" applyNumberFormat="1" applyFont="1" applyFill="1" applyBorder="1" applyAlignment="1" applyProtection="1">
      <alignment horizontal="right" vertical="center"/>
    </xf>
    <xf numFmtId="0" fontId="21" fillId="0" borderId="8" xfId="2" applyNumberFormat="1" applyFont="1" applyFill="1" applyBorder="1" applyAlignment="1" applyProtection="1">
      <alignment horizontal="center" vertical="center"/>
    </xf>
    <xf numFmtId="179" fontId="14" fillId="0" borderId="5" xfId="2" applyNumberFormat="1" applyFont="1" applyFill="1" applyBorder="1" applyAlignment="1" applyProtection="1">
      <alignment horizontal="right" vertical="center"/>
    </xf>
    <xf numFmtId="0" fontId="22" fillId="0" borderId="4" xfId="2" applyNumberFormat="1" applyFont="1" applyFill="1" applyBorder="1" applyAlignment="1" applyProtection="1">
      <alignment horizontal="left" vertical="center" indent="1" shrinkToFit="1"/>
    </xf>
    <xf numFmtId="0" fontId="20" fillId="0" borderId="4" xfId="2" applyNumberFormat="1" applyFont="1" applyFill="1" applyBorder="1" applyAlignment="1" applyProtection="1">
      <alignment horizontal="left" vertical="center" indent="1" shrinkToFit="1"/>
    </xf>
    <xf numFmtId="179" fontId="7" fillId="0" borderId="1" xfId="1" applyNumberFormat="1" applyFont="1" applyFill="1" applyBorder="1" applyAlignment="1">
      <alignment horizontal="right" vertical="center"/>
    </xf>
    <xf numFmtId="0" fontId="11" fillId="0" borderId="0" xfId="2" applyNumberFormat="1" applyFont="1" applyFill="1" applyAlignment="1" applyProtection="1">
      <alignment vertical="center"/>
    </xf>
    <xf numFmtId="0" fontId="7" fillId="0" borderId="0" xfId="2" applyNumberFormat="1" applyFont="1" applyFill="1" applyAlignment="1" applyProtection="1"/>
    <xf numFmtId="0" fontId="20" fillId="0" borderId="6" xfId="2" applyNumberFormat="1" applyFont="1" applyFill="1" applyBorder="1" applyAlignment="1" applyProtection="1">
      <alignment horizontal="center" vertical="center"/>
    </xf>
    <xf numFmtId="0" fontId="20" fillId="0" borderId="3" xfId="2" applyNumberFormat="1" applyFont="1" applyFill="1" applyBorder="1" applyAlignment="1" applyProtection="1">
      <alignment horizontal="center" vertical="center"/>
    </xf>
    <xf numFmtId="0" fontId="20" fillId="0" borderId="7" xfId="2" applyNumberFormat="1" applyFont="1" applyFill="1" applyBorder="1" applyAlignment="1" applyProtection="1">
      <alignment horizontal="center" vertical="center"/>
    </xf>
    <xf numFmtId="0" fontId="20" fillId="0" borderId="1" xfId="2" applyNumberFormat="1" applyFont="1" applyFill="1" applyBorder="1" applyAlignment="1" applyProtection="1">
      <alignment horizontal="center" vertical="center"/>
    </xf>
    <xf numFmtId="179" fontId="20" fillId="0" borderId="0" xfId="2" applyNumberFormat="1" applyFont="1" applyFill="1" applyBorder="1" applyAlignment="1" applyProtection="1">
      <alignment vertical="center"/>
    </xf>
    <xf numFmtId="180" fontId="20" fillId="0" borderId="4" xfId="2" applyNumberFormat="1" applyFont="1" applyFill="1" applyBorder="1" applyAlignment="1" applyProtection="1">
      <alignment vertical="center"/>
    </xf>
    <xf numFmtId="0" fontId="20" fillId="0" borderId="12" xfId="2" applyNumberFormat="1" applyFont="1" applyFill="1" applyBorder="1" applyAlignment="1" applyProtection="1">
      <alignment horizontal="left" vertical="center" indent="1"/>
    </xf>
    <xf numFmtId="179" fontId="20" fillId="0" borderId="0" xfId="2" applyNumberFormat="1" applyFont="1" applyFill="1" applyAlignment="1" applyProtection="1">
      <alignment vertical="center"/>
    </xf>
    <xf numFmtId="180" fontId="20" fillId="0" borderId="0" xfId="2" applyNumberFormat="1" applyFont="1" applyFill="1" applyAlignment="1" applyProtection="1">
      <alignment vertical="center"/>
    </xf>
    <xf numFmtId="179" fontId="20" fillId="0" borderId="10" xfId="2" applyNumberFormat="1" applyFont="1" applyFill="1" applyBorder="1" applyAlignment="1" applyProtection="1">
      <alignment vertical="center"/>
    </xf>
    <xf numFmtId="0" fontId="20" fillId="0" borderId="12" xfId="2" applyNumberFormat="1" applyFont="1" applyFill="1" applyBorder="1" applyAlignment="1" applyProtection="1">
      <alignment horizontal="left" vertical="center" wrapText="1" indent="1"/>
    </xf>
    <xf numFmtId="179" fontId="20" fillId="0" borderId="0" xfId="2" applyNumberFormat="1" applyFont="1" applyFill="1" applyBorder="1" applyAlignment="1" applyProtection="1">
      <alignment horizontal="right" vertical="center"/>
    </xf>
    <xf numFmtId="180" fontId="20" fillId="0" borderId="0" xfId="2" applyNumberFormat="1" applyFont="1" applyFill="1" applyBorder="1" applyAlignment="1" applyProtection="1">
      <alignment horizontal="right" vertical="center"/>
    </xf>
    <xf numFmtId="0" fontId="20" fillId="0" borderId="13" xfId="2" applyNumberFormat="1" applyFont="1" applyFill="1" applyBorder="1" applyAlignment="1" applyProtection="1">
      <alignment horizontal="center" vertical="center"/>
    </xf>
    <xf numFmtId="179" fontId="20" fillId="0" borderId="14" xfId="2" applyNumberFormat="1" applyFont="1" applyFill="1" applyBorder="1" applyAlignment="1" applyProtection="1">
      <alignment vertical="center"/>
    </xf>
    <xf numFmtId="180" fontId="20" fillId="0" borderId="13" xfId="2" applyNumberFormat="1" applyFont="1" applyFill="1" applyBorder="1" applyAlignment="1" applyProtection="1">
      <alignment vertical="center"/>
    </xf>
    <xf numFmtId="0" fontId="20" fillId="0" borderId="15" xfId="2" applyNumberFormat="1" applyFont="1" applyFill="1" applyBorder="1" applyAlignment="1" applyProtection="1">
      <alignment horizontal="center" vertical="center"/>
    </xf>
    <xf numFmtId="180" fontId="20" fillId="0" borderId="14" xfId="2" applyNumberFormat="1" applyFont="1" applyFill="1" applyBorder="1" applyAlignment="1" applyProtection="1">
      <alignment vertical="center"/>
    </xf>
    <xf numFmtId="0" fontId="21" fillId="0" borderId="2" xfId="2" applyNumberFormat="1" applyFont="1" applyFill="1" applyBorder="1" applyAlignment="1" applyProtection="1">
      <alignment horizontal="right" vertical="center"/>
    </xf>
    <xf numFmtId="0" fontId="23" fillId="0" borderId="2" xfId="2" applyNumberFormat="1" applyFont="1" applyFill="1" applyBorder="1" applyAlignment="1" applyProtection="1">
      <alignment vertical="center"/>
    </xf>
    <xf numFmtId="0" fontId="23" fillId="0" borderId="2" xfId="2" applyNumberFormat="1" applyFont="1" applyFill="1" applyBorder="1" applyAlignment="1" applyProtection="1">
      <alignment horizontal="center" vertical="center"/>
    </xf>
    <xf numFmtId="179" fontId="21" fillId="0" borderId="2" xfId="2" applyNumberFormat="1" applyFont="1" applyFill="1" applyBorder="1" applyAlignment="1" applyProtection="1">
      <alignment vertical="center"/>
    </xf>
    <xf numFmtId="0" fontId="17" fillId="0" borderId="7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4" xfId="2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17" fillId="0" borderId="9" xfId="2" applyNumberFormat="1" applyFont="1" applyFill="1" applyBorder="1" applyAlignment="1" applyProtection="1">
      <alignment horizontal="center" vertical="center"/>
    </xf>
    <xf numFmtId="0" fontId="17" fillId="0" borderId="2" xfId="2" applyNumberFormat="1" applyFont="1" applyFill="1" applyBorder="1" applyAlignment="1" applyProtection="1">
      <alignment horizontal="center" vertical="center"/>
    </xf>
    <xf numFmtId="0" fontId="17" fillId="0" borderId="8" xfId="2" applyNumberFormat="1" applyFont="1" applyFill="1" applyBorder="1" applyAlignment="1" applyProtection="1">
      <alignment horizontal="center" vertical="center"/>
    </xf>
    <xf numFmtId="0" fontId="17" fillId="0" borderId="7" xfId="2" applyNumberFormat="1" applyFont="1" applyFill="1" applyBorder="1" applyAlignment="1" applyProtection="1">
      <alignment horizontal="center" vertical="center"/>
    </xf>
    <xf numFmtId="0" fontId="17" fillId="0" borderId="6" xfId="2" applyNumberFormat="1" applyFont="1" applyFill="1" applyBorder="1" applyAlignment="1" applyProtection="1">
      <alignment horizontal="center" vertical="center"/>
    </xf>
    <xf numFmtId="0" fontId="20" fillId="0" borderId="2" xfId="2" applyNumberFormat="1" applyFont="1" applyFill="1" applyBorder="1" applyAlignment="1" applyProtection="1">
      <alignment horizontal="center" vertical="center"/>
    </xf>
    <xf numFmtId="0" fontId="20" fillId="0" borderId="6" xfId="2" applyNumberFormat="1" applyFon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 applyProtection="1">
      <alignment vertical="center"/>
    </xf>
    <xf numFmtId="0" fontId="7" fillId="0" borderId="1" xfId="2" applyNumberFormat="1" applyFont="1" applyFill="1" applyBorder="1" applyAlignment="1" applyProtection="1">
      <alignment horizontal="right"/>
    </xf>
    <xf numFmtId="0" fontId="7" fillId="0" borderId="2" xfId="2" applyNumberFormat="1" applyFont="1" applyFill="1" applyBorder="1" applyAlignment="1" applyProtection="1">
      <alignment horizontal="center" vertical="center"/>
    </xf>
    <xf numFmtId="0" fontId="7" fillId="0" borderId="6" xfId="2" applyNumberFormat="1" applyFont="1" applyFill="1" applyBorder="1" applyAlignment="1" applyProtection="1">
      <alignment horizontal="center" vertical="center"/>
    </xf>
    <xf numFmtId="0" fontId="7" fillId="0" borderId="9" xfId="2" applyNumberFormat="1" applyFont="1" applyFill="1" applyBorder="1" applyAlignment="1" applyProtection="1">
      <alignment horizontal="center" vertical="center"/>
    </xf>
    <xf numFmtId="0" fontId="7" fillId="0" borderId="8" xfId="2" applyNumberFormat="1" applyFont="1" applyFill="1" applyBorder="1" applyAlignment="1" applyProtection="1">
      <alignment horizontal="center" vertical="center" textRotation="255"/>
    </xf>
    <xf numFmtId="0" fontId="7" fillId="0" borderId="10" xfId="2" applyNumberFormat="1" applyFont="1" applyFill="1" applyBorder="1" applyAlignment="1" applyProtection="1">
      <alignment horizontal="left" vertical="center" indent="1"/>
    </xf>
    <xf numFmtId="179" fontId="7" fillId="0" borderId="16" xfId="2" applyNumberFormat="1" applyFont="1" applyFill="1" applyBorder="1" applyAlignment="1" applyProtection="1">
      <alignment vertical="center"/>
    </xf>
    <xf numFmtId="179" fontId="7" fillId="0" borderId="5" xfId="2" applyNumberFormat="1" applyFont="1" applyFill="1" applyBorder="1" applyAlignment="1" applyProtection="1">
      <alignment vertical="center"/>
    </xf>
    <xf numFmtId="0" fontId="7" fillId="0" borderId="4" xfId="2" applyNumberFormat="1" applyFont="1" applyFill="1" applyBorder="1" applyAlignment="1" applyProtection="1">
      <alignment horizontal="center" vertical="center" textRotation="255"/>
    </xf>
    <xf numFmtId="179" fontId="7" fillId="0" borderId="10" xfId="2" applyNumberFormat="1" applyFont="1" applyFill="1" applyBorder="1" applyAlignment="1" applyProtection="1">
      <alignment vertical="center"/>
    </xf>
    <xf numFmtId="179" fontId="7" fillId="0" borderId="0" xfId="2" applyNumberFormat="1" applyFont="1" applyFill="1" applyBorder="1" applyAlignment="1" applyProtection="1">
      <alignment vertical="center"/>
    </xf>
    <xf numFmtId="0" fontId="7" fillId="0" borderId="10" xfId="2" applyNumberFormat="1" applyFont="1" applyFill="1" applyBorder="1" applyAlignment="1" applyProtection="1">
      <alignment horizontal="left" vertical="center" indent="2"/>
    </xf>
    <xf numFmtId="0" fontId="7" fillId="0" borderId="4" xfId="2" applyNumberFormat="1" applyFont="1" applyFill="1" applyBorder="1" applyAlignment="1" applyProtection="1">
      <alignment horizontal="left" vertical="center" indent="2"/>
    </xf>
    <xf numFmtId="0" fontId="7" fillId="0" borderId="10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7" fillId="0" borderId="12" xfId="2" applyNumberFormat="1" applyFont="1" applyFill="1" applyBorder="1" applyAlignment="1" applyProtection="1">
      <alignment horizontal="left" vertical="center" indent="1"/>
    </xf>
    <xf numFmtId="0" fontId="7" fillId="0" borderId="11" xfId="2" applyNumberFormat="1" applyFon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7" fillId="0" borderId="17" xfId="2" applyNumberFormat="1" applyFont="1" applyFill="1" applyBorder="1" applyAlignment="1" applyProtection="1">
      <alignment horizontal="left" vertical="center" indent="1"/>
    </xf>
    <xf numFmtId="0" fontId="7" fillId="0" borderId="18" xfId="2" applyNumberFormat="1" applyFont="1" applyFill="1" applyBorder="1" applyAlignment="1" applyProtection="1">
      <alignment horizontal="left" vertical="center" indent="1"/>
    </xf>
    <xf numFmtId="0" fontId="7" fillId="0" borderId="19" xfId="2" applyNumberFormat="1" applyFont="1" applyFill="1" applyBorder="1" applyAlignment="1" applyProtection="1">
      <alignment vertical="center"/>
    </xf>
    <xf numFmtId="0" fontId="7" fillId="0" borderId="20" xfId="2" applyNumberFormat="1" applyFont="1" applyFill="1" applyBorder="1" applyAlignment="1" applyProtection="1">
      <alignment horizontal="center" vertical="center"/>
    </xf>
    <xf numFmtId="0" fontId="7" fillId="0" borderId="21" xfId="2" applyNumberFormat="1" applyFont="1" applyFill="1" applyBorder="1" applyAlignment="1" applyProtection="1">
      <alignment horizontal="center" vertical="center"/>
    </xf>
    <xf numFmtId="0" fontId="7" fillId="0" borderId="5" xfId="2" applyNumberFormat="1" applyFont="1" applyFill="1" applyBorder="1" applyAlignment="1" applyProtection="1">
      <alignment horizontal="center" vertical="center"/>
    </xf>
    <xf numFmtId="0" fontId="24" fillId="0" borderId="12" xfId="2" applyNumberFormat="1" applyFont="1" applyFill="1" applyBorder="1" applyAlignment="1" applyProtection="1">
      <alignment horizontal="left" vertical="top" wrapText="1"/>
    </xf>
    <xf numFmtId="0" fontId="7" fillId="0" borderId="4" xfId="2" applyNumberFormat="1" applyFont="1" applyFill="1" applyBorder="1" applyAlignment="1" applyProtection="1">
      <alignment vertical="center" shrinkToFit="1"/>
    </xf>
    <xf numFmtId="179" fontId="7" fillId="0" borderId="22" xfId="2" applyNumberFormat="1" applyFont="1" applyFill="1" applyBorder="1" applyAlignment="1" applyProtection="1">
      <alignment horizontal="center" vertical="center"/>
    </xf>
    <xf numFmtId="179" fontId="7" fillId="0" borderId="23" xfId="2" applyNumberFormat="1" applyFont="1" applyFill="1" applyBorder="1" applyAlignment="1" applyProtection="1">
      <alignment horizontal="right" vertical="center"/>
    </xf>
    <xf numFmtId="179" fontId="7" fillId="0" borderId="24" xfId="2" applyNumberFormat="1" applyFont="1" applyFill="1" applyBorder="1" applyAlignment="1" applyProtection="1">
      <alignment horizontal="center" vertical="center"/>
    </xf>
    <xf numFmtId="179" fontId="7" fillId="0" borderId="0" xfId="2" applyNumberFormat="1" applyFont="1" applyFill="1" applyBorder="1" applyAlignment="1" applyProtection="1">
      <alignment horizontal="center" vertical="center"/>
    </xf>
    <xf numFmtId="0" fontId="7" fillId="0" borderId="10" xfId="2" applyNumberFormat="1" applyFont="1" applyFill="1" applyBorder="1" applyAlignment="1" applyProtection="1">
      <alignment horizontal="left" vertical="center" wrapText="1" indent="1"/>
    </xf>
    <xf numFmtId="0" fontId="7" fillId="0" borderId="4" xfId="2" applyNumberFormat="1" applyFont="1" applyFill="1" applyBorder="1" applyAlignment="1" applyProtection="1">
      <alignment horizontal="left" vertical="center" wrapText="1" indent="1"/>
    </xf>
    <xf numFmtId="179" fontId="7" fillId="0" borderId="22" xfId="2" applyNumberFormat="1" applyFont="1" applyFill="1" applyBorder="1" applyAlignment="1" applyProtection="1">
      <alignment horizontal="center" vertical="center" wrapText="1"/>
    </xf>
    <xf numFmtId="179" fontId="7" fillId="0" borderId="0" xfId="2" applyNumberFormat="1" applyFont="1" applyFill="1" applyBorder="1" applyAlignment="1" applyProtection="1">
      <alignment horizontal="center" vertical="center" wrapText="1"/>
    </xf>
    <xf numFmtId="0" fontId="24" fillId="0" borderId="25" xfId="2" applyNumberFormat="1" applyFont="1" applyFill="1" applyBorder="1" applyAlignment="1" applyProtection="1">
      <alignment horizontal="left" vertical="top" wrapText="1"/>
    </xf>
    <xf numFmtId="0" fontId="7" fillId="0" borderId="26" xfId="2" applyNumberFormat="1" applyFont="1" applyFill="1" applyBorder="1" applyAlignment="1" applyProtection="1">
      <alignment horizontal="left" vertical="center" indent="1"/>
    </xf>
    <xf numFmtId="0" fontId="7" fillId="0" borderId="27" xfId="2" applyNumberFormat="1" applyFont="1" applyFill="1" applyBorder="1" applyAlignment="1" applyProtection="1">
      <alignment vertical="center"/>
    </xf>
    <xf numFmtId="179" fontId="7" fillId="0" borderId="28" xfId="2" applyNumberFormat="1" applyFont="1" applyFill="1" applyBorder="1" applyAlignment="1" applyProtection="1">
      <alignment horizontal="center" vertical="center"/>
    </xf>
    <xf numFmtId="179" fontId="7" fillId="0" borderId="29" xfId="2" applyNumberFormat="1" applyFont="1" applyFill="1" applyBorder="1" applyAlignment="1" applyProtection="1">
      <alignment horizontal="right" vertical="center"/>
    </xf>
    <xf numFmtId="179" fontId="7" fillId="0" borderId="30" xfId="2" applyNumberFormat="1" applyFont="1" applyFill="1" applyBorder="1" applyAlignment="1" applyProtection="1">
      <alignment horizontal="center" vertical="center"/>
    </xf>
    <xf numFmtId="0" fontId="24" fillId="0" borderId="31" xfId="2" applyNumberFormat="1" applyFont="1" applyFill="1" applyBorder="1" applyAlignment="1" applyProtection="1">
      <alignment vertical="top" wrapText="1"/>
    </xf>
    <xf numFmtId="179" fontId="7" fillId="0" borderId="22" xfId="2" applyNumberFormat="1" applyFont="1" applyFill="1" applyBorder="1" applyAlignment="1" applyProtection="1">
      <alignment horizontal="right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0" fontId="24" fillId="0" borderId="12" xfId="2" applyNumberFormat="1" applyFont="1" applyFill="1" applyBorder="1" applyAlignment="1" applyProtection="1">
      <alignment vertical="top" wrapText="1"/>
    </xf>
    <xf numFmtId="0" fontId="24" fillId="0" borderId="32" xfId="2" applyNumberFormat="1" applyFont="1" applyFill="1" applyBorder="1" applyAlignment="1" applyProtection="1">
      <alignment vertical="top" wrapText="1"/>
    </xf>
    <xf numFmtId="179" fontId="7" fillId="0" borderId="33" xfId="2" applyNumberFormat="1" applyFont="1" applyFill="1" applyBorder="1" applyAlignment="1" applyProtection="1">
      <alignment horizontal="right" vertical="center"/>
    </xf>
    <xf numFmtId="179" fontId="7" fillId="0" borderId="34" xfId="2" applyNumberFormat="1" applyFont="1" applyFill="1" applyBorder="1" applyAlignment="1" applyProtection="1">
      <alignment horizontal="right" vertical="center"/>
    </xf>
    <xf numFmtId="0" fontId="7" fillId="0" borderId="35" xfId="2" applyNumberFormat="1" applyFont="1" applyFill="1" applyBorder="1" applyAlignment="1" applyProtection="1">
      <alignment horizontal="left" vertical="center" indent="1"/>
    </xf>
    <xf numFmtId="0" fontId="7" fillId="0" borderId="16" xfId="2" applyNumberFormat="1" applyFont="1" applyFill="1" applyBorder="1" applyAlignment="1" applyProtection="1">
      <alignment horizontal="left" vertical="center" indent="1"/>
    </xf>
    <xf numFmtId="0" fontId="7" fillId="0" borderId="8" xfId="2" applyNumberFormat="1" applyFont="1" applyFill="1" applyBorder="1" applyAlignment="1" applyProtection="1">
      <alignment vertical="center"/>
    </xf>
    <xf numFmtId="0" fontId="7" fillId="0" borderId="16" xfId="2" applyNumberFormat="1" applyFont="1" applyFill="1" applyBorder="1" applyAlignment="1" applyProtection="1">
      <alignment horizontal="center" vertical="center"/>
    </xf>
    <xf numFmtId="0" fontId="7" fillId="0" borderId="5" xfId="2" applyNumberFormat="1" applyFont="1" applyFill="1" applyBorder="1" applyAlignment="1" applyProtection="1">
      <alignment horizontal="center" vertical="center"/>
    </xf>
    <xf numFmtId="0" fontId="7" fillId="0" borderId="11" xfId="2" applyNumberFormat="1" applyFont="1" applyFill="1" applyBorder="1" applyAlignment="1" applyProtection="1">
      <alignment horizontal="left" vertical="center" indent="1"/>
    </xf>
    <xf numFmtId="0" fontId="7" fillId="0" borderId="7" xfId="2" applyNumberFormat="1" applyFont="1" applyFill="1" applyBorder="1" applyAlignment="1" applyProtection="1">
      <alignment vertical="center"/>
    </xf>
    <xf numFmtId="0" fontId="7" fillId="0" borderId="7" xfId="2" applyNumberFormat="1" applyFont="1" applyFill="1" applyBorder="1" applyAlignment="1" applyProtection="1">
      <alignment horizontal="center" vertical="center" textRotation="255"/>
    </xf>
    <xf numFmtId="0" fontId="7" fillId="0" borderId="3" xfId="2" applyNumberFormat="1" applyFont="1" applyFill="1" applyBorder="1" applyAlignment="1" applyProtection="1">
      <alignment horizontal="left" vertical="center" indent="1"/>
    </xf>
    <xf numFmtId="0" fontId="7" fillId="0" borderId="9" xfId="2" applyNumberFormat="1" applyFont="1" applyFill="1" applyBorder="1" applyAlignment="1" applyProtection="1">
      <alignment horizontal="left" vertical="center" indent="1"/>
    </xf>
    <xf numFmtId="0" fontId="7" fillId="0" borderId="6" xfId="2" applyNumberFormat="1" applyFont="1" applyFill="1" applyBorder="1" applyAlignment="1" applyProtection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14" fillId="0" borderId="2" xfId="2" applyNumberFormat="1" applyFont="1" applyFill="1" applyBorder="1" applyAlignment="1" applyProtection="1">
      <alignment horizontal="center" vertical="center"/>
    </xf>
    <xf numFmtId="0" fontId="14" fillId="0" borderId="6" xfId="2" applyNumberFormat="1" applyFont="1" applyFill="1" applyBorder="1" applyAlignment="1" applyProtection="1">
      <alignment horizontal="center" vertical="center"/>
    </xf>
    <xf numFmtId="179" fontId="14" fillId="0" borderId="16" xfId="2" applyNumberFormat="1" applyFont="1" applyFill="1" applyBorder="1" applyAlignment="1" applyProtection="1">
      <alignment vertical="center"/>
    </xf>
    <xf numFmtId="179" fontId="14" fillId="0" borderId="5" xfId="2" applyNumberFormat="1" applyFont="1" applyFill="1" applyBorder="1" applyAlignment="1" applyProtection="1">
      <alignment vertical="center"/>
    </xf>
    <xf numFmtId="0" fontId="7" fillId="0" borderId="4" xfId="2" applyNumberFormat="1" applyFont="1" applyFill="1" applyBorder="1" applyAlignment="1" applyProtection="1">
      <alignment horizontal="center" vertical="center"/>
    </xf>
    <xf numFmtId="0" fontId="7" fillId="0" borderId="7" xfId="2" applyNumberFormat="1" applyFont="1" applyFill="1" applyBorder="1" applyAlignment="1" applyProtection="1">
      <alignment horizontal="center" vertical="center"/>
    </xf>
    <xf numFmtId="180" fontId="7" fillId="0" borderId="1" xfId="2" applyNumberFormat="1" applyFont="1" applyFill="1" applyBorder="1" applyAlignment="1" applyProtection="1">
      <alignment vertical="center"/>
    </xf>
    <xf numFmtId="0" fontId="5" fillId="0" borderId="3" xfId="2" applyNumberFormat="1" applyFont="1" applyFill="1" applyBorder="1" applyAlignment="1" applyProtection="1">
      <alignment horizontal="center" vertical="center"/>
    </xf>
    <xf numFmtId="179" fontId="7" fillId="0" borderId="10" xfId="4" applyNumberFormat="1" applyFont="1" applyFill="1" applyBorder="1" applyAlignment="1" applyProtection="1">
      <alignment vertical="center"/>
    </xf>
    <xf numFmtId="179" fontId="7" fillId="0" borderId="0" xfId="4" applyNumberFormat="1" applyFont="1" applyFill="1" applyBorder="1" applyAlignment="1" applyProtection="1">
      <alignment vertical="center"/>
    </xf>
    <xf numFmtId="179" fontId="5" fillId="0" borderId="0" xfId="4" applyNumberFormat="1" applyFont="1" applyFill="1" applyBorder="1" applyAlignment="1" applyProtection="1">
      <alignment vertical="center"/>
    </xf>
    <xf numFmtId="181" fontId="7" fillId="0" borderId="0" xfId="4" applyNumberFormat="1" applyFont="1" applyFill="1" applyBorder="1" applyAlignment="1" applyProtection="1">
      <alignment vertical="center"/>
    </xf>
    <xf numFmtId="179" fontId="7" fillId="0" borderId="11" xfId="4" applyNumberFormat="1" applyFont="1" applyFill="1" applyBorder="1" applyAlignment="1" applyProtection="1">
      <alignment vertical="center"/>
    </xf>
    <xf numFmtId="179" fontId="7" fillId="0" borderId="1" xfId="4" applyNumberFormat="1" applyFont="1" applyFill="1" applyBorder="1" applyAlignment="1" applyProtection="1">
      <alignment vertical="center"/>
    </xf>
    <xf numFmtId="179" fontId="5" fillId="0" borderId="1" xfId="4" applyNumberFormat="1" applyFont="1" applyFill="1" applyBorder="1" applyAlignment="1" applyProtection="1">
      <alignment vertical="center"/>
    </xf>
    <xf numFmtId="181" fontId="7" fillId="0" borderId="1" xfId="4" applyNumberFormat="1" applyFont="1" applyFill="1" applyBorder="1" applyAlignment="1" applyProtection="1">
      <alignment vertical="center"/>
    </xf>
    <xf numFmtId="0" fontId="7" fillId="0" borderId="8" xfId="1" applyNumberFormat="1" applyFont="1" applyFill="1" applyBorder="1" applyAlignment="1" applyProtection="1">
      <alignment horizontal="right" vertical="center" indent="1"/>
    </xf>
    <xf numFmtId="179" fontId="5" fillId="0" borderId="0" xfId="2" applyNumberFormat="1" applyFont="1" applyFill="1" applyBorder="1" applyAlignment="1" applyProtection="1">
      <alignment vertical="center"/>
    </xf>
    <xf numFmtId="181" fontId="7" fillId="0" borderId="0" xfId="2" applyNumberFormat="1" applyFont="1" applyFill="1" applyBorder="1" applyAlignment="1" applyProtection="1">
      <alignment vertical="center"/>
    </xf>
    <xf numFmtId="0" fontId="7" fillId="0" borderId="5" xfId="1" applyNumberFormat="1" applyFont="1" applyFill="1" applyBorder="1" applyAlignment="1">
      <alignment vertical="center"/>
    </xf>
    <xf numFmtId="0" fontId="5" fillId="0" borderId="9" xfId="2" applyNumberFormat="1" applyFont="1" applyFill="1" applyBorder="1" applyAlignment="1" applyProtection="1">
      <alignment horizontal="center" vertical="center"/>
    </xf>
    <xf numFmtId="0" fontId="7" fillId="0" borderId="35" xfId="2" applyNumberFormat="1" applyFont="1" applyFill="1" applyBorder="1" applyAlignment="1" applyProtection="1">
      <alignment horizontal="center" vertical="center"/>
    </xf>
    <xf numFmtId="0" fontId="5" fillId="0" borderId="35" xfId="2" applyNumberFormat="1" applyFont="1" applyFill="1" applyBorder="1" applyAlignment="1" applyProtection="1">
      <alignment horizontal="center" vertical="center"/>
    </xf>
    <xf numFmtId="0" fontId="7" fillId="0" borderId="12" xfId="2" applyNumberFormat="1" applyFont="1" applyFill="1" applyBorder="1" applyAlignment="1" applyProtection="1">
      <alignment horizontal="center" vertical="center"/>
    </xf>
    <xf numFmtId="0" fontId="5" fillId="0" borderId="12" xfId="2" applyNumberFormat="1" applyFont="1" applyFill="1" applyBorder="1" applyAlignment="1" applyProtection="1">
      <alignment horizontal="center" vertical="center"/>
    </xf>
    <xf numFmtId="0" fontId="7" fillId="0" borderId="35" xfId="2" applyNumberFormat="1" applyFont="1" applyFill="1" applyBorder="1" applyAlignment="1" applyProtection="1">
      <alignment horizontal="center" vertical="center" textRotation="255" shrinkToFit="1"/>
    </xf>
    <xf numFmtId="0" fontId="7" fillId="0" borderId="32" xfId="2" applyNumberFormat="1" applyFont="1" applyFill="1" applyBorder="1" applyAlignment="1" applyProtection="1">
      <alignment horizontal="center" vertical="center"/>
    </xf>
    <xf numFmtId="0" fontId="5" fillId="0" borderId="32" xfId="2" applyNumberFormat="1" applyFont="1" applyFill="1" applyBorder="1" applyAlignment="1" applyProtection="1">
      <alignment horizontal="center" vertical="center"/>
    </xf>
    <xf numFmtId="0" fontId="7" fillId="0" borderId="32" xfId="2" applyNumberFormat="1" applyFont="1" applyFill="1" applyBorder="1" applyAlignment="1" applyProtection="1">
      <alignment horizontal="center" vertical="center" textRotation="255" shrinkToFit="1"/>
    </xf>
    <xf numFmtId="0" fontId="7" fillId="0" borderId="8" xfId="2" applyNumberFormat="1" applyFont="1" applyFill="1" applyBorder="1" applyAlignment="1" applyProtection="1">
      <alignment horizontal="center" vertical="center"/>
    </xf>
    <xf numFmtId="0" fontId="7" fillId="0" borderId="36" xfId="2" applyNumberFormat="1" applyFont="1" applyFill="1" applyBorder="1" applyAlignment="1" applyProtection="1">
      <alignment horizontal="center" vertical="center"/>
    </xf>
    <xf numFmtId="179" fontId="19" fillId="0" borderId="37" xfId="2" applyNumberFormat="1" applyFont="1" applyFill="1" applyBorder="1" applyAlignment="1" applyProtection="1">
      <alignment vertical="center"/>
    </xf>
    <xf numFmtId="179" fontId="17" fillId="0" borderId="38" xfId="2" applyNumberFormat="1" applyFont="1" applyFill="1" applyBorder="1" applyAlignment="1" applyProtection="1">
      <alignment vertical="center"/>
    </xf>
    <xf numFmtId="179" fontId="17" fillId="0" borderId="38" xfId="2" applyNumberFormat="1" applyFont="1" applyFill="1" applyBorder="1" applyAlignment="1" applyProtection="1">
      <alignment horizontal="right" vertical="center"/>
    </xf>
    <xf numFmtId="0" fontId="7" fillId="0" borderId="4" xfId="2" applyNumberFormat="1" applyFont="1" applyFill="1" applyBorder="1" applyAlignment="1" applyProtection="1">
      <alignment horizontal="center" vertical="center"/>
    </xf>
    <xf numFmtId="179" fontId="19" fillId="0" borderId="39" xfId="2" applyNumberFormat="1" applyFont="1" applyFill="1" applyBorder="1" applyAlignment="1" applyProtection="1">
      <alignment vertical="center"/>
    </xf>
    <xf numFmtId="179" fontId="17" fillId="0" borderId="40" xfId="2" applyNumberFormat="1" applyFont="1" applyFill="1" applyBorder="1" applyAlignment="1" applyProtection="1">
      <alignment vertical="center"/>
    </xf>
    <xf numFmtId="179" fontId="17" fillId="0" borderId="40" xfId="2" applyNumberFormat="1" applyFont="1" applyFill="1" applyBorder="1" applyAlignment="1" applyProtection="1">
      <alignment horizontal="right" vertical="center"/>
    </xf>
    <xf numFmtId="0" fontId="7" fillId="0" borderId="36" xfId="2" applyNumberFormat="1" applyFont="1" applyFill="1" applyBorder="1" applyAlignment="1" applyProtection="1">
      <alignment horizontal="center" vertical="center"/>
    </xf>
    <xf numFmtId="0" fontId="7" fillId="0" borderId="41" xfId="2" applyNumberFormat="1" applyFont="1" applyFill="1" applyBorder="1" applyAlignment="1" applyProtection="1">
      <alignment horizontal="center" vertical="center"/>
    </xf>
    <xf numFmtId="0" fontId="7" fillId="0" borderId="41" xfId="2" applyNumberFormat="1" applyFont="1" applyFill="1" applyBorder="1" applyAlignment="1" applyProtection="1">
      <alignment horizontal="center" vertical="center"/>
    </xf>
    <xf numFmtId="179" fontId="19" fillId="0" borderId="10" xfId="2" applyNumberFormat="1" applyFont="1" applyFill="1" applyBorder="1" applyAlignment="1" applyProtection="1">
      <alignment vertical="center"/>
    </xf>
    <xf numFmtId="179" fontId="17" fillId="0" borderId="0" xfId="2" applyNumberFormat="1" applyFont="1" applyFill="1" applyBorder="1" applyAlignment="1" applyProtection="1">
      <alignment vertical="center"/>
    </xf>
    <xf numFmtId="179" fontId="17" fillId="0" borderId="0" xfId="2" applyNumberFormat="1" applyFont="1" applyFill="1" applyBorder="1" applyAlignment="1" applyProtection="1">
      <alignment horizontal="right" vertical="center"/>
    </xf>
    <xf numFmtId="0" fontId="7" fillId="0" borderId="7" xfId="2" applyNumberFormat="1" applyFont="1" applyFill="1" applyBorder="1" applyAlignment="1" applyProtection="1">
      <alignment horizontal="center" vertical="center"/>
    </xf>
    <xf numFmtId="179" fontId="19" fillId="0" borderId="11" xfId="2" applyNumberFormat="1" applyFont="1" applyFill="1" applyBorder="1" applyAlignment="1" applyProtection="1">
      <alignment vertical="center"/>
    </xf>
    <xf numFmtId="179" fontId="17" fillId="0" borderId="1" xfId="2" applyNumberFormat="1" applyFont="1" applyFill="1" applyBorder="1" applyAlignment="1" applyProtection="1">
      <alignment vertical="center"/>
    </xf>
    <xf numFmtId="179" fontId="17" fillId="0" borderId="1" xfId="2" applyNumberFormat="1" applyFont="1" applyFill="1" applyBorder="1" applyAlignment="1" applyProtection="1">
      <alignment horizontal="right" vertical="center"/>
    </xf>
    <xf numFmtId="0" fontId="5" fillId="0" borderId="0" xfId="5" applyNumberFormat="1" applyFont="1" applyFill="1" applyAlignment="1" applyProtection="1">
      <alignment vertical="center"/>
    </xf>
    <xf numFmtId="0" fontId="7" fillId="0" borderId="0" xfId="5" applyNumberFormat="1" applyFont="1" applyFill="1" applyAlignment="1" applyProtection="1">
      <alignment vertical="center"/>
    </xf>
    <xf numFmtId="0" fontId="10" fillId="0" borderId="0" xfId="5" applyNumberFormat="1" applyFont="1" applyFill="1" applyAlignment="1" applyProtection="1">
      <alignment vertical="center"/>
    </xf>
    <xf numFmtId="0" fontId="7" fillId="0" borderId="6" xfId="5" applyNumberFormat="1" applyFont="1" applyFill="1" applyBorder="1" applyAlignment="1" applyProtection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</xf>
    <xf numFmtId="0" fontId="7" fillId="0" borderId="3" xfId="5" applyNumberFormat="1" applyFont="1" applyFill="1" applyBorder="1" applyAlignment="1" applyProtection="1">
      <alignment horizontal="center" vertical="center"/>
    </xf>
    <xf numFmtId="0" fontId="7" fillId="0" borderId="4" xfId="5" applyNumberFormat="1" applyFont="1" applyFill="1" applyBorder="1" applyAlignment="1" applyProtection="1">
      <alignment horizontal="center" vertical="center"/>
    </xf>
    <xf numFmtId="0" fontId="7" fillId="0" borderId="0" xfId="5" applyNumberFormat="1" applyFont="1" applyFill="1" applyAlignment="1" applyProtection="1">
      <alignment horizontal="left" vertical="center" indent="1"/>
    </xf>
    <xf numFmtId="0" fontId="7" fillId="0" borderId="0" xfId="5" applyNumberFormat="1" applyFont="1" applyFill="1" applyBorder="1" applyAlignment="1" applyProtection="1">
      <alignment horizontal="left" vertical="center" indent="1"/>
    </xf>
    <xf numFmtId="0" fontId="7" fillId="0" borderId="7" xfId="5" applyNumberFormat="1" applyFont="1" applyFill="1" applyBorder="1" applyAlignment="1" applyProtection="1">
      <alignment horizontal="center" vertical="center"/>
    </xf>
    <xf numFmtId="0" fontId="7" fillId="0" borderId="11" xfId="5" applyNumberFormat="1" applyFont="1" applyFill="1" applyBorder="1" applyAlignment="1" applyProtection="1">
      <alignment horizontal="left" vertical="center" indent="1"/>
    </xf>
    <xf numFmtId="0" fontId="7" fillId="0" borderId="1" xfId="5" applyNumberFormat="1" applyFont="1" applyFill="1" applyBorder="1" applyAlignment="1" applyProtection="1">
      <alignment horizontal="left" vertical="center" indent="1"/>
    </xf>
    <xf numFmtId="0" fontId="7" fillId="0" borderId="0" xfId="5" applyNumberFormat="1" applyFont="1" applyFill="1" applyBorder="1" applyAlignment="1" applyProtection="1">
      <alignment horizontal="center" vertical="center"/>
    </xf>
    <xf numFmtId="0" fontId="7" fillId="0" borderId="5" xfId="5" applyNumberFormat="1" applyFont="1" applyFill="1" applyBorder="1" applyAlignment="1" applyProtection="1">
      <alignment vertical="center"/>
    </xf>
    <xf numFmtId="0" fontId="7" fillId="0" borderId="5" xfId="5" applyNumberFormat="1" applyFont="1" applyFill="1" applyBorder="1" applyAlignment="1" applyProtection="1">
      <alignment horizontal="right" vertical="center"/>
    </xf>
    <xf numFmtId="0" fontId="7" fillId="0" borderId="0" xfId="5" applyNumberFormat="1" applyFont="1" applyFill="1" applyBorder="1" applyAlignment="1" applyProtection="1">
      <alignment vertical="center"/>
    </xf>
    <xf numFmtId="0" fontId="7" fillId="0" borderId="1" xfId="2" applyNumberFormat="1" applyFont="1" applyFill="1" applyBorder="1" applyAlignment="1" applyProtection="1">
      <alignment horizontal="left" vertical="center" indent="1"/>
    </xf>
    <xf numFmtId="0" fontId="7" fillId="0" borderId="8" xfId="2" applyNumberFormat="1" applyFont="1" applyFill="1" applyBorder="1" applyAlignment="1" applyProtection="1">
      <alignment horizontal="center" vertical="center" wrapText="1"/>
    </xf>
    <xf numFmtId="0" fontId="7" fillId="0" borderId="16" xfId="2" applyNumberFormat="1" applyFont="1" applyFill="1" applyBorder="1" applyAlignment="1" applyProtection="1">
      <alignment horizontal="center" vertical="center" wrapText="1"/>
    </xf>
    <xf numFmtId="0" fontId="7" fillId="0" borderId="7" xfId="2" applyNumberFormat="1" applyFont="1" applyFill="1" applyBorder="1" applyAlignment="1" applyProtection="1">
      <alignment horizontal="center" vertical="center" wrapText="1"/>
    </xf>
    <xf numFmtId="0" fontId="7" fillId="0" borderId="11" xfId="2" applyNumberFormat="1" applyFont="1" applyFill="1" applyBorder="1" applyAlignment="1" applyProtection="1">
      <alignment horizontal="center" vertical="center" wrapText="1"/>
    </xf>
    <xf numFmtId="0" fontId="7" fillId="0" borderId="4" xfId="2" quotePrefix="1" applyNumberFormat="1" applyFont="1" applyFill="1" applyBorder="1" applyAlignment="1" applyProtection="1">
      <alignment horizontal="right" vertical="center" indent="1"/>
    </xf>
    <xf numFmtId="179" fontId="5" fillId="0" borderId="10" xfId="2" applyNumberFormat="1" applyFont="1" applyFill="1" applyBorder="1" applyAlignment="1" applyProtection="1">
      <alignment vertical="center"/>
    </xf>
    <xf numFmtId="180" fontId="7" fillId="0" borderId="0" xfId="2" applyNumberFormat="1" applyFont="1" applyFill="1" applyBorder="1" applyAlignment="1" applyProtection="1">
      <alignment horizontal="right" vertical="center"/>
    </xf>
    <xf numFmtId="0" fontId="7" fillId="0" borderId="7" xfId="2" quotePrefix="1" applyNumberFormat="1" applyFont="1" applyFill="1" applyBorder="1" applyAlignment="1" applyProtection="1">
      <alignment horizontal="right" vertical="center" indent="1"/>
    </xf>
    <xf numFmtId="179" fontId="5" fillId="0" borderId="11" xfId="2" applyNumberFormat="1" applyFont="1" applyFill="1" applyBorder="1" applyAlignment="1" applyProtection="1">
      <alignment vertical="center"/>
    </xf>
    <xf numFmtId="0" fontId="7" fillId="0" borderId="8" xfId="2" applyNumberFormat="1" applyFont="1" applyFill="1" applyBorder="1" applyAlignment="1" applyProtection="1">
      <alignment horizontal="center" vertical="center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17" fillId="0" borderId="0" xfId="2" applyNumberFormat="1" applyFont="1" applyFill="1" applyAlignment="1" applyProtection="1">
      <alignment horizontal="right"/>
    </xf>
    <xf numFmtId="0" fontId="24" fillId="0" borderId="0" xfId="2" applyNumberFormat="1" applyFont="1" applyFill="1" applyAlignment="1" applyProtection="1">
      <alignment horizontal="right"/>
    </xf>
    <xf numFmtId="0" fontId="7" fillId="0" borderId="0" xfId="1" applyNumberFormat="1" applyFont="1" applyFill="1" applyAlignment="1" applyProtection="1">
      <alignment horizontal="left" vertical="center" indent="1"/>
    </xf>
    <xf numFmtId="0" fontId="7" fillId="0" borderId="8" xfId="1" applyNumberFormat="1" applyFont="1" applyFill="1" applyBorder="1" applyAlignment="1" applyProtection="1">
      <alignment horizontal="center" vertical="center"/>
    </xf>
    <xf numFmtId="0" fontId="7" fillId="0" borderId="9" xfId="1" applyNumberFormat="1" applyFont="1" applyFill="1" applyBorder="1" applyAlignment="1" applyProtection="1">
      <alignment horizontal="center" vertical="center"/>
    </xf>
    <xf numFmtId="0" fontId="7" fillId="0" borderId="7" xfId="1" applyNumberFormat="1" applyFont="1" applyFill="1" applyBorder="1" applyAlignment="1" applyProtection="1">
      <alignment horizontal="center" vertical="center"/>
    </xf>
    <xf numFmtId="0" fontId="7" fillId="0" borderId="32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4" xfId="1" applyNumberFormat="1" applyFont="1" applyFill="1" applyBorder="1" applyAlignment="1" applyProtection="1">
      <alignment horizontal="left" vertical="center" indent="1"/>
    </xf>
    <xf numFmtId="0" fontId="7" fillId="0" borderId="7" xfId="1" applyNumberFormat="1" applyFont="1" applyFill="1" applyBorder="1" applyAlignment="1" applyProtection="1">
      <alignment horizontal="left" vertical="center" indent="1"/>
    </xf>
    <xf numFmtId="0" fontId="25" fillId="0" borderId="0" xfId="1" applyNumberFormat="1" applyFont="1" applyFill="1" applyAlignment="1" applyProtection="1">
      <alignment vertical="center"/>
    </xf>
    <xf numFmtId="0" fontId="26" fillId="0" borderId="0" xfId="1" applyNumberFormat="1" applyFont="1" applyFill="1" applyAlignment="1" applyProtection="1">
      <alignment horizontal="center" vertical="center"/>
    </xf>
    <xf numFmtId="0" fontId="26" fillId="0" borderId="0" xfId="1" applyNumberFormat="1" applyFont="1" applyFill="1" applyAlignment="1" applyProtection="1">
      <alignment horizontal="left" vertical="center"/>
    </xf>
    <xf numFmtId="0" fontId="27" fillId="0" borderId="0" xfId="1" applyNumberFormat="1" applyFont="1" applyFill="1" applyAlignment="1" applyProtection="1">
      <alignment vertical="center"/>
    </xf>
    <xf numFmtId="0" fontId="28" fillId="0" borderId="0" xfId="1" applyNumberFormat="1" applyFont="1" applyFill="1" applyAlignment="1" applyProtection="1">
      <alignment horizontal="distributed" vertical="center"/>
    </xf>
    <xf numFmtId="0" fontId="7" fillId="0" borderId="1" xfId="1" quotePrefix="1" applyNumberFormat="1" applyFont="1" applyFill="1" applyBorder="1" applyAlignment="1" applyProtection="1">
      <alignment horizontal="left" vertical="center" indent="1"/>
      <protection locked="0"/>
    </xf>
    <xf numFmtId="0" fontId="7" fillId="0" borderId="1" xfId="1" applyNumberFormat="1" applyFont="1" applyFill="1" applyBorder="1" applyAlignment="1">
      <alignment vertical="center"/>
    </xf>
    <xf numFmtId="0" fontId="28" fillId="0" borderId="0" xfId="1" applyNumberFormat="1" applyFont="1" applyFill="1" applyAlignment="1" applyProtection="1">
      <alignment horizontal="right" vertical="center"/>
    </xf>
    <xf numFmtId="0" fontId="28" fillId="0" borderId="2" xfId="1" applyNumberFormat="1" applyFont="1" applyFill="1" applyBorder="1" applyAlignment="1" applyProtection="1">
      <alignment horizontal="center" vertical="center"/>
    </xf>
    <xf numFmtId="0" fontId="28" fillId="0" borderId="6" xfId="1" applyNumberFormat="1" applyFont="1" applyFill="1" applyBorder="1" applyAlignment="1" applyProtection="1">
      <alignment horizontal="center" vertical="center"/>
    </xf>
    <xf numFmtId="0" fontId="29" fillId="0" borderId="3" xfId="1" applyNumberFormat="1" applyFont="1" applyFill="1" applyBorder="1" applyAlignment="1" applyProtection="1">
      <alignment horizontal="center" vertical="center"/>
    </xf>
    <xf numFmtId="0" fontId="28" fillId="0" borderId="3" xfId="1" applyNumberFormat="1" applyFont="1" applyFill="1" applyBorder="1" applyAlignment="1" applyProtection="1">
      <alignment horizontal="center" vertical="center"/>
    </xf>
    <xf numFmtId="0" fontId="28" fillId="0" borderId="2" xfId="1" applyNumberFormat="1" applyFont="1" applyFill="1" applyBorder="1" applyAlignment="1" applyProtection="1">
      <alignment horizontal="center" vertical="center"/>
    </xf>
    <xf numFmtId="0" fontId="28" fillId="0" borderId="42" xfId="1" applyNumberFormat="1" applyFont="1" applyFill="1" applyBorder="1" applyAlignment="1" applyProtection="1">
      <alignment horizontal="center" vertical="center"/>
    </xf>
    <xf numFmtId="0" fontId="28" fillId="0" borderId="9" xfId="1" applyNumberFormat="1" applyFont="1" applyFill="1" applyBorder="1" applyAlignment="1" applyProtection="1">
      <alignment horizontal="center" vertical="center"/>
    </xf>
    <xf numFmtId="0" fontId="30" fillId="0" borderId="43" xfId="1" applyNumberFormat="1" applyFont="1" applyFill="1" applyBorder="1" applyAlignment="1" applyProtection="1">
      <alignment horizontal="center" vertical="center" textRotation="255" shrinkToFit="1"/>
    </xf>
    <xf numFmtId="0" fontId="30" fillId="0" borderId="44" xfId="1" applyNumberFormat="1" applyFont="1" applyFill="1" applyBorder="1" applyAlignment="1" applyProtection="1"/>
    <xf numFmtId="0" fontId="30" fillId="0" borderId="5" xfId="1" applyNumberFormat="1" applyFont="1" applyFill="1" applyBorder="1" applyAlignment="1" applyProtection="1">
      <alignment horizontal="distributed" vertical="center"/>
    </xf>
    <xf numFmtId="0" fontId="30" fillId="0" borderId="5" xfId="1" applyNumberFormat="1" applyFont="1" applyFill="1" applyBorder="1" applyAlignment="1" applyProtection="1">
      <alignment horizontal="distributed"/>
    </xf>
    <xf numFmtId="179" fontId="30" fillId="0" borderId="16" xfId="1" applyNumberFormat="1" applyFont="1" applyFill="1" applyBorder="1" applyAlignment="1" applyProtection="1">
      <alignment vertical="center"/>
    </xf>
    <xf numFmtId="179" fontId="30" fillId="0" borderId="5" xfId="1" applyNumberFormat="1" applyFont="1" applyFill="1" applyBorder="1" applyAlignment="1" applyProtection="1">
      <alignment vertical="center"/>
    </xf>
    <xf numFmtId="0" fontId="30" fillId="0" borderId="45" xfId="1" applyNumberFormat="1" applyFont="1" applyFill="1" applyBorder="1" applyAlignment="1" applyProtection="1">
      <alignment horizontal="center" vertical="center" textRotation="255"/>
    </xf>
    <xf numFmtId="0" fontId="30" fillId="0" borderId="5" xfId="1" applyNumberFormat="1" applyFont="1" applyFill="1" applyBorder="1" applyAlignment="1" applyProtection="1">
      <alignment horizontal="center" vertical="center" textRotation="255"/>
    </xf>
    <xf numFmtId="0" fontId="28" fillId="0" borderId="44" xfId="1" applyNumberFormat="1" applyFont="1" applyFill="1" applyBorder="1" applyAlignment="1" applyProtection="1">
      <alignment horizontal="center" vertical="center"/>
    </xf>
    <xf numFmtId="0" fontId="30" fillId="0" borderId="5" xfId="1" applyNumberFormat="1" applyFont="1" applyFill="1" applyBorder="1" applyAlignment="1" applyProtection="1">
      <alignment horizontal="distributed" vertical="center" wrapText="1"/>
    </xf>
    <xf numFmtId="0" fontId="28" fillId="0" borderId="8" xfId="1" applyNumberFormat="1" applyFont="1" applyFill="1" applyBorder="1" applyAlignment="1" applyProtection="1">
      <alignment horizontal="center" vertical="center"/>
    </xf>
    <xf numFmtId="179" fontId="30" fillId="0" borderId="0" xfId="1" applyNumberFormat="1" applyFont="1" applyFill="1" applyBorder="1" applyAlignment="1" applyProtection="1">
      <alignment horizontal="right" vertical="center"/>
    </xf>
    <xf numFmtId="0" fontId="29" fillId="0" borderId="0" xfId="1" applyNumberFormat="1" applyFont="1" applyFill="1" applyAlignment="1" applyProtection="1">
      <alignment horizontal="distributed" vertical="center"/>
    </xf>
    <xf numFmtId="0" fontId="30" fillId="0" borderId="46" xfId="1" applyNumberFormat="1" applyFont="1" applyFill="1" applyBorder="1" applyAlignment="1" applyProtection="1">
      <alignment horizontal="center" vertical="center" textRotation="255" shrinkToFit="1"/>
    </xf>
    <xf numFmtId="0" fontId="30" fillId="0" borderId="47" xfId="1" applyNumberFormat="1" applyFont="1" applyFill="1" applyBorder="1" applyAlignment="1" applyProtection="1"/>
    <xf numFmtId="0" fontId="30" fillId="0" borderId="0" xfId="1" applyNumberFormat="1" applyFont="1" applyFill="1" applyBorder="1" applyAlignment="1" applyProtection="1">
      <alignment horizontal="distributed" vertical="center"/>
    </xf>
    <xf numFmtId="0" fontId="30" fillId="0" borderId="0" xfId="1" applyNumberFormat="1" applyFont="1" applyFill="1" applyBorder="1" applyAlignment="1" applyProtection="1">
      <alignment horizontal="distributed"/>
    </xf>
    <xf numFmtId="179" fontId="30" fillId="0" borderId="10" xfId="1" applyNumberFormat="1" applyFont="1" applyFill="1" applyBorder="1" applyAlignment="1" applyProtection="1">
      <alignment vertical="center"/>
    </xf>
    <xf numFmtId="179" fontId="30" fillId="0" borderId="0" xfId="1" applyNumberFormat="1" applyFont="1" applyFill="1" applyBorder="1" applyAlignment="1" applyProtection="1">
      <alignment vertical="center"/>
    </xf>
    <xf numFmtId="0" fontId="30" fillId="0" borderId="48" xfId="1" applyNumberFormat="1" applyFont="1" applyFill="1" applyBorder="1" applyAlignment="1" applyProtection="1">
      <alignment horizontal="center" vertical="center" textRotation="255"/>
    </xf>
    <xf numFmtId="0" fontId="30" fillId="0" borderId="0" xfId="1" applyNumberFormat="1" applyFont="1" applyFill="1" applyBorder="1" applyAlignment="1" applyProtection="1">
      <alignment horizontal="center" vertical="center" textRotation="255"/>
    </xf>
    <xf numFmtId="0" fontId="28" fillId="0" borderId="47" xfId="1" applyNumberFormat="1" applyFont="1" applyFill="1" applyBorder="1" applyAlignment="1" applyProtection="1">
      <alignment horizontal="center" vertical="center"/>
    </xf>
    <xf numFmtId="0" fontId="30" fillId="0" borderId="0" xfId="1" applyNumberFormat="1" applyFont="1" applyFill="1" applyBorder="1" applyAlignment="1" applyProtection="1">
      <alignment horizontal="distributed" vertical="center" wrapText="1"/>
    </xf>
    <xf numFmtId="0" fontId="28" fillId="0" borderId="4" xfId="1" applyNumberFormat="1" applyFont="1" applyFill="1" applyBorder="1" applyAlignment="1" applyProtection="1">
      <alignment horizontal="center" vertical="center"/>
    </xf>
    <xf numFmtId="0" fontId="30" fillId="0" borderId="47" xfId="1" applyNumberFormat="1" applyFont="1" applyFill="1" applyBorder="1" applyAlignment="1" applyProtection="1">
      <alignment horizontal="distributed" vertical="center"/>
    </xf>
    <xf numFmtId="0" fontId="30" fillId="0" borderId="4" xfId="1" applyNumberFormat="1" applyFont="1" applyFill="1" applyBorder="1" applyAlignment="1" applyProtection="1">
      <alignment horizontal="distributed"/>
    </xf>
    <xf numFmtId="0" fontId="30" fillId="0" borderId="49" xfId="1" applyNumberFormat="1" applyFont="1" applyFill="1" applyBorder="1" applyAlignment="1" applyProtection="1">
      <alignment horizontal="center" vertical="center" textRotation="255" shrinkToFit="1"/>
    </xf>
    <xf numFmtId="0" fontId="30" fillId="0" borderId="50" xfId="1" applyNumberFormat="1" applyFont="1" applyFill="1" applyBorder="1" applyAlignment="1" applyProtection="1">
      <alignment horizontal="distributed" vertical="center"/>
    </xf>
    <xf numFmtId="0" fontId="30" fillId="0" borderId="40" xfId="1" applyNumberFormat="1" applyFont="1" applyFill="1" applyBorder="1" applyAlignment="1" applyProtection="1">
      <alignment horizontal="distributed" vertical="center"/>
    </xf>
    <xf numFmtId="0" fontId="30" fillId="0" borderId="41" xfId="1" applyNumberFormat="1" applyFont="1" applyFill="1" applyBorder="1" applyAlignment="1" applyProtection="1">
      <alignment horizontal="distributed"/>
    </xf>
    <xf numFmtId="179" fontId="30" fillId="0" borderId="39" xfId="1" applyNumberFormat="1" applyFont="1" applyFill="1" applyBorder="1" applyAlignment="1" applyProtection="1">
      <alignment vertical="center"/>
    </xf>
    <xf numFmtId="179" fontId="30" fillId="0" borderId="40" xfId="1" applyNumberFormat="1" applyFont="1" applyFill="1" applyBorder="1" applyAlignment="1" applyProtection="1">
      <alignment vertical="center"/>
    </xf>
    <xf numFmtId="0" fontId="30" fillId="0" borderId="51" xfId="1" applyNumberFormat="1" applyFont="1" applyFill="1" applyBorder="1" applyAlignment="1" applyProtection="1">
      <alignment horizontal="center" vertical="center" textRotation="255"/>
    </xf>
    <xf numFmtId="0" fontId="30" fillId="0" borderId="40" xfId="1" applyNumberFormat="1" applyFont="1" applyFill="1" applyBorder="1" applyAlignment="1" applyProtection="1">
      <alignment horizontal="center" vertical="center" textRotation="255"/>
    </xf>
    <xf numFmtId="0" fontId="28" fillId="0" borderId="50" xfId="1" applyNumberFormat="1" applyFont="1" applyFill="1" applyBorder="1" applyAlignment="1" applyProtection="1">
      <alignment horizontal="center" vertical="center"/>
    </xf>
    <xf numFmtId="0" fontId="30" fillId="0" borderId="40" xfId="1" applyNumberFormat="1" applyFont="1" applyFill="1" applyBorder="1" applyAlignment="1" applyProtection="1">
      <alignment horizontal="distributed" vertical="center" wrapText="1"/>
    </xf>
    <xf numFmtId="0" fontId="28" fillId="0" borderId="41" xfId="1" applyNumberFormat="1" applyFont="1" applyFill="1" applyBorder="1" applyAlignment="1" applyProtection="1">
      <alignment horizontal="center" vertical="center"/>
    </xf>
    <xf numFmtId="0" fontId="30" fillId="0" borderId="52" xfId="1" applyNumberFormat="1" applyFont="1" applyFill="1" applyBorder="1" applyAlignment="1" applyProtection="1">
      <alignment horizontal="center" vertical="center" textRotation="255"/>
    </xf>
    <xf numFmtId="0" fontId="30" fillId="0" borderId="53" xfId="1" applyNumberFormat="1" applyFont="1" applyFill="1" applyBorder="1" applyAlignment="1" applyProtection="1">
      <alignment horizontal="distributed" vertical="center"/>
    </xf>
    <xf numFmtId="0" fontId="30" fillId="0" borderId="38" xfId="1" applyNumberFormat="1" applyFont="1" applyFill="1" applyBorder="1" applyAlignment="1" applyProtection="1">
      <alignment horizontal="distributed" vertical="center"/>
    </xf>
    <xf numFmtId="0" fontId="30" fillId="0" borderId="36" xfId="1" applyNumberFormat="1" applyFont="1" applyFill="1" applyBorder="1" applyAlignment="1" applyProtection="1">
      <alignment horizontal="distributed"/>
    </xf>
    <xf numFmtId="179" fontId="30" fillId="0" borderId="37" xfId="1" applyNumberFormat="1" applyFont="1" applyFill="1" applyBorder="1" applyAlignment="1" applyProtection="1">
      <alignment vertical="center"/>
    </xf>
    <xf numFmtId="179" fontId="30" fillId="0" borderId="38" xfId="1" applyNumberFormat="1" applyFont="1" applyFill="1" applyBorder="1" applyAlignment="1" applyProtection="1">
      <alignment vertical="center"/>
    </xf>
    <xf numFmtId="0" fontId="30" fillId="0" borderId="46" xfId="1" applyNumberFormat="1" applyFont="1" applyFill="1" applyBorder="1" applyAlignment="1" applyProtection="1">
      <alignment horizontal="center" vertical="center" textRotation="255"/>
    </xf>
    <xf numFmtId="0" fontId="30" fillId="0" borderId="47" xfId="1" applyNumberFormat="1" applyFont="1" applyFill="1" applyBorder="1" applyAlignment="1" applyProtection="1">
      <alignment horizontal="center" vertical="center" textRotation="255"/>
    </xf>
    <xf numFmtId="0" fontId="30" fillId="0" borderId="36" xfId="1" applyNumberFormat="1" applyFont="1" applyFill="1" applyBorder="1" applyAlignment="1" applyProtection="1">
      <alignment vertical="center"/>
    </xf>
    <xf numFmtId="179" fontId="30" fillId="0" borderId="37" xfId="1" applyNumberFormat="1" applyFont="1" applyFill="1" applyBorder="1" applyAlignment="1" applyProtection="1">
      <alignment horizontal="right" vertical="center"/>
    </xf>
    <xf numFmtId="179" fontId="30" fillId="0" borderId="38" xfId="1" applyNumberFormat="1" applyFont="1" applyFill="1" applyBorder="1" applyAlignment="1" applyProtection="1">
      <alignment horizontal="right" vertical="center"/>
    </xf>
    <xf numFmtId="0" fontId="30" fillId="0" borderId="47" xfId="1" applyNumberFormat="1" applyFont="1" applyFill="1" applyBorder="1" applyAlignment="1" applyProtection="1">
      <alignment vertical="center" shrinkToFit="1"/>
    </xf>
    <xf numFmtId="0" fontId="30" fillId="0" borderId="4" xfId="1" applyNumberFormat="1" applyFont="1" applyFill="1" applyBorder="1" applyAlignment="1" applyProtection="1">
      <alignment vertical="center"/>
    </xf>
    <xf numFmtId="0" fontId="30" fillId="0" borderId="47" xfId="1" applyNumberFormat="1" applyFont="1" applyFill="1" applyBorder="1" applyAlignment="1" applyProtection="1">
      <alignment vertical="center"/>
    </xf>
    <xf numFmtId="0" fontId="30" fillId="0" borderId="49" xfId="1" applyNumberFormat="1" applyFont="1" applyFill="1" applyBorder="1" applyAlignment="1" applyProtection="1">
      <alignment horizontal="center" vertical="center" textRotation="255"/>
    </xf>
    <xf numFmtId="0" fontId="30" fillId="0" borderId="50" xfId="1" applyNumberFormat="1" applyFont="1" applyFill="1" applyBorder="1" applyAlignment="1" applyProtection="1">
      <alignment vertical="center"/>
    </xf>
    <xf numFmtId="0" fontId="30" fillId="0" borderId="40" xfId="1" applyNumberFormat="1" applyFont="1" applyFill="1" applyBorder="1" applyAlignment="1" applyProtection="1">
      <alignment horizontal="distributed"/>
    </xf>
    <xf numFmtId="0" fontId="30" fillId="0" borderId="0" xfId="1" applyNumberFormat="1" applyFont="1" applyFill="1" applyBorder="1" applyAlignment="1" applyProtection="1">
      <alignment horizontal="distributed" wrapText="1"/>
    </xf>
    <xf numFmtId="0" fontId="30" fillId="0" borderId="54" xfId="1" applyNumberFormat="1" applyFont="1" applyFill="1" applyBorder="1" applyAlignment="1" applyProtection="1">
      <alignment vertical="center"/>
    </xf>
    <xf numFmtId="0" fontId="30" fillId="0" borderId="55" xfId="1" applyNumberFormat="1" applyFont="1" applyFill="1" applyBorder="1" applyAlignment="1" applyProtection="1">
      <alignment horizontal="distributed" vertical="center"/>
    </xf>
    <xf numFmtId="0" fontId="30" fillId="0" borderId="56" xfId="1" applyNumberFormat="1" applyFont="1" applyFill="1" applyBorder="1" applyAlignment="1" applyProtection="1">
      <alignment vertical="center"/>
    </xf>
    <xf numFmtId="0" fontId="30" fillId="0" borderId="53" xfId="1" applyNumberFormat="1" applyFont="1" applyFill="1" applyBorder="1" applyAlignment="1" applyProtection="1">
      <alignment horizontal="center" vertical="center" textRotation="255" shrinkToFit="1"/>
    </xf>
    <xf numFmtId="0" fontId="30" fillId="0" borderId="0" xfId="1" applyNumberFormat="1" applyFont="1" applyFill="1" applyBorder="1" applyAlignment="1" applyProtection="1">
      <alignment horizontal="distributed" vertical="center"/>
    </xf>
    <xf numFmtId="0" fontId="30" fillId="0" borderId="40" xfId="1" applyNumberFormat="1" applyFont="1" applyFill="1" applyBorder="1" applyAlignment="1" applyProtection="1">
      <alignment horizontal="distributed" wrapText="1"/>
    </xf>
    <xf numFmtId="0" fontId="30" fillId="0" borderId="50" xfId="1" applyNumberFormat="1" applyFont="1" applyFill="1" applyBorder="1" applyAlignment="1" applyProtection="1">
      <alignment horizontal="center" vertical="center" textRotation="255" shrinkToFit="1"/>
    </xf>
    <xf numFmtId="0" fontId="30" fillId="0" borderId="41" xfId="1" applyNumberFormat="1" applyFont="1" applyFill="1" applyBorder="1" applyAlignment="1" applyProtection="1">
      <alignment vertical="center"/>
    </xf>
    <xf numFmtId="179" fontId="30" fillId="0" borderId="40" xfId="1" applyNumberFormat="1" applyFont="1" applyFill="1" applyBorder="1" applyAlignment="1" applyProtection="1">
      <alignment horizontal="right" vertical="center"/>
    </xf>
    <xf numFmtId="0" fontId="30" fillId="0" borderId="0" xfId="1" applyNumberFormat="1" applyFont="1" applyFill="1" applyBorder="1" applyAlignment="1" applyProtection="1">
      <alignment horizontal="distributed" vertical="center" wrapText="1"/>
    </xf>
    <xf numFmtId="0" fontId="30" fillId="0" borderId="48" xfId="1" applyNumberFormat="1" applyFont="1" applyFill="1" applyBorder="1" applyAlignment="1" applyProtection="1">
      <alignment vertical="center"/>
    </xf>
    <xf numFmtId="0" fontId="30" fillId="0" borderId="47" xfId="1" applyNumberFormat="1" applyFont="1" applyFill="1" applyBorder="1" applyAlignment="1" applyProtection="1">
      <alignment horizontal="center" vertical="center"/>
    </xf>
    <xf numFmtId="0" fontId="30" fillId="0" borderId="0" xfId="1" applyNumberFormat="1" applyFont="1" applyFill="1" applyBorder="1" applyAlignment="1" applyProtection="1">
      <alignment horizontal="center" vertical="center"/>
    </xf>
    <xf numFmtId="0" fontId="30" fillId="0" borderId="57" xfId="1" applyNumberFormat="1" applyFont="1" applyFill="1" applyBorder="1" applyAlignment="1" applyProtection="1">
      <alignment horizontal="distributed" vertical="center"/>
    </xf>
    <xf numFmtId="0" fontId="30" fillId="0" borderId="55" xfId="1" applyNumberFormat="1" applyFont="1" applyFill="1" applyBorder="1" applyAlignment="1" applyProtection="1">
      <alignment horizontal="distributed" vertical="center"/>
    </xf>
    <xf numFmtId="179" fontId="30" fillId="0" borderId="58" xfId="1" applyNumberFormat="1" applyFont="1" applyFill="1" applyBorder="1" applyAlignment="1" applyProtection="1">
      <alignment horizontal="right" vertical="center"/>
    </xf>
    <xf numFmtId="179" fontId="30" fillId="0" borderId="55" xfId="1" applyNumberFormat="1" applyFont="1" applyFill="1" applyBorder="1" applyAlignment="1" applyProtection="1">
      <alignment horizontal="right" vertical="center"/>
      <protection locked="0"/>
    </xf>
    <xf numFmtId="0" fontId="30" fillId="0" borderId="57" xfId="1" applyNumberFormat="1" applyFont="1" applyFill="1" applyBorder="1" applyAlignment="1" applyProtection="1">
      <alignment vertical="center"/>
    </xf>
    <xf numFmtId="179" fontId="30" fillId="0" borderId="55" xfId="1" applyNumberFormat="1" applyFont="1" applyFill="1" applyBorder="1" applyAlignment="1" applyProtection="1">
      <alignment horizontal="right" vertical="center"/>
    </xf>
    <xf numFmtId="0" fontId="30" fillId="0" borderId="59" xfId="1" applyNumberFormat="1" applyFont="1" applyFill="1" applyBorder="1" applyAlignment="1" applyProtection="1">
      <alignment horizontal="center" vertical="center" textRotation="255" shrinkToFit="1"/>
    </xf>
    <xf numFmtId="0" fontId="30" fillId="0" borderId="52" xfId="1" applyNumberFormat="1" applyFont="1" applyFill="1" applyBorder="1" applyAlignment="1" applyProtection="1">
      <alignment horizontal="center" vertical="center" textRotation="255" shrinkToFit="1"/>
    </xf>
    <xf numFmtId="0" fontId="30" fillId="0" borderId="53" xfId="1" applyNumberFormat="1" applyFont="1" applyFill="1" applyBorder="1" applyAlignment="1" applyProtection="1">
      <alignment vertical="center" textRotation="255" shrinkToFit="1"/>
    </xf>
    <xf numFmtId="182" fontId="30" fillId="0" borderId="37" xfId="1" applyNumberFormat="1" applyFont="1" applyFill="1" applyBorder="1" applyAlignment="1" applyProtection="1">
      <alignment horizontal="right" vertical="center"/>
    </xf>
    <xf numFmtId="182" fontId="30" fillId="0" borderId="38" xfId="1" applyNumberFormat="1" applyFont="1" applyFill="1" applyBorder="1" applyAlignment="1" applyProtection="1">
      <alignment horizontal="right" vertical="center"/>
    </xf>
    <xf numFmtId="0" fontId="30" fillId="0" borderId="48" xfId="1" applyNumberFormat="1" applyFont="1" applyFill="1" applyBorder="1" applyAlignment="1" applyProtection="1">
      <alignment horizontal="center" vertical="center" textRotation="255" shrinkToFit="1"/>
    </xf>
    <xf numFmtId="0" fontId="30" fillId="0" borderId="47" xfId="1" applyNumberFormat="1" applyFont="1" applyFill="1" applyBorder="1" applyAlignment="1" applyProtection="1">
      <alignment vertical="center" textRotation="255" shrinkToFit="1"/>
    </xf>
    <xf numFmtId="0" fontId="30" fillId="0" borderId="4" xfId="1" applyNumberFormat="1" applyFont="1" applyFill="1" applyBorder="1" applyAlignment="1" applyProtection="1">
      <alignment horizontal="right" vertical="center"/>
    </xf>
    <xf numFmtId="182" fontId="30" fillId="0" borderId="10" xfId="1" applyNumberFormat="1" applyFont="1" applyFill="1" applyBorder="1" applyAlignment="1" applyProtection="1">
      <alignment horizontal="right" vertical="center"/>
    </xf>
    <xf numFmtId="182" fontId="30" fillId="0" borderId="0" xfId="1" applyNumberFormat="1" applyFont="1" applyFill="1" applyBorder="1" applyAlignment="1" applyProtection="1">
      <alignment horizontal="right" vertical="center"/>
    </xf>
    <xf numFmtId="0" fontId="30" fillId="0" borderId="0" xfId="1" applyNumberFormat="1" applyFont="1" applyFill="1" applyBorder="1" applyAlignment="1" applyProtection="1">
      <alignment vertical="center"/>
    </xf>
    <xf numFmtId="0" fontId="30" fillId="0" borderId="0" xfId="1" applyNumberFormat="1" applyFont="1" applyFill="1" applyBorder="1" applyAlignment="1" applyProtection="1">
      <alignment vertical="center" wrapText="1" shrinkToFit="1"/>
    </xf>
    <xf numFmtId="0" fontId="30" fillId="0" borderId="50" xfId="1" applyNumberFormat="1" applyFont="1" applyFill="1" applyBorder="1" applyAlignment="1" applyProtection="1">
      <alignment horizontal="left" vertical="center" wrapText="1"/>
    </xf>
    <xf numFmtId="0" fontId="30" fillId="0" borderId="40" xfId="1" applyNumberFormat="1" applyFont="1" applyFill="1" applyBorder="1" applyAlignment="1" applyProtection="1">
      <alignment horizontal="distributed" vertical="center"/>
    </xf>
    <xf numFmtId="0" fontId="30" fillId="0" borderId="51" xfId="1" applyNumberFormat="1" applyFont="1" applyFill="1" applyBorder="1" applyAlignment="1" applyProtection="1">
      <alignment horizontal="center" vertical="center" textRotation="255" shrinkToFit="1"/>
    </xf>
    <xf numFmtId="0" fontId="30" fillId="0" borderId="41" xfId="1" applyNumberFormat="1" applyFont="1" applyFill="1" applyBorder="1" applyAlignment="1" applyProtection="1">
      <alignment horizontal="right" vertical="center"/>
    </xf>
    <xf numFmtId="182" fontId="30" fillId="0" borderId="39" xfId="1" applyNumberFormat="1" applyFont="1" applyFill="1" applyBorder="1" applyAlignment="1" applyProtection="1">
      <alignment horizontal="right" vertical="center"/>
    </xf>
    <xf numFmtId="182" fontId="30" fillId="0" borderId="40" xfId="1" applyNumberFormat="1" applyFont="1" applyFill="1" applyBorder="1" applyAlignment="1" applyProtection="1">
      <alignment horizontal="right" vertical="center"/>
    </xf>
    <xf numFmtId="0" fontId="30" fillId="0" borderId="38" xfId="1" applyNumberFormat="1" applyFont="1" applyFill="1" applyBorder="1" applyAlignment="1" applyProtection="1">
      <alignment vertical="center" wrapText="1"/>
    </xf>
    <xf numFmtId="0" fontId="30" fillId="0" borderId="38" xfId="1" applyNumberFormat="1" applyFont="1" applyFill="1" applyBorder="1" applyAlignment="1" applyProtection="1">
      <alignment horizontal="distributed"/>
    </xf>
    <xf numFmtId="0" fontId="30" fillId="0" borderId="59" xfId="1" applyNumberFormat="1" applyFont="1" applyFill="1" applyBorder="1" applyAlignment="1" applyProtection="1">
      <alignment horizontal="center" vertical="center" textRotation="255"/>
    </xf>
    <xf numFmtId="0" fontId="30" fillId="0" borderId="47" xfId="1" applyNumberFormat="1" applyFont="1" applyFill="1" applyBorder="1" applyAlignment="1" applyProtection="1">
      <alignment vertical="center" wrapText="1"/>
    </xf>
    <xf numFmtId="0" fontId="30" fillId="0" borderId="0" xfId="1" applyNumberFormat="1" applyFont="1" applyFill="1" applyBorder="1" applyAlignment="1" applyProtection="1">
      <alignment vertical="center" shrinkToFit="1"/>
    </xf>
    <xf numFmtId="0" fontId="30" fillId="0" borderId="0" xfId="1" applyNumberFormat="1" applyFont="1" applyFill="1" applyBorder="1" applyAlignment="1" applyProtection="1">
      <alignment horizontal="distributed" vertical="center" shrinkToFit="1"/>
    </xf>
    <xf numFmtId="0" fontId="30" fillId="0" borderId="40" xfId="1" applyNumberFormat="1" applyFont="1" applyFill="1" applyBorder="1" applyAlignment="1" applyProtection="1">
      <alignment horizontal="distributed" vertical="center" shrinkToFit="1"/>
    </xf>
    <xf numFmtId="0" fontId="30" fillId="0" borderId="57" xfId="1" applyNumberFormat="1" applyFont="1" applyFill="1" applyBorder="1" applyAlignment="1" applyProtection="1">
      <alignment horizontal="right" vertical="center"/>
    </xf>
    <xf numFmtId="0" fontId="30" fillId="0" borderId="56" xfId="1" applyNumberFormat="1" applyFont="1" applyFill="1" applyBorder="1" applyAlignment="1" applyProtection="1">
      <alignment horizontal="right" vertical="center"/>
    </xf>
    <xf numFmtId="0" fontId="30" fillId="0" borderId="50" xfId="1" applyNumberFormat="1" applyFont="1" applyFill="1" applyBorder="1" applyAlignment="1" applyProtection="1">
      <alignment horizontal="center" vertical="center"/>
    </xf>
    <xf numFmtId="0" fontId="30" fillId="0" borderId="40" xfId="1" applyNumberFormat="1" applyFont="1" applyFill="1" applyBorder="1" applyAlignment="1" applyProtection="1">
      <alignment horizontal="center" vertical="center"/>
    </xf>
    <xf numFmtId="0" fontId="30" fillId="0" borderId="59" xfId="1" applyNumberFormat="1" applyFont="1" applyFill="1" applyBorder="1" applyAlignment="1" applyProtection="1">
      <alignment horizontal="right" vertical="center"/>
    </xf>
    <xf numFmtId="0" fontId="30" fillId="0" borderId="36" xfId="1" applyNumberFormat="1" applyFont="1" applyFill="1" applyBorder="1" applyAlignment="1" applyProtection="1">
      <alignment horizontal="right" vertical="center"/>
    </xf>
    <xf numFmtId="0" fontId="30" fillId="0" borderId="0" xfId="1" applyNumberFormat="1" applyFont="1" applyFill="1" applyBorder="1" applyAlignment="1" applyProtection="1">
      <alignment vertical="center" textRotation="255"/>
    </xf>
    <xf numFmtId="0" fontId="30" fillId="0" borderId="0" xfId="1" applyNumberFormat="1" applyFont="1" applyFill="1" applyBorder="1" applyAlignment="1" applyProtection="1">
      <alignment horizontal="distributed" vertical="center" shrinkToFit="1"/>
    </xf>
    <xf numFmtId="182" fontId="30" fillId="0" borderId="0" xfId="1" applyNumberFormat="1" applyFont="1" applyFill="1" applyBorder="1" applyAlignment="1" applyProtection="1">
      <alignment horizontal="right" vertical="center"/>
      <protection locked="0"/>
    </xf>
    <xf numFmtId="0" fontId="30" fillId="0" borderId="53" xfId="1" applyNumberFormat="1" applyFont="1" applyFill="1" applyBorder="1" applyAlignment="1" applyProtection="1">
      <alignment vertical="center"/>
    </xf>
    <xf numFmtId="182" fontId="30" fillId="0" borderId="0" xfId="1" applyNumberFormat="1" applyFont="1" applyFill="1" applyBorder="1" applyAlignment="1" applyProtection="1">
      <alignment vertical="center"/>
    </xf>
    <xf numFmtId="0" fontId="30" fillId="0" borderId="47" xfId="1" applyNumberFormat="1" applyFont="1" applyFill="1" applyBorder="1" applyAlignment="1" applyProtection="1">
      <alignment horizontal="center" vertical="center" wrapText="1"/>
    </xf>
    <xf numFmtId="0" fontId="30" fillId="0" borderId="0" xfId="1" applyNumberFormat="1" applyFont="1" applyFill="1" applyBorder="1" applyAlignment="1" applyProtection="1">
      <alignment horizontal="center" vertical="center" wrapText="1"/>
    </xf>
    <xf numFmtId="0" fontId="30" fillId="0" borderId="48" xfId="1" applyNumberFormat="1" applyFont="1" applyFill="1" applyBorder="1" applyAlignment="1" applyProtection="1">
      <alignment horizontal="right" vertical="center"/>
    </xf>
    <xf numFmtId="0" fontId="30" fillId="0" borderId="50" xfId="1" applyNumberFormat="1" applyFont="1" applyFill="1" applyBorder="1" applyAlignment="1" applyProtection="1">
      <alignment vertical="center" wrapText="1"/>
    </xf>
    <xf numFmtId="182" fontId="30" fillId="0" borderId="40" xfId="1" applyNumberFormat="1" applyFont="1" applyFill="1" applyBorder="1" applyAlignment="1" applyProtection="1">
      <alignment vertical="center"/>
    </xf>
    <xf numFmtId="0" fontId="30" fillId="0" borderId="53" xfId="1" applyNumberFormat="1" applyFont="1" applyFill="1" applyBorder="1" applyAlignment="1" applyProtection="1">
      <alignment vertical="center" wrapText="1"/>
    </xf>
    <xf numFmtId="0" fontId="30" fillId="0" borderId="51" xfId="1" applyNumberFormat="1" applyFont="1" applyFill="1" applyBorder="1" applyAlignment="1" applyProtection="1">
      <alignment horizontal="right" vertical="center"/>
    </xf>
    <xf numFmtId="0" fontId="30" fillId="0" borderId="40" xfId="1" applyNumberFormat="1" applyFont="1" applyFill="1" applyBorder="1" applyAlignment="1" applyProtection="1">
      <alignment vertical="center"/>
    </xf>
    <xf numFmtId="0" fontId="30" fillId="0" borderId="0" xfId="1" applyNumberFormat="1" applyFont="1" applyFill="1" applyBorder="1" applyAlignment="1" applyProtection="1">
      <alignment horizontal="center" vertical="center" textRotation="255"/>
    </xf>
    <xf numFmtId="0" fontId="30" fillId="0" borderId="60" xfId="1" applyNumberFormat="1" applyFont="1" applyFill="1" applyBorder="1" applyAlignment="1" applyProtection="1">
      <alignment vertical="center"/>
    </xf>
    <xf numFmtId="0" fontId="30" fillId="0" borderId="60" xfId="1" applyNumberFormat="1" applyFont="1" applyFill="1" applyBorder="1" applyAlignment="1" applyProtection="1">
      <alignment horizontal="center" vertical="center"/>
    </xf>
    <xf numFmtId="0" fontId="30" fillId="0" borderId="61" xfId="1" applyNumberFormat="1" applyFont="1" applyFill="1" applyBorder="1" applyAlignment="1" applyProtection="1">
      <alignment horizontal="center" vertical="center"/>
    </xf>
    <xf numFmtId="179" fontId="30" fillId="0" borderId="60" xfId="2" applyNumberFormat="1" applyFont="1" applyFill="1" applyBorder="1" applyAlignment="1" applyProtection="1">
      <alignment horizontal="right" vertical="center"/>
    </xf>
    <xf numFmtId="179" fontId="30" fillId="0" borderId="60" xfId="1" applyNumberFormat="1" applyFont="1" applyFill="1" applyBorder="1" applyAlignment="1" applyProtection="1">
      <alignment horizontal="right" vertical="center"/>
    </xf>
    <xf numFmtId="0" fontId="31" fillId="0" borderId="62" xfId="1" applyNumberFormat="1" applyFont="1" applyFill="1" applyBorder="1" applyAlignment="1" applyProtection="1">
      <alignment vertical="center" justifyLastLine="1"/>
    </xf>
    <xf numFmtId="0" fontId="31" fillId="0" borderId="60" xfId="1" applyNumberFormat="1" applyFont="1" applyFill="1" applyBorder="1" applyAlignment="1" applyProtection="1">
      <alignment horizontal="distributed" vertical="center"/>
    </xf>
    <xf numFmtId="0" fontId="31" fillId="0" borderId="60" xfId="1" applyNumberFormat="1" applyFont="1" applyFill="1" applyBorder="1" applyAlignment="1" applyProtection="1">
      <alignment horizontal="center" vertical="center" justifyLastLine="1"/>
    </xf>
    <xf numFmtId="0" fontId="31" fillId="0" borderId="61" xfId="1" applyNumberFormat="1" applyFont="1" applyFill="1" applyBorder="1" applyAlignment="1" applyProtection="1">
      <alignment vertical="center" justifyLastLine="1"/>
    </xf>
    <xf numFmtId="179" fontId="31" fillId="0" borderId="60" xfId="2" applyNumberFormat="1" applyFont="1" applyFill="1" applyBorder="1" applyAlignment="1" applyProtection="1">
      <alignment horizontal="right" vertical="center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17" fillId="0" borderId="3" xfId="2" applyNumberFormat="1" applyFont="1" applyFill="1" applyBorder="1" applyAlignment="1" applyProtection="1">
      <alignment horizontal="center" vertical="center" textRotation="255" wrapText="1"/>
    </xf>
    <xf numFmtId="0" fontId="17" fillId="0" borderId="7" xfId="2" applyNumberFormat="1" applyFont="1" applyFill="1" applyBorder="1" applyAlignment="1" applyProtection="1">
      <alignment horizontal="center" vertical="center" wrapText="1"/>
    </xf>
    <xf numFmtId="0" fontId="17" fillId="0" borderId="9" xfId="2" applyNumberFormat="1" applyFont="1" applyFill="1" applyBorder="1" applyAlignment="1" applyProtection="1">
      <alignment horizontal="center" vertical="center" wrapText="1"/>
    </xf>
    <xf numFmtId="183" fontId="14" fillId="0" borderId="5" xfId="2" applyNumberFormat="1" applyFont="1" applyFill="1" applyBorder="1" applyAlignment="1" applyProtection="1">
      <alignment vertical="center"/>
    </xf>
    <xf numFmtId="183" fontId="14" fillId="0" borderId="5" xfId="2" applyNumberFormat="1" applyFont="1" applyFill="1" applyBorder="1" applyAlignment="1" applyProtection="1">
      <alignment horizontal="right" vertical="center"/>
    </xf>
    <xf numFmtId="183" fontId="7" fillId="0" borderId="0" xfId="2" applyNumberFormat="1" applyFont="1" applyFill="1" applyAlignment="1" applyProtection="1">
      <alignment vertical="center"/>
    </xf>
    <xf numFmtId="183" fontId="7" fillId="0" borderId="0" xfId="2" applyNumberFormat="1" applyFont="1" applyFill="1" applyAlignment="1" applyProtection="1">
      <alignment horizontal="right" vertical="center"/>
    </xf>
    <xf numFmtId="0" fontId="7" fillId="0" borderId="7" xfId="2" applyNumberFormat="1" applyFont="1" applyFill="1" applyBorder="1" applyAlignment="1" applyProtection="1">
      <alignment horizontal="left" vertical="center" indent="1" shrinkToFit="1"/>
    </xf>
    <xf numFmtId="183" fontId="7" fillId="0" borderId="1" xfId="2" applyNumberFormat="1" applyFont="1" applyFill="1" applyBorder="1" applyAlignment="1" applyProtection="1">
      <alignment vertical="center"/>
    </xf>
    <xf numFmtId="183" fontId="7" fillId="0" borderId="1" xfId="2" applyNumberFormat="1" applyFont="1" applyFill="1" applyBorder="1" applyAlignment="1" applyProtection="1">
      <alignment horizontal="right" vertical="center"/>
    </xf>
    <xf numFmtId="0" fontId="32" fillId="0" borderId="0" xfId="6" applyNumberFormat="1" applyFill="1" applyAlignment="1" applyProtection="1">
      <alignment vertical="center"/>
    </xf>
    <xf numFmtId="0" fontId="32" fillId="0" borderId="0" xfId="6">
      <alignment vertical="center"/>
    </xf>
    <xf numFmtId="0" fontId="28" fillId="0" borderId="0" xfId="1" applyNumberFormat="1" applyFont="1" applyFill="1" applyAlignment="1" applyProtection="1">
      <alignment vertical="center"/>
    </xf>
  </cellXfs>
  <cellStyles count="7">
    <cellStyle name="パーセント 2 3" xfId="3"/>
    <cellStyle name="ハイパーリンク" xfId="6" builtinId="8"/>
    <cellStyle name="桁区切り 2" xfId="2"/>
    <cellStyle name="桁区切り 2 2 3" xfId="4"/>
    <cellStyle name="標準" xfId="0" builtinId="0"/>
    <cellStyle name="標準 2" xfId="5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29"/>
  <sheetViews>
    <sheetView tabSelected="1" workbookViewId="0"/>
  </sheetViews>
  <sheetFormatPr defaultRowHeight="13.5"/>
  <sheetData>
    <row r="1" spans="1:1">
      <c r="A1" t="s">
        <v>691</v>
      </c>
    </row>
    <row r="2" spans="1:1">
      <c r="A2" s="460" t="s">
        <v>693</v>
      </c>
    </row>
    <row r="3" spans="1:1">
      <c r="A3" s="460" t="s">
        <v>694</v>
      </c>
    </row>
    <row r="4" spans="1:1">
      <c r="A4" s="460" t="s">
        <v>695</v>
      </c>
    </row>
    <row r="5" spans="1:1">
      <c r="A5" s="460" t="s">
        <v>696</v>
      </c>
    </row>
    <row r="6" spans="1:1">
      <c r="A6" s="460" t="s">
        <v>697</v>
      </c>
    </row>
    <row r="7" spans="1:1">
      <c r="A7" s="460" t="s">
        <v>698</v>
      </c>
    </row>
    <row r="8" spans="1:1">
      <c r="A8" s="460" t="s">
        <v>699</v>
      </c>
    </row>
    <row r="9" spans="1:1">
      <c r="A9" s="460" t="s">
        <v>700</v>
      </c>
    </row>
    <row r="10" spans="1:1">
      <c r="A10" s="460" t="s">
        <v>701</v>
      </c>
    </row>
    <row r="11" spans="1:1">
      <c r="A11" s="460" t="s">
        <v>702</v>
      </c>
    </row>
    <row r="12" spans="1:1">
      <c r="A12" s="460" t="s">
        <v>703</v>
      </c>
    </row>
    <row r="13" spans="1:1">
      <c r="A13" s="460" t="s">
        <v>704</v>
      </c>
    </row>
    <row r="14" spans="1:1">
      <c r="A14" s="460" t="s">
        <v>705</v>
      </c>
    </row>
    <row r="15" spans="1:1">
      <c r="A15" s="460" t="s">
        <v>706</v>
      </c>
    </row>
    <row r="16" spans="1:1">
      <c r="A16" s="460" t="s">
        <v>707</v>
      </c>
    </row>
    <row r="17" spans="1:1">
      <c r="A17" s="460" t="s">
        <v>708</v>
      </c>
    </row>
    <row r="18" spans="1:1">
      <c r="A18" s="460" t="s">
        <v>709</v>
      </c>
    </row>
    <row r="19" spans="1:1">
      <c r="A19" s="460" t="s">
        <v>710</v>
      </c>
    </row>
    <row r="20" spans="1:1">
      <c r="A20" s="460" t="s">
        <v>711</v>
      </c>
    </row>
    <row r="21" spans="1:1">
      <c r="A21" s="460" t="s">
        <v>712</v>
      </c>
    </row>
    <row r="22" spans="1:1">
      <c r="A22" s="460" t="s">
        <v>713</v>
      </c>
    </row>
    <row r="23" spans="1:1">
      <c r="A23" s="460" t="s">
        <v>714</v>
      </c>
    </row>
    <row r="24" spans="1:1">
      <c r="A24" s="460" t="s">
        <v>715</v>
      </c>
    </row>
    <row r="25" spans="1:1">
      <c r="A25" s="460" t="s">
        <v>716</v>
      </c>
    </row>
    <row r="26" spans="1:1">
      <c r="A26" s="460" t="s">
        <v>717</v>
      </c>
    </row>
    <row r="27" spans="1:1">
      <c r="A27" s="460" t="s">
        <v>718</v>
      </c>
    </row>
    <row r="28" spans="1:1">
      <c r="A28" s="460" t="s">
        <v>719</v>
      </c>
    </row>
    <row r="29" spans="1:1">
      <c r="A29" s="460" t="s">
        <v>720</v>
      </c>
    </row>
  </sheetData>
  <phoneticPr fontId="4"/>
  <hyperlinks>
    <hyperlink ref="A2" location="'13-1'!A1" display="13-1. 予算総括表"/>
    <hyperlink ref="A3" location="'13-2(1)'!A1" display="13-2. 一般会計決算状況（目的別内訳）"/>
    <hyperlink ref="A4" location="'13-2(2)'!A1" display="　（2）歳  出"/>
    <hyperlink ref="A5" location="'13-3'!A1" display="13-3. 一般会計決算状況（性質別内訳）"/>
    <hyperlink ref="A6" location="'13-4'!A1" display="13-4. 特別会計決算状況"/>
    <hyperlink ref="A7" location="'13-5(1)'!A1" display="13-5. 一般会計決算額の推移"/>
    <hyperlink ref="A8" location="'13-5(2)'!A1" display="　（2）歳　出"/>
    <hyperlink ref="A9" location="'13-6'!A1" display="13-6. 一般会計歳入総額に占める市税の割合"/>
    <hyperlink ref="A10" location="'13-7'!A1" display="13-7. 市債現在高（一般会計）"/>
    <hyperlink ref="A11" location="'13-8'!A1" display="13-8. 年度別市債の状況（一般会計）"/>
    <hyperlink ref="A12" location="'13-9'!A1" display="13-9. 自主財源と依存財源"/>
    <hyperlink ref="A13" location="'13-10'!A1" display="13-10. 市税税率一覧"/>
    <hyperlink ref="A14" location="'13-11'!A1" display="13-11. 市税収入の推移"/>
    <hyperlink ref="A15" location="'13-12'!A1" display="13-12. 市たばこ税売渡し本数・調定額"/>
    <hyperlink ref="A16" location="'13-13'!A1" display="13-13. 軽自動車税課税台数・調定額"/>
    <hyperlink ref="A17" location="'13-14'!A1" display="13-14. 個人市民税納税義務者数・調定額（現年課税分）"/>
    <hyperlink ref="A18" location="'13-15'!A1" display="13-15. 法人市民税納税義務者数・調定額（現年課税分）"/>
    <hyperlink ref="A19" location="'13-16'!A1" display="13-16. 固定資産税資産別納税義務者"/>
    <hyperlink ref="A20" location="'13-17'!A1" display="13-17. 固定資産税資産別調定額（現年課税分）"/>
    <hyperlink ref="A21" location="'13-18'!A1" display="13-18. 都市計画税資産別調定額（現年課税分）"/>
    <hyperlink ref="A22" location="'13-19'!A1" display="13-19. 公有財産"/>
    <hyperlink ref="A23" location="'13-20'!A1" display="13-20. 歴代市長・副市長"/>
    <hyperlink ref="A24" location="'13-21'!A1" display="13-21. 市職員数の推移"/>
    <hyperlink ref="A25" location="'13-22'!A1" display="13-22. 年齢別市職員数"/>
    <hyperlink ref="A26" location="'13-23'!A1" display="13-23. 職員研修の状況"/>
    <hyperlink ref="A27" location="'13-24'!A1" display="13-24. 部課所別市職員数"/>
    <hyperlink ref="A28" location="'13-26'!A1" display="13-26. 請負契約実績状況"/>
    <hyperlink ref="A29" location="'13-27'!A1" display="13-27. 競争入札件数及び随意契約件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7">
    <pageSetUpPr fitToPage="1"/>
  </sheetPr>
  <dimension ref="A1:D28"/>
  <sheetViews>
    <sheetView workbookViewId="0"/>
  </sheetViews>
  <sheetFormatPr defaultColWidth="21.625" defaultRowHeight="15" customHeight="1"/>
  <cols>
    <col min="1" max="1" width="36.375" style="4" customWidth="1"/>
    <col min="2" max="4" width="16.625" style="4" customWidth="1"/>
    <col min="5" max="16384" width="21.625" style="4"/>
  </cols>
  <sheetData>
    <row r="1" spans="1:4" ht="15" customHeight="1">
      <c r="A1" s="459" t="s">
        <v>692</v>
      </c>
    </row>
    <row r="3" spans="1:4" ht="15" customHeight="1">
      <c r="A3" s="1" t="s">
        <v>155</v>
      </c>
    </row>
    <row r="4" spans="1:4" ht="15" customHeight="1">
      <c r="A4" s="68" t="s">
        <v>156</v>
      </c>
    </row>
    <row r="5" spans="1:4" ht="15" customHeight="1">
      <c r="A5" s="4" t="s">
        <v>157</v>
      </c>
      <c r="B5" s="5"/>
      <c r="C5" s="5"/>
      <c r="D5" s="5" t="s">
        <v>158</v>
      </c>
    </row>
    <row r="6" spans="1:4" ht="15" customHeight="1">
      <c r="A6" s="50" t="s">
        <v>159</v>
      </c>
      <c r="B6" s="10" t="s">
        <v>160</v>
      </c>
      <c r="C6" s="106" t="s">
        <v>113</v>
      </c>
      <c r="D6" s="106" t="s">
        <v>161</v>
      </c>
    </row>
    <row r="7" spans="1:4" ht="15" customHeight="1">
      <c r="A7" s="107" t="s">
        <v>162</v>
      </c>
      <c r="B7" s="108">
        <v>68689178</v>
      </c>
      <c r="C7" s="108">
        <v>71059135</v>
      </c>
      <c r="D7" s="108">
        <v>70257462</v>
      </c>
    </row>
    <row r="8" spans="1:4" ht="15" customHeight="1">
      <c r="A8" s="51" t="s">
        <v>163</v>
      </c>
      <c r="B8" s="109">
        <v>2430048</v>
      </c>
      <c r="C8" s="109">
        <v>2094291</v>
      </c>
      <c r="D8" s="109">
        <v>2089185</v>
      </c>
    </row>
    <row r="9" spans="1:4" ht="15" customHeight="1">
      <c r="A9" s="51" t="s">
        <v>164</v>
      </c>
      <c r="B9" s="109">
        <v>2943462</v>
      </c>
      <c r="C9" s="109">
        <v>3240179</v>
      </c>
      <c r="D9" s="109">
        <v>3026049</v>
      </c>
    </row>
    <row r="10" spans="1:4" ht="15" customHeight="1">
      <c r="A10" s="51" t="s">
        <v>165</v>
      </c>
      <c r="B10" s="109">
        <v>2315051</v>
      </c>
      <c r="C10" s="109">
        <v>2246137</v>
      </c>
      <c r="D10" s="109">
        <v>2136311</v>
      </c>
    </row>
    <row r="11" spans="1:4" ht="15" customHeight="1">
      <c r="A11" s="51" t="s">
        <v>166</v>
      </c>
      <c r="B11" s="110" t="s">
        <v>137</v>
      </c>
      <c r="C11" s="110" t="s">
        <v>137</v>
      </c>
      <c r="D11" s="110" t="s">
        <v>137</v>
      </c>
    </row>
    <row r="12" spans="1:4" ht="15" customHeight="1">
      <c r="A12" s="51" t="s">
        <v>167</v>
      </c>
      <c r="B12" s="109">
        <v>528909</v>
      </c>
      <c r="C12" s="109">
        <v>501477</v>
      </c>
      <c r="D12" s="109">
        <v>469229</v>
      </c>
    </row>
    <row r="13" spans="1:4" ht="15" customHeight="1">
      <c r="A13" s="51" t="s">
        <v>168</v>
      </c>
      <c r="B13" s="109">
        <v>70937</v>
      </c>
      <c r="C13" s="109">
        <v>49921</v>
      </c>
      <c r="D13" s="109">
        <v>28895</v>
      </c>
    </row>
    <row r="14" spans="1:4" ht="15" customHeight="1">
      <c r="A14" s="51" t="s">
        <v>169</v>
      </c>
      <c r="B14" s="109">
        <v>11736780</v>
      </c>
      <c r="C14" s="109">
        <v>10699829</v>
      </c>
      <c r="D14" s="109">
        <f>9846917+1</f>
        <v>9846918</v>
      </c>
    </row>
    <row r="15" spans="1:4" ht="15" customHeight="1">
      <c r="A15" s="51" t="s">
        <v>170</v>
      </c>
      <c r="B15" s="109">
        <v>1710749</v>
      </c>
      <c r="C15" s="109">
        <v>2266101</v>
      </c>
      <c r="D15" s="109">
        <v>2096240</v>
      </c>
    </row>
    <row r="16" spans="1:4" ht="15" customHeight="1">
      <c r="A16" s="51" t="s">
        <v>171</v>
      </c>
      <c r="B16" s="109">
        <v>4638808</v>
      </c>
      <c r="C16" s="109">
        <v>6713348</v>
      </c>
      <c r="D16" s="109">
        <v>6269104</v>
      </c>
    </row>
    <row r="17" spans="1:4" ht="15" customHeight="1">
      <c r="A17" s="51" t="s">
        <v>172</v>
      </c>
      <c r="B17" s="111">
        <v>179465</v>
      </c>
      <c r="C17" s="111">
        <v>153905</v>
      </c>
      <c r="D17" s="109">
        <v>128244</v>
      </c>
    </row>
    <row r="18" spans="1:4" ht="15" customHeight="1">
      <c r="A18" s="112" t="s">
        <v>173</v>
      </c>
      <c r="B18" s="104">
        <v>42134969</v>
      </c>
      <c r="C18" s="105">
        <v>43093947</v>
      </c>
      <c r="D18" s="105">
        <v>44167287</v>
      </c>
    </row>
    <row r="20" spans="1:4" ht="15" customHeight="1">
      <c r="A20" s="4" t="s">
        <v>174</v>
      </c>
    </row>
    <row r="21" spans="1:4" ht="15" customHeight="1">
      <c r="A21" s="50" t="s">
        <v>175</v>
      </c>
      <c r="B21" s="10" t="s">
        <v>160</v>
      </c>
      <c r="C21" s="106" t="s">
        <v>113</v>
      </c>
      <c r="D21" s="106" t="s">
        <v>161</v>
      </c>
    </row>
    <row r="22" spans="1:4" ht="15" customHeight="1">
      <c r="A22" s="107" t="s">
        <v>162</v>
      </c>
      <c r="B22" s="108">
        <v>68689178</v>
      </c>
      <c r="C22" s="108">
        <v>71059135</v>
      </c>
      <c r="D22" s="108">
        <v>70257462</v>
      </c>
    </row>
    <row r="23" spans="1:4" ht="15" customHeight="1">
      <c r="A23" s="51" t="s">
        <v>176</v>
      </c>
      <c r="B23" s="109">
        <v>46031056</v>
      </c>
      <c r="C23" s="109">
        <v>46144100</v>
      </c>
      <c r="D23" s="109">
        <v>44777029</v>
      </c>
    </row>
    <row r="24" spans="1:4" ht="15" customHeight="1">
      <c r="A24" s="51" t="s">
        <v>177</v>
      </c>
      <c r="B24" s="109">
        <v>12167444</v>
      </c>
      <c r="C24" s="109">
        <v>13520607</v>
      </c>
      <c r="D24" s="109">
        <v>14885355</v>
      </c>
    </row>
    <row r="25" spans="1:4" ht="15" customHeight="1">
      <c r="A25" s="113" t="s">
        <v>178</v>
      </c>
      <c r="B25" s="109">
        <v>2855884</v>
      </c>
      <c r="C25" s="109">
        <v>2452309</v>
      </c>
      <c r="D25" s="109">
        <v>2081103</v>
      </c>
    </row>
    <row r="26" spans="1:4" ht="15" customHeight="1">
      <c r="A26" s="51" t="s">
        <v>179</v>
      </c>
      <c r="B26" s="109">
        <v>5479404</v>
      </c>
      <c r="C26" s="109">
        <v>6722536</v>
      </c>
      <c r="D26" s="109">
        <v>6351608</v>
      </c>
    </row>
    <row r="27" spans="1:4" ht="15" customHeight="1">
      <c r="A27" s="112" t="s">
        <v>180</v>
      </c>
      <c r="B27" s="105">
        <v>2155390</v>
      </c>
      <c r="C27" s="105">
        <v>2219583</v>
      </c>
      <c r="D27" s="105">
        <v>2162367</v>
      </c>
    </row>
    <row r="28" spans="1:4" ht="15" customHeight="1">
      <c r="B28" s="56"/>
      <c r="C28" s="56"/>
      <c r="D28" s="56" t="s">
        <v>130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8">
    <pageSetUpPr fitToPage="1"/>
  </sheetPr>
  <dimension ref="A1:D58"/>
  <sheetViews>
    <sheetView workbookViewId="0"/>
  </sheetViews>
  <sheetFormatPr defaultColWidth="24.75" defaultRowHeight="15" customHeight="1"/>
  <cols>
    <col min="1" max="1" width="36.375" style="4" customWidth="1"/>
    <col min="2" max="4" width="16.625" style="4" customWidth="1"/>
    <col min="5" max="16384" width="24.75" style="4"/>
  </cols>
  <sheetData>
    <row r="1" spans="1:4" ht="15" customHeight="1">
      <c r="A1" s="459" t="s">
        <v>692</v>
      </c>
    </row>
    <row r="3" spans="1:4" ht="15" customHeight="1">
      <c r="A3" s="1" t="s">
        <v>181</v>
      </c>
    </row>
    <row r="4" spans="1:4" ht="15" customHeight="1">
      <c r="A4" s="68" t="s">
        <v>182</v>
      </c>
      <c r="B4" s="56"/>
      <c r="C4" s="56"/>
      <c r="D4" s="5" t="s">
        <v>158</v>
      </c>
    </row>
    <row r="5" spans="1:4" ht="15" customHeight="1">
      <c r="A5" s="72" t="s">
        <v>183</v>
      </c>
      <c r="B5" s="73" t="s">
        <v>184</v>
      </c>
      <c r="C5" s="75" t="s">
        <v>185</v>
      </c>
      <c r="D5" s="75" t="s">
        <v>186</v>
      </c>
    </row>
    <row r="6" spans="1:4" ht="15" customHeight="1">
      <c r="A6" s="114" t="s">
        <v>187</v>
      </c>
      <c r="B6" s="111">
        <v>93002458</v>
      </c>
      <c r="C6" s="111">
        <v>97984805</v>
      </c>
      <c r="D6" s="111">
        <v>97712680</v>
      </c>
    </row>
    <row r="7" spans="1:4" ht="15" customHeight="1">
      <c r="A7" s="114" t="s">
        <v>188</v>
      </c>
      <c r="B7" s="111">
        <v>7138824</v>
      </c>
      <c r="C7" s="111">
        <v>7058391</v>
      </c>
      <c r="D7" s="111">
        <v>7095943</v>
      </c>
    </row>
    <row r="8" spans="1:4" ht="15" customHeight="1">
      <c r="A8" s="114" t="s">
        <v>189</v>
      </c>
      <c r="B8" s="111">
        <v>7138824</v>
      </c>
      <c r="C8" s="111">
        <v>7058391</v>
      </c>
      <c r="D8" s="111">
        <v>7095943</v>
      </c>
    </row>
    <row r="9" spans="1:4" ht="15" customHeight="1">
      <c r="A9" s="114" t="s">
        <v>190</v>
      </c>
      <c r="B9" s="110" t="s">
        <v>137</v>
      </c>
      <c r="C9" s="110" t="s">
        <v>137</v>
      </c>
      <c r="D9" s="110" t="s">
        <v>137</v>
      </c>
    </row>
    <row r="10" spans="1:4" ht="15" customHeight="1">
      <c r="A10" s="115" t="s">
        <v>191</v>
      </c>
      <c r="B10" s="116">
        <v>7.7</v>
      </c>
      <c r="C10" s="116">
        <v>7.2</v>
      </c>
      <c r="D10" s="116">
        <v>7.3</v>
      </c>
    </row>
    <row r="11" spans="1:4" ht="15" customHeight="1">
      <c r="A11" s="117" t="s">
        <v>192</v>
      </c>
      <c r="B11" s="118">
        <v>68689178</v>
      </c>
      <c r="C11" s="118">
        <v>71059135</v>
      </c>
      <c r="D11" s="118">
        <v>70257462</v>
      </c>
    </row>
    <row r="12" spans="1:4" ht="15" customHeight="1">
      <c r="A12" s="114" t="s">
        <v>193</v>
      </c>
      <c r="B12" s="111">
        <v>5994542</v>
      </c>
      <c r="C12" s="111">
        <v>5978670</v>
      </c>
      <c r="D12" s="111">
        <v>6094207</v>
      </c>
    </row>
    <row r="13" spans="1:4" ht="15" customHeight="1">
      <c r="A13" s="114" t="s">
        <v>194</v>
      </c>
      <c r="B13" s="111">
        <v>10027823</v>
      </c>
      <c r="C13" s="111">
        <v>9008673</v>
      </c>
      <c r="D13" s="111">
        <v>7603429</v>
      </c>
    </row>
    <row r="14" spans="1:4" ht="15" customHeight="1">
      <c r="A14" s="114" t="s">
        <v>195</v>
      </c>
      <c r="B14" s="111">
        <v>279463</v>
      </c>
      <c r="C14" s="111">
        <v>244429</v>
      </c>
      <c r="D14" s="111">
        <v>208310</v>
      </c>
    </row>
    <row r="15" spans="1:4" ht="15" customHeight="1">
      <c r="A15" s="114" t="s">
        <v>196</v>
      </c>
      <c r="B15" s="111">
        <v>3312398</v>
      </c>
      <c r="C15" s="111">
        <v>5466702</v>
      </c>
      <c r="D15" s="111">
        <v>5225159</v>
      </c>
    </row>
    <row r="16" spans="1:4" ht="15" customHeight="1">
      <c r="A16" s="114" t="s">
        <v>197</v>
      </c>
      <c r="B16" s="111">
        <v>352171</v>
      </c>
      <c r="C16" s="111">
        <v>274189</v>
      </c>
      <c r="D16" s="111">
        <v>196023</v>
      </c>
    </row>
    <row r="17" spans="1:4" ht="15" customHeight="1">
      <c r="A17" s="114" t="s">
        <v>198</v>
      </c>
      <c r="B17" s="111">
        <v>544862</v>
      </c>
      <c r="C17" s="111">
        <v>540584</v>
      </c>
      <c r="D17" s="111">
        <v>529152</v>
      </c>
    </row>
    <row r="18" spans="1:4" ht="15" customHeight="1">
      <c r="A18" s="114" t="s">
        <v>199</v>
      </c>
      <c r="B18" s="111">
        <v>691884</v>
      </c>
      <c r="C18" s="111">
        <v>971370</v>
      </c>
      <c r="D18" s="111">
        <v>847044</v>
      </c>
    </row>
    <row r="19" spans="1:4" ht="15" customHeight="1">
      <c r="A19" s="114" t="s">
        <v>200</v>
      </c>
      <c r="B19" s="111">
        <v>178200</v>
      </c>
      <c r="C19" s="111">
        <v>178200</v>
      </c>
      <c r="D19" s="111">
        <v>178200</v>
      </c>
    </row>
    <row r="20" spans="1:4" ht="15" customHeight="1">
      <c r="A20" s="114" t="s">
        <v>201</v>
      </c>
      <c r="B20" s="111">
        <v>2194732</v>
      </c>
      <c r="C20" s="111">
        <v>2249752</v>
      </c>
      <c r="D20" s="111">
        <v>2140542</v>
      </c>
    </row>
    <row r="21" spans="1:4" ht="15" customHeight="1">
      <c r="A21" s="114" t="s">
        <v>202</v>
      </c>
      <c r="B21" s="111">
        <v>514392</v>
      </c>
      <c r="C21" s="111">
        <v>429514</v>
      </c>
      <c r="D21" s="111">
        <v>344296</v>
      </c>
    </row>
    <row r="22" spans="1:4" ht="15" customHeight="1">
      <c r="A22" s="114" t="s">
        <v>203</v>
      </c>
      <c r="B22" s="111" t="s">
        <v>137</v>
      </c>
      <c r="C22" s="111" t="s">
        <v>137</v>
      </c>
      <c r="D22" s="111">
        <v>219700</v>
      </c>
    </row>
    <row r="23" spans="1:4" ht="15" customHeight="1">
      <c r="A23" s="119" t="s">
        <v>204</v>
      </c>
      <c r="B23" s="111">
        <v>86202</v>
      </c>
      <c r="C23" s="111">
        <v>76624</v>
      </c>
      <c r="D23" s="111">
        <v>67046</v>
      </c>
    </row>
    <row r="24" spans="1:4" ht="15" customHeight="1">
      <c r="A24" s="114" t="s">
        <v>205</v>
      </c>
      <c r="B24" s="111">
        <v>709129</v>
      </c>
      <c r="C24" s="111">
        <v>559976</v>
      </c>
      <c r="D24" s="111">
        <v>434241</v>
      </c>
    </row>
    <row r="25" spans="1:4" ht="15" customHeight="1">
      <c r="A25" s="114" t="s">
        <v>206</v>
      </c>
      <c r="B25" s="111">
        <v>179465</v>
      </c>
      <c r="C25" s="111">
        <v>153905</v>
      </c>
      <c r="D25" s="111">
        <v>128244</v>
      </c>
    </row>
    <row r="26" spans="1:4" ht="15" customHeight="1">
      <c r="A26" s="114" t="s">
        <v>207</v>
      </c>
      <c r="B26" s="111">
        <v>172300</v>
      </c>
      <c r="C26" s="111">
        <v>172300</v>
      </c>
      <c r="D26" s="111">
        <v>153155</v>
      </c>
    </row>
    <row r="27" spans="1:4" ht="15" customHeight="1">
      <c r="A27" s="114" t="s">
        <v>208</v>
      </c>
      <c r="B27" s="111">
        <v>106685</v>
      </c>
      <c r="C27" s="111" t="s">
        <v>137</v>
      </c>
      <c r="D27" s="111" t="s">
        <v>137</v>
      </c>
    </row>
    <row r="28" spans="1:4" ht="15" customHeight="1">
      <c r="A28" s="114" t="s">
        <v>209</v>
      </c>
      <c r="B28" s="111">
        <v>199487</v>
      </c>
      <c r="C28" s="111">
        <v>72066</v>
      </c>
      <c r="D28" s="111" t="s">
        <v>137</v>
      </c>
    </row>
    <row r="29" spans="1:4" ht="15" customHeight="1">
      <c r="A29" s="114" t="s">
        <v>210</v>
      </c>
      <c r="B29" s="111">
        <v>110891</v>
      </c>
      <c r="C29" s="111">
        <v>74661</v>
      </c>
      <c r="D29" s="111">
        <v>37702</v>
      </c>
    </row>
    <row r="30" spans="1:4" ht="15" customHeight="1">
      <c r="A30" s="114" t="s">
        <v>211</v>
      </c>
      <c r="B30" s="111">
        <v>143410</v>
      </c>
      <c r="C30" s="111">
        <v>103500</v>
      </c>
      <c r="D30" s="111">
        <v>62748</v>
      </c>
    </row>
    <row r="31" spans="1:4" ht="15" customHeight="1">
      <c r="A31" s="114" t="s">
        <v>212</v>
      </c>
      <c r="B31" s="111">
        <v>176030</v>
      </c>
      <c r="C31" s="111">
        <v>137389</v>
      </c>
      <c r="D31" s="111">
        <v>98477</v>
      </c>
    </row>
    <row r="32" spans="1:4" ht="15" customHeight="1">
      <c r="A32" s="114" t="s">
        <v>213</v>
      </c>
      <c r="B32" s="111">
        <v>204865</v>
      </c>
      <c r="C32" s="111">
        <v>168034</v>
      </c>
      <c r="D32" s="111">
        <v>131019</v>
      </c>
    </row>
    <row r="33" spans="1:4" ht="15" customHeight="1">
      <c r="A33" s="114" t="s">
        <v>214</v>
      </c>
      <c r="B33" s="111">
        <v>233365</v>
      </c>
      <c r="C33" s="111">
        <v>197953</v>
      </c>
      <c r="D33" s="111">
        <v>162365</v>
      </c>
    </row>
    <row r="34" spans="1:4" ht="15" customHeight="1">
      <c r="A34" s="114" t="s">
        <v>215</v>
      </c>
      <c r="B34" s="111">
        <v>256465</v>
      </c>
      <c r="C34" s="111">
        <v>222602</v>
      </c>
      <c r="D34" s="111">
        <v>188637</v>
      </c>
    </row>
    <row r="35" spans="1:4" ht="15" customHeight="1">
      <c r="A35" s="114" t="s">
        <v>216</v>
      </c>
      <c r="B35" s="111">
        <v>314814</v>
      </c>
      <c r="C35" s="111">
        <v>278054</v>
      </c>
      <c r="D35" s="111">
        <v>241221</v>
      </c>
    </row>
    <row r="36" spans="1:4" ht="15" customHeight="1">
      <c r="A36" s="114" t="s">
        <v>217</v>
      </c>
      <c r="B36" s="111">
        <v>261374</v>
      </c>
      <c r="C36" s="111">
        <v>233978</v>
      </c>
      <c r="D36" s="111">
        <v>206554</v>
      </c>
    </row>
    <row r="37" spans="1:4" ht="15" customHeight="1">
      <c r="A37" s="120" t="s">
        <v>218</v>
      </c>
      <c r="B37" s="110" t="s">
        <v>137</v>
      </c>
      <c r="C37" s="110" t="s">
        <v>137</v>
      </c>
      <c r="D37" s="110" t="s">
        <v>137</v>
      </c>
    </row>
    <row r="38" spans="1:4" ht="15" customHeight="1">
      <c r="A38" s="120" t="s">
        <v>219</v>
      </c>
      <c r="B38" s="111">
        <v>257385</v>
      </c>
      <c r="C38" s="111">
        <v>200886</v>
      </c>
      <c r="D38" s="111">
        <v>143990</v>
      </c>
    </row>
    <row r="39" spans="1:4" ht="15" customHeight="1">
      <c r="A39" s="120" t="s">
        <v>220</v>
      </c>
      <c r="B39" s="111">
        <v>884205</v>
      </c>
      <c r="C39" s="111">
        <v>725242</v>
      </c>
      <c r="D39" s="111">
        <v>565482</v>
      </c>
    </row>
    <row r="40" spans="1:4" ht="15" customHeight="1">
      <c r="A40" s="120" t="s">
        <v>221</v>
      </c>
      <c r="B40" s="111">
        <v>1869750</v>
      </c>
      <c r="C40" s="111">
        <v>1605834</v>
      </c>
      <c r="D40" s="111">
        <v>1340862</v>
      </c>
    </row>
    <row r="41" spans="1:4" ht="15" customHeight="1">
      <c r="A41" s="120" t="s">
        <v>222</v>
      </c>
      <c r="B41" s="111">
        <v>1720736</v>
      </c>
      <c r="C41" s="111">
        <v>1493534</v>
      </c>
      <c r="D41" s="111">
        <v>1265649</v>
      </c>
    </row>
    <row r="42" spans="1:4" ht="15" customHeight="1">
      <c r="A42" s="120" t="s">
        <v>223</v>
      </c>
      <c r="B42" s="111">
        <v>1200477</v>
      </c>
      <c r="C42" s="111">
        <v>1060301</v>
      </c>
      <c r="D42" s="111">
        <v>919844</v>
      </c>
    </row>
    <row r="43" spans="1:4" ht="15" customHeight="1">
      <c r="A43" s="120" t="s">
        <v>224</v>
      </c>
      <c r="B43" s="111">
        <v>912590</v>
      </c>
      <c r="C43" s="111">
        <v>816936</v>
      </c>
      <c r="D43" s="111">
        <v>721186</v>
      </c>
    </row>
    <row r="44" spans="1:4" ht="15" customHeight="1">
      <c r="A44" s="120" t="s">
        <v>225</v>
      </c>
      <c r="B44" s="111">
        <v>960393</v>
      </c>
      <c r="C44" s="111">
        <v>825128</v>
      </c>
      <c r="D44" s="111">
        <v>738309</v>
      </c>
    </row>
    <row r="45" spans="1:4" ht="15" customHeight="1">
      <c r="A45" s="120" t="s">
        <v>226</v>
      </c>
      <c r="B45" s="111">
        <v>1537362</v>
      </c>
      <c r="C45" s="111">
        <v>1413916</v>
      </c>
      <c r="D45" s="111">
        <v>1283956</v>
      </c>
    </row>
    <row r="46" spans="1:4" ht="15" customHeight="1">
      <c r="A46" s="120" t="s">
        <v>227</v>
      </c>
      <c r="B46" s="111">
        <v>2569519</v>
      </c>
      <c r="C46" s="111">
        <v>2380042</v>
      </c>
      <c r="D46" s="111">
        <v>2187903</v>
      </c>
    </row>
    <row r="47" spans="1:4" ht="15" customHeight="1">
      <c r="A47" s="120" t="s">
        <v>228</v>
      </c>
      <c r="B47" s="111">
        <v>3884782</v>
      </c>
      <c r="C47" s="111">
        <v>3612891</v>
      </c>
      <c r="D47" s="111">
        <v>3338548</v>
      </c>
    </row>
    <row r="48" spans="1:4" ht="15" customHeight="1">
      <c r="A48" s="120" t="s">
        <v>229</v>
      </c>
      <c r="B48" s="111">
        <v>3617434</v>
      </c>
      <c r="C48" s="111">
        <v>3382794</v>
      </c>
      <c r="D48" s="111">
        <v>3146037</v>
      </c>
    </row>
    <row r="49" spans="1:4" ht="15" customHeight="1">
      <c r="A49" s="120" t="s">
        <v>230</v>
      </c>
      <c r="B49" s="111">
        <v>3883336</v>
      </c>
      <c r="C49" s="111">
        <v>3645291</v>
      </c>
      <c r="D49" s="111">
        <v>3405576</v>
      </c>
    </row>
    <row r="50" spans="1:4" ht="15" customHeight="1">
      <c r="A50" s="120" t="s">
        <v>231</v>
      </c>
      <c r="B50" s="111">
        <v>4126414</v>
      </c>
      <c r="C50" s="111">
        <v>3887771</v>
      </c>
      <c r="D50" s="111">
        <v>3647694</v>
      </c>
    </row>
    <row r="51" spans="1:4" ht="15" customHeight="1">
      <c r="A51" s="120" t="s">
        <v>232</v>
      </c>
      <c r="B51" s="111">
        <v>4350500</v>
      </c>
      <c r="C51" s="111">
        <v>4227745</v>
      </c>
      <c r="D51" s="111">
        <v>3981315</v>
      </c>
    </row>
    <row r="52" spans="1:4" ht="15" customHeight="1">
      <c r="A52" s="120" t="s">
        <v>233</v>
      </c>
      <c r="B52" s="111">
        <v>4384300</v>
      </c>
      <c r="C52" s="111">
        <v>4384300</v>
      </c>
      <c r="D52" s="111">
        <v>4258514</v>
      </c>
    </row>
    <row r="53" spans="1:4" ht="15" customHeight="1">
      <c r="A53" s="120" t="s">
        <v>234</v>
      </c>
      <c r="B53" s="111">
        <v>3968400</v>
      </c>
      <c r="C53" s="111">
        <v>3968400</v>
      </c>
      <c r="D53" s="111">
        <v>3968400</v>
      </c>
    </row>
    <row r="54" spans="1:4" ht="15" customHeight="1">
      <c r="A54" s="120" t="s">
        <v>235</v>
      </c>
      <c r="B54" s="111" t="s">
        <v>137</v>
      </c>
      <c r="C54" s="111">
        <v>3974700</v>
      </c>
      <c r="D54" s="111">
        <v>3974700</v>
      </c>
    </row>
    <row r="55" spans="1:4" ht="15" customHeight="1">
      <c r="A55" s="120" t="s">
        <v>236</v>
      </c>
      <c r="B55" s="111" t="s">
        <v>137</v>
      </c>
      <c r="C55" s="111" t="s">
        <v>137</v>
      </c>
      <c r="D55" s="111">
        <v>4150600</v>
      </c>
    </row>
    <row r="56" spans="1:4" ht="15" customHeight="1">
      <c r="A56" s="114" t="s">
        <v>237</v>
      </c>
      <c r="B56" s="111">
        <v>631216</v>
      </c>
      <c r="C56" s="111">
        <v>579989</v>
      </c>
      <c r="D56" s="111">
        <v>527636</v>
      </c>
    </row>
    <row r="57" spans="1:4" ht="15" customHeight="1">
      <c r="A57" s="115" t="s">
        <v>238</v>
      </c>
      <c r="B57" s="121">
        <v>685430</v>
      </c>
      <c r="C57" s="121">
        <v>1080310</v>
      </c>
      <c r="D57" s="121">
        <v>1193790</v>
      </c>
    </row>
    <row r="58" spans="1:4" ht="15" customHeight="1">
      <c r="B58" s="56"/>
      <c r="C58" s="56"/>
      <c r="D58" s="56" t="s">
        <v>239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88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9">
    <pageSetUpPr fitToPage="1"/>
  </sheetPr>
  <dimension ref="A1:F21"/>
  <sheetViews>
    <sheetView workbookViewId="0"/>
  </sheetViews>
  <sheetFormatPr defaultColWidth="9" defaultRowHeight="14.25" customHeight="1"/>
  <cols>
    <col min="1" max="1" width="20" style="4" customWidth="1"/>
    <col min="2" max="2" width="13.75" style="4" customWidth="1"/>
    <col min="3" max="3" width="8.125" style="4" customWidth="1"/>
    <col min="4" max="4" width="22.5" style="4" customWidth="1"/>
    <col min="5" max="5" width="13.75" style="4" customWidth="1"/>
    <col min="6" max="6" width="8.125" style="4" customWidth="1"/>
    <col min="7" max="16384" width="9" style="4"/>
  </cols>
  <sheetData>
    <row r="1" spans="1:6" ht="15" customHeight="1">
      <c r="A1" s="459" t="s">
        <v>692</v>
      </c>
    </row>
    <row r="2" spans="1:6" ht="15" customHeight="1"/>
    <row r="3" spans="1:6" ht="15" customHeight="1">
      <c r="A3" s="1" t="s">
        <v>240</v>
      </c>
      <c r="C3" s="122"/>
    </row>
    <row r="4" spans="1:6" ht="15" customHeight="1">
      <c r="A4" s="68" t="s">
        <v>241</v>
      </c>
      <c r="B4" s="123"/>
      <c r="C4" s="123"/>
      <c r="D4" s="123"/>
      <c r="E4" s="123"/>
      <c r="F4" s="5" t="s">
        <v>2</v>
      </c>
    </row>
    <row r="5" spans="1:6" ht="15" customHeight="1">
      <c r="A5" s="156" t="s">
        <v>242</v>
      </c>
      <c r="B5" s="156"/>
      <c r="C5" s="157"/>
      <c r="D5" s="156" t="s">
        <v>243</v>
      </c>
      <c r="E5" s="156"/>
      <c r="F5" s="156"/>
    </row>
    <row r="6" spans="1:6" ht="15" customHeight="1">
      <c r="A6" s="124" t="s">
        <v>244</v>
      </c>
      <c r="B6" s="125" t="s">
        <v>115</v>
      </c>
      <c r="C6" s="126" t="s">
        <v>116</v>
      </c>
      <c r="D6" s="125" t="s">
        <v>244</v>
      </c>
      <c r="E6" s="125" t="s">
        <v>115</v>
      </c>
      <c r="F6" s="127" t="s">
        <v>116</v>
      </c>
    </row>
    <row r="7" spans="1:6" ht="15" customHeight="1">
      <c r="A7" s="114" t="s">
        <v>245</v>
      </c>
      <c r="B7" s="128">
        <v>48815895</v>
      </c>
      <c r="C7" s="129">
        <f>IFERROR(B7/$D$20*100,"")</f>
        <v>47.463104906375818</v>
      </c>
      <c r="D7" s="130" t="s">
        <v>33</v>
      </c>
      <c r="E7" s="131">
        <v>725562</v>
      </c>
      <c r="F7" s="132">
        <f>IFERROR(E7/$D$20*100,"")</f>
        <v>0.70545516623386406</v>
      </c>
    </row>
    <row r="8" spans="1:6" ht="15" customHeight="1">
      <c r="A8" s="114" t="s">
        <v>42</v>
      </c>
      <c r="B8" s="128">
        <v>973704</v>
      </c>
      <c r="C8" s="129">
        <f t="shared" ref="C8:C14" si="0">IFERROR(B8/$D$20*100,"")</f>
        <v>0.94672063473911028</v>
      </c>
      <c r="D8" s="130" t="s">
        <v>34</v>
      </c>
      <c r="E8" s="131">
        <v>71978</v>
      </c>
      <c r="F8" s="132">
        <f t="shared" ref="F8:F18" si="1">IFERROR(E8/$D$20*100,"")</f>
        <v>6.9983339749299253E-2</v>
      </c>
    </row>
    <row r="9" spans="1:6" ht="15" customHeight="1">
      <c r="A9" s="114" t="s">
        <v>43</v>
      </c>
      <c r="B9" s="128">
        <v>1795125</v>
      </c>
      <c r="C9" s="129">
        <f>IFERROR(B9/$D$20*100,"")</f>
        <v>1.7453783484878829</v>
      </c>
      <c r="D9" s="130" t="s">
        <v>35</v>
      </c>
      <c r="E9" s="131">
        <v>200289</v>
      </c>
      <c r="F9" s="132">
        <f t="shared" si="1"/>
        <v>0.19473857477350578</v>
      </c>
    </row>
    <row r="10" spans="1:6" ht="15" customHeight="1">
      <c r="A10" s="114" t="s">
        <v>46</v>
      </c>
      <c r="B10" s="133">
        <v>169494</v>
      </c>
      <c r="C10" s="129">
        <f t="shared" si="0"/>
        <v>0.16479696834404578</v>
      </c>
      <c r="D10" s="130" t="s">
        <v>121</v>
      </c>
      <c r="E10" s="131">
        <v>184542</v>
      </c>
      <c r="F10" s="132">
        <f t="shared" si="1"/>
        <v>0.17942795693149549</v>
      </c>
    </row>
    <row r="11" spans="1:6" ht="15" customHeight="1">
      <c r="A11" s="114" t="s">
        <v>47</v>
      </c>
      <c r="B11" s="128">
        <v>14220</v>
      </c>
      <c r="C11" s="129">
        <f t="shared" si="0"/>
        <v>1.3825934191489557E-2</v>
      </c>
      <c r="D11" s="130" t="s">
        <v>37</v>
      </c>
      <c r="E11" s="131">
        <v>5709598</v>
      </c>
      <c r="F11" s="132">
        <f t="shared" si="1"/>
        <v>5.551373151045035</v>
      </c>
    </row>
    <row r="12" spans="1:6" ht="15" customHeight="1">
      <c r="A12" s="114" t="s">
        <v>48</v>
      </c>
      <c r="B12" s="128">
        <v>4653320</v>
      </c>
      <c r="C12" s="129">
        <f t="shared" si="0"/>
        <v>4.5243668137793378</v>
      </c>
      <c r="D12" s="134" t="s">
        <v>122</v>
      </c>
      <c r="E12" s="131">
        <v>310237</v>
      </c>
      <c r="F12" s="132">
        <f t="shared" si="1"/>
        <v>0.3016396867626685</v>
      </c>
    </row>
    <row r="13" spans="1:6" ht="15" customHeight="1">
      <c r="A13" s="114" t="s">
        <v>49</v>
      </c>
      <c r="B13" s="135">
        <v>5160932</v>
      </c>
      <c r="C13" s="129">
        <f t="shared" si="0"/>
        <v>5.0179118283229673</v>
      </c>
      <c r="D13" s="134" t="s">
        <v>39</v>
      </c>
      <c r="E13" s="131">
        <v>386398</v>
      </c>
      <c r="F13" s="132">
        <f t="shared" si="1"/>
        <v>0.37569010687223503</v>
      </c>
    </row>
    <row r="14" spans="1:6" ht="15" customHeight="1">
      <c r="A14" s="114" t="s">
        <v>126</v>
      </c>
      <c r="B14" s="128">
        <v>2783398</v>
      </c>
      <c r="C14" s="129">
        <f t="shared" si="0"/>
        <v>2.7062642459018038</v>
      </c>
      <c r="D14" s="130" t="s">
        <v>123</v>
      </c>
      <c r="E14" s="131">
        <v>3146569</v>
      </c>
      <c r="F14" s="132">
        <f t="shared" si="1"/>
        <v>3.0593710213066885</v>
      </c>
    </row>
    <row r="15" spans="1:6" ht="15" customHeight="1">
      <c r="A15" s="114"/>
      <c r="B15" s="135"/>
      <c r="C15" s="129"/>
      <c r="D15" s="134" t="s">
        <v>125</v>
      </c>
      <c r="E15" s="131">
        <v>42587</v>
      </c>
      <c r="F15" s="132">
        <f t="shared" si="1"/>
        <v>4.1406825556467353E-2</v>
      </c>
    </row>
    <row r="16" spans="1:6" ht="15" customHeight="1">
      <c r="A16" s="114"/>
      <c r="B16" s="128"/>
      <c r="C16" s="129"/>
      <c r="D16" s="130" t="s">
        <v>44</v>
      </c>
      <c r="E16" s="131">
        <v>16066335</v>
      </c>
      <c r="F16" s="132">
        <f t="shared" si="1"/>
        <v>15.621103404249324</v>
      </c>
    </row>
    <row r="17" spans="1:6" ht="15" customHeight="1">
      <c r="A17" s="114"/>
      <c r="B17" s="128"/>
      <c r="C17" s="129"/>
      <c r="D17" s="130" t="s">
        <v>45</v>
      </c>
      <c r="E17" s="131">
        <v>5781010</v>
      </c>
      <c r="F17" s="132">
        <f t="shared" si="1"/>
        <v>5.6208061758328443</v>
      </c>
    </row>
    <row r="18" spans="1:6" ht="15" customHeight="1">
      <c r="A18" s="114"/>
      <c r="B18" s="135"/>
      <c r="C18" s="136"/>
      <c r="D18" s="130" t="s">
        <v>246</v>
      </c>
      <c r="E18" s="131">
        <v>5859000</v>
      </c>
      <c r="F18" s="132">
        <f t="shared" si="1"/>
        <v>5.6966349105441152</v>
      </c>
    </row>
    <row r="19" spans="1:6" ht="15" customHeight="1">
      <c r="A19" s="137" t="s">
        <v>247</v>
      </c>
      <c r="B19" s="138">
        <v>64366088</v>
      </c>
      <c r="C19" s="139">
        <v>62.482369680142455</v>
      </c>
      <c r="D19" s="140" t="s">
        <v>247</v>
      </c>
      <c r="E19" s="138">
        <v>38484105</v>
      </c>
      <c r="F19" s="141">
        <f>IFERROR(E19/$D$20*100,"")+0.1</f>
        <v>37.517630319857545</v>
      </c>
    </row>
    <row r="20" spans="1:6" ht="15" customHeight="1">
      <c r="A20" s="142"/>
      <c r="B20" s="143"/>
      <c r="C20" s="144" t="s">
        <v>248</v>
      </c>
      <c r="D20" s="145">
        <v>102850193</v>
      </c>
      <c r="E20" s="143"/>
      <c r="F20" s="143"/>
    </row>
    <row r="21" spans="1:6" ht="15" customHeight="1">
      <c r="F21" s="56" t="s">
        <v>20</v>
      </c>
    </row>
  </sheetData>
  <mergeCells count="2">
    <mergeCell ref="A5:C5"/>
    <mergeCell ref="D5:F5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46" fitToHeight="0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4"/>
  <sheetViews>
    <sheetView zoomScale="85" zoomScaleNormal="85" workbookViewId="0"/>
  </sheetViews>
  <sheetFormatPr defaultColWidth="8.75" defaultRowHeight="15" customHeight="1"/>
  <cols>
    <col min="1" max="1" width="8.75" style="4" customWidth="1"/>
    <col min="2" max="3" width="20" style="4" customWidth="1"/>
    <col min="4" max="7" width="9.375" style="4" customWidth="1"/>
    <col min="8" max="16384" width="8.75" style="4"/>
  </cols>
  <sheetData>
    <row r="1" spans="1:7" ht="15" customHeight="1">
      <c r="A1" s="459" t="s">
        <v>692</v>
      </c>
    </row>
    <row r="3" spans="1:7" ht="15" customHeight="1">
      <c r="A3" s="1" t="s">
        <v>249</v>
      </c>
      <c r="C3" s="122"/>
    </row>
    <row r="4" spans="1:7" ht="15" customHeight="1">
      <c r="A4" s="3" t="s">
        <v>250</v>
      </c>
      <c r="B4" s="158"/>
      <c r="E4" s="159" t="s">
        <v>251</v>
      </c>
      <c r="F4" s="159"/>
      <c r="G4" s="159"/>
    </row>
    <row r="5" spans="1:7" ht="15" customHeight="1">
      <c r="A5" s="160" t="s">
        <v>252</v>
      </c>
      <c r="B5" s="161"/>
      <c r="C5" s="162" t="s">
        <v>253</v>
      </c>
      <c r="D5" s="161"/>
      <c r="E5" s="162" t="s">
        <v>254</v>
      </c>
      <c r="F5" s="160"/>
      <c r="G5" s="160"/>
    </row>
    <row r="6" spans="1:7" ht="15" customHeight="1">
      <c r="A6" s="163" t="s">
        <v>255</v>
      </c>
      <c r="B6" s="51" t="s">
        <v>256</v>
      </c>
      <c r="C6" s="164" t="s">
        <v>257</v>
      </c>
      <c r="D6" s="11"/>
      <c r="E6" s="165">
        <v>3500</v>
      </c>
      <c r="F6" s="166">
        <v>3500</v>
      </c>
      <c r="G6" s="166">
        <v>3500</v>
      </c>
    </row>
    <row r="7" spans="1:7" ht="15" customHeight="1">
      <c r="A7" s="167"/>
      <c r="B7" s="51"/>
      <c r="C7" s="164" t="s">
        <v>258</v>
      </c>
      <c r="D7" s="11"/>
      <c r="E7" s="168"/>
      <c r="F7" s="169"/>
      <c r="G7" s="169"/>
    </row>
    <row r="8" spans="1:7" ht="15" customHeight="1">
      <c r="A8" s="167"/>
      <c r="B8" s="51"/>
      <c r="C8" s="170" t="s">
        <v>259</v>
      </c>
      <c r="D8" s="171"/>
      <c r="E8" s="168">
        <v>50000</v>
      </c>
      <c r="F8" s="169">
        <v>50000</v>
      </c>
      <c r="G8" s="169">
        <v>50000</v>
      </c>
    </row>
    <row r="9" spans="1:7" ht="15" customHeight="1">
      <c r="A9" s="167"/>
      <c r="B9" s="51"/>
      <c r="C9" s="170" t="s">
        <v>260</v>
      </c>
      <c r="D9" s="171"/>
      <c r="E9" s="168">
        <v>120000</v>
      </c>
      <c r="F9" s="169">
        <v>120000</v>
      </c>
      <c r="G9" s="169">
        <v>120000</v>
      </c>
    </row>
    <row r="10" spans="1:7" ht="15" customHeight="1">
      <c r="A10" s="167"/>
      <c r="B10" s="51"/>
      <c r="C10" s="170" t="s">
        <v>261</v>
      </c>
      <c r="D10" s="171"/>
      <c r="E10" s="168">
        <v>130000</v>
      </c>
      <c r="F10" s="169">
        <v>130000</v>
      </c>
      <c r="G10" s="169">
        <v>130000</v>
      </c>
    </row>
    <row r="11" spans="1:7" ht="15" customHeight="1">
      <c r="A11" s="167"/>
      <c r="B11" s="51"/>
      <c r="C11" s="170" t="s">
        <v>262</v>
      </c>
      <c r="D11" s="171"/>
      <c r="E11" s="168">
        <v>150000</v>
      </c>
      <c r="F11" s="169">
        <v>150000</v>
      </c>
      <c r="G11" s="169">
        <v>150000</v>
      </c>
    </row>
    <row r="12" spans="1:7" ht="15" customHeight="1">
      <c r="A12" s="167"/>
      <c r="B12" s="51"/>
      <c r="C12" s="170" t="s">
        <v>263</v>
      </c>
      <c r="D12" s="171"/>
      <c r="E12" s="168">
        <v>160000</v>
      </c>
      <c r="F12" s="169">
        <v>160000</v>
      </c>
      <c r="G12" s="169">
        <v>160000</v>
      </c>
    </row>
    <row r="13" spans="1:7" ht="15" customHeight="1">
      <c r="A13" s="167"/>
      <c r="B13" s="51"/>
      <c r="C13" s="170" t="s">
        <v>264</v>
      </c>
      <c r="D13" s="171"/>
      <c r="E13" s="168">
        <v>400000</v>
      </c>
      <c r="F13" s="169">
        <v>400000</v>
      </c>
      <c r="G13" s="169">
        <v>400000</v>
      </c>
    </row>
    <row r="14" spans="1:7" ht="15" customHeight="1">
      <c r="A14" s="167"/>
      <c r="B14" s="51"/>
      <c r="C14" s="170" t="s">
        <v>265</v>
      </c>
      <c r="D14" s="171"/>
      <c r="E14" s="168">
        <v>410000</v>
      </c>
      <c r="F14" s="169">
        <v>410000</v>
      </c>
      <c r="G14" s="169">
        <v>410000</v>
      </c>
    </row>
    <row r="15" spans="1:7" ht="15" customHeight="1">
      <c r="A15" s="167"/>
      <c r="B15" s="51"/>
      <c r="C15" s="170" t="s">
        <v>266</v>
      </c>
      <c r="D15" s="171"/>
      <c r="E15" s="168">
        <v>1750000</v>
      </c>
      <c r="F15" s="169">
        <v>1750000</v>
      </c>
      <c r="G15" s="169">
        <v>1750000</v>
      </c>
    </row>
    <row r="16" spans="1:7" ht="15" customHeight="1">
      <c r="A16" s="167"/>
      <c r="B16" s="51"/>
      <c r="C16" s="170" t="s">
        <v>267</v>
      </c>
      <c r="D16" s="171"/>
      <c r="E16" s="168">
        <v>3000000</v>
      </c>
      <c r="F16" s="169">
        <v>3000000</v>
      </c>
      <c r="G16" s="169">
        <v>3000000</v>
      </c>
    </row>
    <row r="17" spans="1:7" ht="15" customHeight="1">
      <c r="A17" s="167"/>
      <c r="B17" s="51"/>
      <c r="C17" s="164" t="s">
        <v>268</v>
      </c>
      <c r="D17" s="11"/>
      <c r="E17" s="172" t="s">
        <v>269</v>
      </c>
      <c r="F17" s="173" t="s">
        <v>269</v>
      </c>
      <c r="G17" s="173" t="s">
        <v>269</v>
      </c>
    </row>
    <row r="18" spans="1:7" ht="15" customHeight="1">
      <c r="A18" s="167"/>
      <c r="B18" s="174"/>
      <c r="C18" s="164" t="s">
        <v>270</v>
      </c>
      <c r="D18" s="11"/>
      <c r="E18" s="172" t="s">
        <v>271</v>
      </c>
      <c r="F18" s="173" t="s">
        <v>271</v>
      </c>
      <c r="G18" s="173" t="s">
        <v>271</v>
      </c>
    </row>
    <row r="19" spans="1:7" ht="15" customHeight="1">
      <c r="A19" s="167"/>
      <c r="B19" s="174" t="s">
        <v>272</v>
      </c>
      <c r="C19" s="164" t="s">
        <v>273</v>
      </c>
      <c r="D19" s="11"/>
      <c r="E19" s="172" t="s">
        <v>274</v>
      </c>
      <c r="F19" s="173" t="s">
        <v>274</v>
      </c>
      <c r="G19" s="173" t="s">
        <v>274</v>
      </c>
    </row>
    <row r="20" spans="1:7" ht="15" customHeight="1">
      <c r="A20" s="167"/>
      <c r="B20" s="51"/>
      <c r="C20" s="164" t="s">
        <v>275</v>
      </c>
      <c r="D20" s="11"/>
      <c r="E20" s="172" t="s">
        <v>274</v>
      </c>
      <c r="F20" s="173" t="s">
        <v>274</v>
      </c>
      <c r="G20" s="173" t="s">
        <v>274</v>
      </c>
    </row>
    <row r="21" spans="1:7" ht="15" customHeight="1">
      <c r="A21" s="167"/>
      <c r="B21" s="51"/>
      <c r="C21" s="164" t="s">
        <v>276</v>
      </c>
      <c r="D21" s="11"/>
      <c r="E21" s="175" t="s">
        <v>274</v>
      </c>
      <c r="F21" s="176" t="s">
        <v>274</v>
      </c>
      <c r="G21" s="176" t="s">
        <v>274</v>
      </c>
    </row>
    <row r="22" spans="1:7" ht="15" customHeight="1">
      <c r="A22" s="167"/>
      <c r="B22" s="177" t="s">
        <v>277</v>
      </c>
      <c r="C22" s="178"/>
      <c r="D22" s="179"/>
      <c r="E22" s="180" t="s">
        <v>278</v>
      </c>
      <c r="F22" s="181" t="s">
        <v>279</v>
      </c>
      <c r="G22" s="182" t="s">
        <v>280</v>
      </c>
    </row>
    <row r="23" spans="1:7" ht="15" customHeight="1">
      <c r="A23" s="167"/>
      <c r="B23" s="183" t="s">
        <v>281</v>
      </c>
      <c r="C23" s="164" t="s">
        <v>282</v>
      </c>
      <c r="D23" s="184" t="s">
        <v>283</v>
      </c>
      <c r="E23" s="185" t="s">
        <v>284</v>
      </c>
      <c r="F23" s="186">
        <v>2000</v>
      </c>
      <c r="G23" s="187" t="s">
        <v>285</v>
      </c>
    </row>
    <row r="24" spans="1:7" ht="15" customHeight="1">
      <c r="A24" s="167"/>
      <c r="B24" s="183"/>
      <c r="C24" s="164" t="s">
        <v>286</v>
      </c>
      <c r="D24" s="11"/>
      <c r="E24" s="185" t="s">
        <v>287</v>
      </c>
      <c r="F24" s="186">
        <v>2000</v>
      </c>
      <c r="G24" s="188" t="s">
        <v>288</v>
      </c>
    </row>
    <row r="25" spans="1:7" ht="15" customHeight="1">
      <c r="A25" s="167"/>
      <c r="B25" s="183"/>
      <c r="C25" s="189" t="s">
        <v>289</v>
      </c>
      <c r="D25" s="190"/>
      <c r="E25" s="191" t="s">
        <v>287</v>
      </c>
      <c r="F25" s="186">
        <v>2400</v>
      </c>
      <c r="G25" s="192" t="s">
        <v>287</v>
      </c>
    </row>
    <row r="26" spans="1:7" ht="15" customHeight="1">
      <c r="A26" s="167"/>
      <c r="B26" s="183"/>
      <c r="C26" s="164" t="s">
        <v>290</v>
      </c>
      <c r="D26" s="11"/>
      <c r="E26" s="185" t="s">
        <v>287</v>
      </c>
      <c r="F26" s="186">
        <v>3700</v>
      </c>
      <c r="G26" s="188" t="s">
        <v>291</v>
      </c>
    </row>
    <row r="27" spans="1:7" ht="15" customHeight="1">
      <c r="A27" s="167"/>
      <c r="B27" s="183"/>
      <c r="C27" s="164" t="s">
        <v>292</v>
      </c>
      <c r="D27" s="11" t="s">
        <v>293</v>
      </c>
      <c r="E27" s="185" t="s">
        <v>285</v>
      </c>
      <c r="F27" s="186">
        <v>2400</v>
      </c>
      <c r="G27" s="188" t="s">
        <v>287</v>
      </c>
    </row>
    <row r="28" spans="1:7" ht="15" customHeight="1">
      <c r="A28" s="167"/>
      <c r="B28" s="183"/>
      <c r="C28" s="164"/>
      <c r="D28" s="11" t="s">
        <v>294</v>
      </c>
      <c r="E28" s="185" t="s">
        <v>288</v>
      </c>
      <c r="F28" s="186">
        <v>5900</v>
      </c>
      <c r="G28" s="188" t="str">
        <f>G30</f>
        <v>－</v>
      </c>
    </row>
    <row r="29" spans="1:7" ht="15" customHeight="1">
      <c r="A29" s="167"/>
      <c r="B29" s="183"/>
      <c r="C29" s="164" t="s">
        <v>295</v>
      </c>
      <c r="D29" s="11"/>
      <c r="E29" s="185" t="s">
        <v>284</v>
      </c>
      <c r="F29" s="186">
        <v>6000</v>
      </c>
      <c r="G29" s="188" t="s">
        <v>288</v>
      </c>
    </row>
    <row r="30" spans="1:7" ht="15" customHeight="1">
      <c r="A30" s="167"/>
      <c r="B30" s="193"/>
      <c r="C30" s="194" t="s">
        <v>296</v>
      </c>
      <c r="D30" s="195"/>
      <c r="E30" s="196" t="s">
        <v>285</v>
      </c>
      <c r="F30" s="197">
        <v>3600</v>
      </c>
      <c r="G30" s="198" t="s">
        <v>287</v>
      </c>
    </row>
    <row r="31" spans="1:7" ht="15" customHeight="1">
      <c r="A31" s="167"/>
      <c r="B31" s="199" t="s">
        <v>297</v>
      </c>
      <c r="C31" s="164" t="s">
        <v>298</v>
      </c>
      <c r="D31" s="11"/>
      <c r="E31" s="200">
        <v>3100</v>
      </c>
      <c r="F31" s="186">
        <v>3900</v>
      </c>
      <c r="G31" s="201">
        <v>4600</v>
      </c>
    </row>
    <row r="32" spans="1:7" ht="15" customHeight="1">
      <c r="A32" s="167"/>
      <c r="B32" s="202"/>
      <c r="C32" s="164" t="s">
        <v>299</v>
      </c>
      <c r="D32" s="11" t="s">
        <v>300</v>
      </c>
      <c r="E32" s="200">
        <v>5500</v>
      </c>
      <c r="F32" s="186">
        <v>6900</v>
      </c>
      <c r="G32" s="201">
        <v>8200</v>
      </c>
    </row>
    <row r="33" spans="1:7" ht="15" customHeight="1">
      <c r="A33" s="167"/>
      <c r="B33" s="202"/>
      <c r="C33" s="164"/>
      <c r="D33" s="11" t="s">
        <v>301</v>
      </c>
      <c r="E33" s="200">
        <v>7200</v>
      </c>
      <c r="F33" s="186">
        <v>10800</v>
      </c>
      <c r="G33" s="201">
        <v>12900</v>
      </c>
    </row>
    <row r="34" spans="1:7" ht="15" customHeight="1">
      <c r="A34" s="167"/>
      <c r="B34" s="202"/>
      <c r="C34" s="164" t="s">
        <v>302</v>
      </c>
      <c r="D34" s="11" t="s">
        <v>300</v>
      </c>
      <c r="E34" s="200">
        <v>3000</v>
      </c>
      <c r="F34" s="186">
        <v>3800</v>
      </c>
      <c r="G34" s="201">
        <v>4500</v>
      </c>
    </row>
    <row r="35" spans="1:7" ht="15" customHeight="1">
      <c r="A35" s="167"/>
      <c r="B35" s="203"/>
      <c r="C35" s="164"/>
      <c r="D35" s="11" t="s">
        <v>301</v>
      </c>
      <c r="E35" s="204">
        <v>4000</v>
      </c>
      <c r="F35" s="205">
        <v>5000</v>
      </c>
      <c r="G35" s="116">
        <v>6000</v>
      </c>
    </row>
    <row r="36" spans="1:7" ht="15" customHeight="1">
      <c r="A36" s="167"/>
      <c r="B36" s="206" t="s">
        <v>303</v>
      </c>
      <c r="C36" s="207" t="s">
        <v>288</v>
      </c>
      <c r="D36" s="208"/>
      <c r="E36" s="209" t="s">
        <v>304</v>
      </c>
      <c r="F36" s="210" t="s">
        <v>305</v>
      </c>
      <c r="G36" s="210" t="s">
        <v>305</v>
      </c>
    </row>
    <row r="37" spans="1:7" ht="15" customHeight="1">
      <c r="A37" s="167"/>
      <c r="B37" s="211"/>
      <c r="C37" s="211"/>
      <c r="D37" s="212"/>
      <c r="E37" s="175" t="s">
        <v>306</v>
      </c>
      <c r="F37" s="176" t="s">
        <v>307</v>
      </c>
      <c r="G37" s="176" t="s">
        <v>307</v>
      </c>
    </row>
    <row r="38" spans="1:7" ht="15" customHeight="1">
      <c r="A38" s="167"/>
      <c r="B38" s="51" t="s">
        <v>308</v>
      </c>
      <c r="C38" s="164" t="s">
        <v>309</v>
      </c>
      <c r="D38" s="11"/>
      <c r="E38" s="209" t="s">
        <v>274</v>
      </c>
      <c r="F38" s="210" t="s">
        <v>274</v>
      </c>
      <c r="G38" s="210" t="s">
        <v>274</v>
      </c>
    </row>
    <row r="39" spans="1:7" ht="15" customHeight="1">
      <c r="A39" s="213"/>
      <c r="B39" s="112"/>
      <c r="C39" s="211" t="s">
        <v>310</v>
      </c>
      <c r="D39" s="212"/>
      <c r="E39" s="175" t="s">
        <v>311</v>
      </c>
      <c r="F39" s="176" t="s">
        <v>311</v>
      </c>
      <c r="G39" s="176" t="s">
        <v>311</v>
      </c>
    </row>
    <row r="40" spans="1:7" ht="15" customHeight="1">
      <c r="A40" s="163" t="s">
        <v>312</v>
      </c>
      <c r="B40" s="51" t="s">
        <v>313</v>
      </c>
      <c r="C40" s="164" t="s">
        <v>287</v>
      </c>
      <c r="D40" s="11"/>
      <c r="E40" s="162" t="s">
        <v>314</v>
      </c>
      <c r="F40" s="160"/>
      <c r="G40" s="160"/>
    </row>
    <row r="41" spans="1:7" ht="15" customHeight="1">
      <c r="A41" s="167"/>
      <c r="B41" s="206" t="s">
        <v>315</v>
      </c>
      <c r="C41" s="207" t="s">
        <v>316</v>
      </c>
      <c r="D41" s="208"/>
      <c r="E41" s="209" t="s">
        <v>317</v>
      </c>
      <c r="F41" s="210"/>
      <c r="G41" s="210"/>
    </row>
    <row r="42" spans="1:7" ht="15" customHeight="1">
      <c r="A42" s="167"/>
      <c r="B42" s="174"/>
      <c r="C42" s="164" t="s">
        <v>318</v>
      </c>
      <c r="D42" s="11"/>
      <c r="E42" s="175" t="s">
        <v>319</v>
      </c>
      <c r="F42" s="176" t="s">
        <v>319</v>
      </c>
      <c r="G42" s="176" t="s">
        <v>319</v>
      </c>
    </row>
    <row r="43" spans="1:7" ht="15" customHeight="1">
      <c r="A43" s="213"/>
      <c r="B43" s="214" t="s">
        <v>320</v>
      </c>
      <c r="C43" s="215" t="s">
        <v>321</v>
      </c>
      <c r="D43" s="216"/>
      <c r="E43" s="162" t="s">
        <v>322</v>
      </c>
      <c r="F43" s="160" t="s">
        <v>322</v>
      </c>
      <c r="G43" s="160" t="s">
        <v>322</v>
      </c>
    </row>
    <row r="44" spans="1:7" ht="15" customHeight="1">
      <c r="E44" s="63"/>
      <c r="F44" s="63"/>
      <c r="G44" s="64" t="s">
        <v>323</v>
      </c>
    </row>
  </sheetData>
  <mergeCells count="33">
    <mergeCell ref="B31:B35"/>
    <mergeCell ref="E36:G36"/>
    <mergeCell ref="E37:G37"/>
    <mergeCell ref="E38:G38"/>
    <mergeCell ref="E39:G39"/>
    <mergeCell ref="A40:A43"/>
    <mergeCell ref="E40:G40"/>
    <mergeCell ref="E41:G41"/>
    <mergeCell ref="E42:G42"/>
    <mergeCell ref="E43:G43"/>
    <mergeCell ref="E17:G17"/>
    <mergeCell ref="E18:G18"/>
    <mergeCell ref="E19:G19"/>
    <mergeCell ref="E20:G20"/>
    <mergeCell ref="E21:G21"/>
    <mergeCell ref="B23:B30"/>
    <mergeCell ref="C25:D25"/>
    <mergeCell ref="E11:G11"/>
    <mergeCell ref="E12:G12"/>
    <mergeCell ref="E13:G13"/>
    <mergeCell ref="E14:G14"/>
    <mergeCell ref="E15:G15"/>
    <mergeCell ref="E16:G16"/>
    <mergeCell ref="E4:G4"/>
    <mergeCell ref="A5:B5"/>
    <mergeCell ref="C5:D5"/>
    <mergeCell ref="E5:G5"/>
    <mergeCell ref="A6:A39"/>
    <mergeCell ref="E6:G6"/>
    <mergeCell ref="E7:G7"/>
    <mergeCell ref="E8:G8"/>
    <mergeCell ref="E9:G9"/>
    <mergeCell ref="E10:G10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4"/>
  <sheetViews>
    <sheetView workbookViewId="0"/>
  </sheetViews>
  <sheetFormatPr defaultColWidth="8.75" defaultRowHeight="15" customHeight="1"/>
  <cols>
    <col min="1" max="1" width="8.75" style="4" customWidth="1"/>
    <col min="2" max="5" width="19.375" style="4" customWidth="1"/>
    <col min="6" max="16384" width="8.75" style="4"/>
  </cols>
  <sheetData>
    <row r="1" spans="1:5" ht="15" customHeight="1">
      <c r="A1" s="459" t="s">
        <v>692</v>
      </c>
    </row>
    <row r="3" spans="1:5" ht="15" customHeight="1">
      <c r="A3" s="1" t="s">
        <v>324</v>
      </c>
    </row>
    <row r="4" spans="1:5" ht="15" customHeight="1">
      <c r="C4" s="56"/>
      <c r="D4" s="56"/>
      <c r="E4" s="5" t="s">
        <v>158</v>
      </c>
    </row>
    <row r="5" spans="1:5" s="217" customFormat="1" ht="15" customHeight="1">
      <c r="A5" s="160" t="s">
        <v>325</v>
      </c>
      <c r="B5" s="161"/>
      <c r="C5" s="10" t="s">
        <v>160</v>
      </c>
      <c r="D5" s="106" t="s">
        <v>113</v>
      </c>
      <c r="E5" s="106" t="s">
        <v>114</v>
      </c>
    </row>
    <row r="6" spans="1:5" ht="15" customHeight="1">
      <c r="A6" s="218" t="s">
        <v>326</v>
      </c>
      <c r="B6" s="219"/>
      <c r="C6" s="220">
        <v>47968863</v>
      </c>
      <c r="D6" s="221">
        <v>48276134</v>
      </c>
      <c r="E6" s="221">
        <v>48815895</v>
      </c>
    </row>
    <row r="7" spans="1:5" ht="15" customHeight="1">
      <c r="A7" s="167" t="s">
        <v>327</v>
      </c>
      <c r="B7" s="51" t="s">
        <v>256</v>
      </c>
      <c r="C7" s="109">
        <v>23631852</v>
      </c>
      <c r="D7" s="109">
        <v>23884037</v>
      </c>
      <c r="E7" s="109">
        <v>24462402</v>
      </c>
    </row>
    <row r="8" spans="1:5" ht="15" customHeight="1">
      <c r="A8" s="167"/>
      <c r="B8" s="51" t="s">
        <v>272</v>
      </c>
      <c r="C8" s="109">
        <v>18457617</v>
      </c>
      <c r="D8" s="109">
        <v>18616416</v>
      </c>
      <c r="E8" s="109">
        <v>18556475</v>
      </c>
    </row>
    <row r="9" spans="1:5" ht="15" customHeight="1">
      <c r="A9" s="167"/>
      <c r="B9" s="51" t="s">
        <v>328</v>
      </c>
      <c r="C9" s="109">
        <v>352015</v>
      </c>
      <c r="D9" s="109">
        <v>373787</v>
      </c>
      <c r="E9" s="109">
        <v>399279</v>
      </c>
    </row>
    <row r="10" spans="1:5" ht="15" customHeight="1">
      <c r="A10" s="167"/>
      <c r="B10" s="51" t="s">
        <v>329</v>
      </c>
      <c r="C10" s="109">
        <v>2383056</v>
      </c>
      <c r="D10" s="109">
        <v>2238483</v>
      </c>
      <c r="E10" s="109">
        <v>2234996</v>
      </c>
    </row>
    <row r="11" spans="1:5" ht="15" customHeight="1">
      <c r="A11" s="213"/>
      <c r="B11" s="112" t="s">
        <v>330</v>
      </c>
      <c r="C11" s="99">
        <v>0</v>
      </c>
      <c r="D11" s="100">
        <v>0</v>
      </c>
      <c r="E11" s="100">
        <v>0</v>
      </c>
    </row>
    <row r="12" spans="1:5" ht="15" customHeight="1">
      <c r="A12" s="222" t="s">
        <v>312</v>
      </c>
      <c r="B12" s="51" t="s">
        <v>315</v>
      </c>
      <c r="C12" s="109">
        <v>741530</v>
      </c>
      <c r="D12" s="109">
        <v>733929</v>
      </c>
      <c r="E12" s="109">
        <v>742302</v>
      </c>
    </row>
    <row r="13" spans="1:5" ht="15" customHeight="1">
      <c r="A13" s="223"/>
      <c r="B13" s="112" t="s">
        <v>320</v>
      </c>
      <c r="C13" s="105">
        <v>2402793</v>
      </c>
      <c r="D13" s="105">
        <v>2429482</v>
      </c>
      <c r="E13" s="105">
        <v>2420441</v>
      </c>
    </row>
    <row r="14" spans="1:5" ht="15" customHeight="1">
      <c r="C14" s="56"/>
      <c r="D14" s="56"/>
      <c r="E14" s="56" t="s">
        <v>331</v>
      </c>
    </row>
  </sheetData>
  <mergeCells count="4">
    <mergeCell ref="A5:B5"/>
    <mergeCell ref="A6:B6"/>
    <mergeCell ref="A7:A11"/>
    <mergeCell ref="A12:A13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9"/>
  <sheetViews>
    <sheetView workbookViewId="0"/>
  </sheetViews>
  <sheetFormatPr defaultColWidth="8.75" defaultRowHeight="15" customHeight="1"/>
  <cols>
    <col min="1" max="1" width="11.25" style="4" customWidth="1"/>
    <col min="2" max="6" width="15" style="4" customWidth="1"/>
    <col min="7" max="16384" width="8.75" style="4"/>
  </cols>
  <sheetData>
    <row r="1" spans="1:6" ht="15" customHeight="1">
      <c r="A1" s="459" t="s">
        <v>692</v>
      </c>
    </row>
    <row r="3" spans="1:6" ht="15" customHeight="1">
      <c r="A3" s="1" t="s">
        <v>332</v>
      </c>
    </row>
    <row r="4" spans="1:6" ht="15" customHeight="1">
      <c r="F4" s="5" t="s">
        <v>333</v>
      </c>
    </row>
    <row r="5" spans="1:6" ht="15" customHeight="1">
      <c r="A5" s="50" t="s">
        <v>148</v>
      </c>
      <c r="B5" s="10" t="s">
        <v>334</v>
      </c>
      <c r="C5" s="10" t="s">
        <v>335</v>
      </c>
      <c r="D5" s="10" t="s">
        <v>336</v>
      </c>
      <c r="E5" s="10" t="s">
        <v>335</v>
      </c>
      <c r="F5" s="97" t="s">
        <v>337</v>
      </c>
    </row>
    <row r="6" spans="1:6" ht="15" customHeight="1">
      <c r="A6" s="98" t="s">
        <v>154</v>
      </c>
      <c r="B6" s="99">
        <v>462161895</v>
      </c>
      <c r="C6" s="101">
        <v>97.8</v>
      </c>
      <c r="D6" s="100">
        <v>2383050636</v>
      </c>
      <c r="E6" s="101">
        <v>98.2</v>
      </c>
      <c r="F6" s="100">
        <v>5</v>
      </c>
    </row>
    <row r="7" spans="1:6" ht="15" customHeight="1">
      <c r="A7" s="102">
        <v>29</v>
      </c>
      <c r="B7" s="99">
        <v>431515651</v>
      </c>
      <c r="C7" s="101">
        <v>93.4</v>
      </c>
      <c r="D7" s="100">
        <v>2238482927</v>
      </c>
      <c r="E7" s="101">
        <v>93.9</v>
      </c>
      <c r="F7" s="100">
        <v>5</v>
      </c>
    </row>
    <row r="8" spans="1:6" ht="15" customHeight="1">
      <c r="A8" s="103">
        <v>30</v>
      </c>
      <c r="B8" s="104">
        <v>413971117</v>
      </c>
      <c r="C8" s="224">
        <v>95.9</v>
      </c>
      <c r="D8" s="105">
        <v>2234995860</v>
      </c>
      <c r="E8" s="224">
        <v>99.8</v>
      </c>
      <c r="F8" s="105">
        <v>5</v>
      </c>
    </row>
    <row r="9" spans="1:6" ht="15" customHeight="1">
      <c r="A9" s="4" t="s">
        <v>338</v>
      </c>
      <c r="F9" s="56" t="s">
        <v>339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9"/>
  <sheetViews>
    <sheetView workbookViewId="0"/>
  </sheetViews>
  <sheetFormatPr defaultColWidth="8.75" defaultRowHeight="15" customHeight="1"/>
  <cols>
    <col min="1" max="1" width="11.25" style="4" customWidth="1"/>
    <col min="2" max="6" width="15" style="4" customWidth="1"/>
    <col min="7" max="16384" width="8.75" style="4"/>
  </cols>
  <sheetData>
    <row r="1" spans="1:6" ht="15" customHeight="1">
      <c r="A1" s="459" t="s">
        <v>692</v>
      </c>
    </row>
    <row r="3" spans="1:6" ht="15" customHeight="1">
      <c r="A3" s="1" t="s">
        <v>340</v>
      </c>
    </row>
    <row r="4" spans="1:6" ht="15" customHeight="1">
      <c r="F4" s="5" t="s">
        <v>341</v>
      </c>
    </row>
    <row r="5" spans="1:6" ht="15" customHeight="1">
      <c r="A5" s="50" t="s">
        <v>148</v>
      </c>
      <c r="B5" s="10" t="s">
        <v>342</v>
      </c>
      <c r="C5" s="10" t="s">
        <v>335</v>
      </c>
      <c r="D5" s="10" t="s">
        <v>336</v>
      </c>
      <c r="E5" s="10" t="s">
        <v>335</v>
      </c>
      <c r="F5" s="97" t="s">
        <v>343</v>
      </c>
    </row>
    <row r="6" spans="1:6" ht="15" customHeight="1">
      <c r="A6" s="98" t="s">
        <v>154</v>
      </c>
      <c r="B6" s="99">
        <v>60535</v>
      </c>
      <c r="C6" s="101">
        <v>101.74</v>
      </c>
      <c r="D6" s="100">
        <v>356224000</v>
      </c>
      <c r="E6" s="101">
        <v>122</v>
      </c>
      <c r="F6" s="100">
        <v>5885</v>
      </c>
    </row>
    <row r="7" spans="1:6" ht="15" customHeight="1">
      <c r="A7" s="102">
        <v>29</v>
      </c>
      <c r="B7" s="99">
        <v>61229</v>
      </c>
      <c r="C7" s="101">
        <v>101.1</v>
      </c>
      <c r="D7" s="100">
        <v>377657700</v>
      </c>
      <c r="E7" s="101">
        <v>106</v>
      </c>
      <c r="F7" s="100">
        <v>6168</v>
      </c>
    </row>
    <row r="8" spans="1:6" ht="15" customHeight="1">
      <c r="A8" s="103">
        <v>30</v>
      </c>
      <c r="B8" s="104">
        <v>61885</v>
      </c>
      <c r="C8" s="224">
        <v>101.1</v>
      </c>
      <c r="D8" s="105">
        <v>399682900</v>
      </c>
      <c r="E8" s="224">
        <v>105.8</v>
      </c>
      <c r="F8" s="105">
        <v>6458</v>
      </c>
    </row>
    <row r="9" spans="1:6" ht="15" customHeight="1">
      <c r="A9" s="4" t="s">
        <v>338</v>
      </c>
      <c r="F9" s="56" t="s">
        <v>339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9"/>
  <sheetViews>
    <sheetView workbookViewId="0"/>
  </sheetViews>
  <sheetFormatPr defaultColWidth="8.75" defaultRowHeight="15" customHeight="1"/>
  <cols>
    <col min="1" max="1" width="11.25" style="4" customWidth="1"/>
    <col min="2" max="6" width="15" style="4" customWidth="1"/>
    <col min="7" max="16384" width="8.75" style="4"/>
  </cols>
  <sheetData>
    <row r="1" spans="1:6" ht="15" customHeight="1">
      <c r="A1" s="459" t="s">
        <v>692</v>
      </c>
    </row>
    <row r="3" spans="1:6" ht="15" customHeight="1">
      <c r="A3" s="1" t="s">
        <v>344</v>
      </c>
    </row>
    <row r="4" spans="1:6" ht="15" customHeight="1">
      <c r="F4" s="5" t="s">
        <v>345</v>
      </c>
    </row>
    <row r="5" spans="1:6" ht="30" customHeight="1">
      <c r="A5" s="50" t="s">
        <v>148</v>
      </c>
      <c r="B5" s="10" t="s">
        <v>346</v>
      </c>
      <c r="C5" s="10" t="s">
        <v>335</v>
      </c>
      <c r="D5" s="10" t="s">
        <v>336</v>
      </c>
      <c r="E5" s="10" t="s">
        <v>335</v>
      </c>
      <c r="F5" s="97" t="s">
        <v>347</v>
      </c>
    </row>
    <row r="6" spans="1:6" ht="15" customHeight="1">
      <c r="A6" s="98" t="s">
        <v>154</v>
      </c>
      <c r="B6" s="99">
        <v>168039</v>
      </c>
      <c r="C6" s="101">
        <v>102.3</v>
      </c>
      <c r="D6" s="100">
        <v>20510917021</v>
      </c>
      <c r="E6" s="101">
        <v>103.2</v>
      </c>
      <c r="F6" s="100">
        <v>122060</v>
      </c>
    </row>
    <row r="7" spans="1:6" ht="15" customHeight="1">
      <c r="A7" s="102">
        <v>29</v>
      </c>
      <c r="B7" s="99">
        <v>171261</v>
      </c>
      <c r="C7" s="101">
        <v>101.9</v>
      </c>
      <c r="D7" s="100">
        <v>20897677435</v>
      </c>
      <c r="E7" s="101">
        <v>101.9</v>
      </c>
      <c r="F7" s="100">
        <v>122022</v>
      </c>
    </row>
    <row r="8" spans="1:6" ht="15" customHeight="1">
      <c r="A8" s="103">
        <v>30</v>
      </c>
      <c r="B8" s="104">
        <v>174255</v>
      </c>
      <c r="C8" s="224">
        <v>101.7</v>
      </c>
      <c r="D8" s="105">
        <v>21327535640</v>
      </c>
      <c r="E8" s="224">
        <v>102.1</v>
      </c>
      <c r="F8" s="105">
        <v>122393</v>
      </c>
    </row>
    <row r="9" spans="1:6" ht="15" customHeight="1">
      <c r="A9" s="4" t="s">
        <v>338</v>
      </c>
      <c r="F9" s="56" t="s">
        <v>339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9"/>
  <sheetViews>
    <sheetView workbookViewId="0"/>
  </sheetViews>
  <sheetFormatPr defaultColWidth="8.75" defaultRowHeight="15" customHeight="1"/>
  <cols>
    <col min="1" max="1" width="11.25" style="4" customWidth="1"/>
    <col min="2" max="6" width="15" style="4" customWidth="1"/>
    <col min="7" max="16384" width="8.75" style="4"/>
  </cols>
  <sheetData>
    <row r="1" spans="1:6" ht="15" customHeight="1">
      <c r="A1" s="459" t="s">
        <v>692</v>
      </c>
    </row>
    <row r="3" spans="1:6" ht="15" customHeight="1">
      <c r="A3" s="1" t="s">
        <v>348</v>
      </c>
      <c r="B3" s="46"/>
      <c r="C3" s="46"/>
      <c r="D3" s="46"/>
      <c r="E3" s="46"/>
      <c r="F3" s="46"/>
    </row>
    <row r="4" spans="1:6" ht="15" customHeight="1">
      <c r="F4" s="5" t="s">
        <v>349</v>
      </c>
    </row>
    <row r="5" spans="1:6" ht="30" customHeight="1">
      <c r="A5" s="50" t="s">
        <v>148</v>
      </c>
      <c r="B5" s="10" t="s">
        <v>346</v>
      </c>
      <c r="C5" s="10" t="s">
        <v>335</v>
      </c>
      <c r="D5" s="10" t="s">
        <v>336</v>
      </c>
      <c r="E5" s="10" t="s">
        <v>335</v>
      </c>
      <c r="F5" s="97" t="s">
        <v>350</v>
      </c>
    </row>
    <row r="6" spans="1:6" ht="15" customHeight="1">
      <c r="A6" s="98" t="s">
        <v>154</v>
      </c>
      <c r="B6" s="99">
        <v>8074</v>
      </c>
      <c r="C6" s="101">
        <v>101.3</v>
      </c>
      <c r="D6" s="100">
        <v>3177627900</v>
      </c>
      <c r="E6" s="101">
        <v>95.9</v>
      </c>
      <c r="F6" s="100">
        <v>393563</v>
      </c>
    </row>
    <row r="7" spans="1:6" ht="15" customHeight="1">
      <c r="A7" s="102">
        <v>29</v>
      </c>
      <c r="B7" s="99">
        <v>8171</v>
      </c>
      <c r="C7" s="101">
        <v>101.2</v>
      </c>
      <c r="D7" s="100">
        <v>3074825800</v>
      </c>
      <c r="E7" s="101">
        <v>96.8</v>
      </c>
      <c r="F7" s="100">
        <v>376310</v>
      </c>
    </row>
    <row r="8" spans="1:6" ht="15" customHeight="1">
      <c r="A8" s="103">
        <v>30</v>
      </c>
      <c r="B8" s="104">
        <v>8294</v>
      </c>
      <c r="C8" s="224">
        <v>101.5</v>
      </c>
      <c r="D8" s="105">
        <v>3220648800</v>
      </c>
      <c r="E8" s="224">
        <v>104.7</v>
      </c>
      <c r="F8" s="105">
        <v>388311</v>
      </c>
    </row>
    <row r="9" spans="1:6" ht="15" customHeight="1">
      <c r="A9" s="4" t="s">
        <v>338</v>
      </c>
      <c r="F9" s="56" t="s">
        <v>339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9"/>
  <sheetViews>
    <sheetView workbookViewId="0"/>
  </sheetViews>
  <sheetFormatPr defaultColWidth="8.75" defaultRowHeight="15" customHeight="1"/>
  <cols>
    <col min="1" max="1" width="11.25" style="4" customWidth="1"/>
    <col min="2" max="5" width="18.75" style="4" customWidth="1"/>
    <col min="6" max="16384" width="8.75" style="4"/>
  </cols>
  <sheetData>
    <row r="1" spans="1:5" ht="15" customHeight="1">
      <c r="A1" s="459" t="s">
        <v>692</v>
      </c>
    </row>
    <row r="3" spans="1:5" ht="15" customHeight="1">
      <c r="A3" s="1" t="s">
        <v>351</v>
      </c>
    </row>
    <row r="4" spans="1:5" ht="15" customHeight="1">
      <c r="E4" s="5" t="s">
        <v>352</v>
      </c>
    </row>
    <row r="5" spans="1:5" ht="15" customHeight="1">
      <c r="A5" s="50" t="s">
        <v>353</v>
      </c>
      <c r="B5" s="10" t="s">
        <v>321</v>
      </c>
      <c r="C5" s="10" t="s">
        <v>276</v>
      </c>
      <c r="D5" s="225" t="s">
        <v>19</v>
      </c>
      <c r="E5" s="8" t="s">
        <v>335</v>
      </c>
    </row>
    <row r="6" spans="1:5" ht="15" customHeight="1">
      <c r="A6" s="98" t="s">
        <v>154</v>
      </c>
      <c r="B6" s="226">
        <v>112954</v>
      </c>
      <c r="C6" s="227">
        <v>3220</v>
      </c>
      <c r="D6" s="228">
        <v>116174</v>
      </c>
      <c r="E6" s="229">
        <v>101.41</v>
      </c>
    </row>
    <row r="7" spans="1:5" ht="15" customHeight="1">
      <c r="A7" s="102">
        <v>29</v>
      </c>
      <c r="B7" s="226">
        <v>114080</v>
      </c>
      <c r="C7" s="227">
        <v>3341</v>
      </c>
      <c r="D7" s="228">
        <v>117421</v>
      </c>
      <c r="E7" s="229">
        <v>101.07</v>
      </c>
    </row>
    <row r="8" spans="1:5" ht="15" customHeight="1">
      <c r="A8" s="103">
        <v>30</v>
      </c>
      <c r="B8" s="230">
        <f>D8-C8</f>
        <v>114863</v>
      </c>
      <c r="C8" s="231">
        <f>3441+17</f>
        <v>3458</v>
      </c>
      <c r="D8" s="232">
        <v>118321</v>
      </c>
      <c r="E8" s="233">
        <f>(D8/D7)*100</f>
        <v>100.76647277744186</v>
      </c>
    </row>
    <row r="9" spans="1:5" ht="15" customHeight="1">
      <c r="E9" s="56" t="s">
        <v>354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9">
    <pageSetUpPr fitToPage="1"/>
  </sheetPr>
  <dimension ref="A1:F18"/>
  <sheetViews>
    <sheetView workbookViewId="0"/>
  </sheetViews>
  <sheetFormatPr defaultColWidth="8.875" defaultRowHeight="15" customHeight="1"/>
  <cols>
    <col min="1" max="1" width="3.75" style="2" customWidth="1"/>
    <col min="2" max="2" width="30" style="2" customWidth="1"/>
    <col min="3" max="5" width="13.75" style="2" customWidth="1"/>
    <col min="6" max="6" width="11.25" style="2" customWidth="1"/>
    <col min="7" max="16384" width="8.875" style="2"/>
  </cols>
  <sheetData>
    <row r="1" spans="1:6" s="46" customFormat="1" ht="15" customHeight="1">
      <c r="A1" s="459" t="s">
        <v>692</v>
      </c>
    </row>
    <row r="2" spans="1:6" s="46" customFormat="1" ht="15" customHeight="1"/>
    <row r="3" spans="1:6" ht="15" customHeight="1">
      <c r="A3" s="1" t="s">
        <v>0</v>
      </c>
    </row>
    <row r="4" spans="1:6" s="6" customFormat="1" ht="15" customHeight="1">
      <c r="A4" s="3" t="s">
        <v>1</v>
      </c>
      <c r="B4" s="4"/>
      <c r="C4" s="4"/>
      <c r="D4" s="4"/>
      <c r="E4" s="4"/>
      <c r="F4" s="5" t="s">
        <v>2</v>
      </c>
    </row>
    <row r="5" spans="1:6" s="6" customFormat="1" ht="30" customHeight="1">
      <c r="A5" s="7"/>
      <c r="B5" s="8" t="s">
        <v>3</v>
      </c>
      <c r="C5" s="9" t="s">
        <v>4</v>
      </c>
      <c r="D5" s="9" t="s">
        <v>5</v>
      </c>
      <c r="E5" s="10" t="s">
        <v>6</v>
      </c>
      <c r="F5" s="8" t="s">
        <v>7</v>
      </c>
    </row>
    <row r="6" spans="1:6" s="6" customFormat="1" ht="15" customHeight="1">
      <c r="A6" s="4">
        <v>1</v>
      </c>
      <c r="B6" s="11" t="s">
        <v>8</v>
      </c>
      <c r="C6" s="12">
        <v>91500000</v>
      </c>
      <c r="D6" s="12">
        <v>98300000</v>
      </c>
      <c r="E6" s="12">
        <f>D6-C6</f>
        <v>6800000</v>
      </c>
      <c r="F6" s="13">
        <f>E6/C6*100</f>
        <v>7.4316939890710376</v>
      </c>
    </row>
    <row r="7" spans="1:6" s="6" customFormat="1" ht="15" customHeight="1">
      <c r="A7" s="4">
        <v>2</v>
      </c>
      <c r="B7" s="11" t="s">
        <v>9</v>
      </c>
      <c r="C7" s="12">
        <v>65232000</v>
      </c>
      <c r="D7" s="12">
        <v>65714000</v>
      </c>
      <c r="E7" s="12">
        <f t="shared" ref="E7:E17" si="0">D7-C7</f>
        <v>482000</v>
      </c>
      <c r="F7" s="13">
        <f t="shared" ref="F7:F17" si="1">E7/C7*100</f>
        <v>0.7389011528084376</v>
      </c>
    </row>
    <row r="8" spans="1:6" s="6" customFormat="1" ht="15" customHeight="1">
      <c r="A8" s="4"/>
      <c r="B8" s="14" t="s">
        <v>10</v>
      </c>
      <c r="C8" s="12">
        <v>33190000</v>
      </c>
      <c r="D8" s="12">
        <v>32390000</v>
      </c>
      <c r="E8" s="12">
        <f t="shared" si="0"/>
        <v>-800000</v>
      </c>
      <c r="F8" s="13">
        <f t="shared" si="1"/>
        <v>-2.4103645676408556</v>
      </c>
    </row>
    <row r="9" spans="1:6" s="6" customFormat="1" ht="15" customHeight="1">
      <c r="A9" s="4"/>
      <c r="B9" s="14" t="s">
        <v>11</v>
      </c>
      <c r="C9" s="12">
        <v>3730000</v>
      </c>
      <c r="D9" s="12">
        <v>3850000</v>
      </c>
      <c r="E9" s="12">
        <f t="shared" si="0"/>
        <v>120000</v>
      </c>
      <c r="F9" s="13">
        <f t="shared" si="1"/>
        <v>3.2171581769436997</v>
      </c>
    </row>
    <row r="10" spans="1:6" s="6" customFormat="1" ht="15" customHeight="1">
      <c r="A10" s="4"/>
      <c r="B10" s="14" t="s">
        <v>12</v>
      </c>
      <c r="C10" s="12">
        <v>17620000</v>
      </c>
      <c r="D10" s="12">
        <v>18680000</v>
      </c>
      <c r="E10" s="12">
        <f t="shared" si="0"/>
        <v>1060000</v>
      </c>
      <c r="F10" s="13">
        <f t="shared" si="1"/>
        <v>6.0158910329171391</v>
      </c>
    </row>
    <row r="11" spans="1:6" s="6" customFormat="1" ht="15" customHeight="1">
      <c r="A11" s="4"/>
      <c r="B11" s="14" t="s">
        <v>13</v>
      </c>
      <c r="C11" s="15">
        <v>42000</v>
      </c>
      <c r="D11" s="12">
        <v>92000</v>
      </c>
      <c r="E11" s="12">
        <f t="shared" si="0"/>
        <v>50000</v>
      </c>
      <c r="F11" s="13">
        <f t="shared" si="1"/>
        <v>119.04761904761905</v>
      </c>
    </row>
    <row r="12" spans="1:6" s="6" customFormat="1" ht="15" customHeight="1">
      <c r="A12" s="4"/>
      <c r="B12" s="16" t="s">
        <v>14</v>
      </c>
      <c r="C12" s="12">
        <v>280000</v>
      </c>
      <c r="D12" s="12">
        <v>530000</v>
      </c>
      <c r="E12" s="12">
        <f t="shared" si="0"/>
        <v>250000</v>
      </c>
      <c r="F12" s="13">
        <f t="shared" si="1"/>
        <v>89.285714285714292</v>
      </c>
    </row>
    <row r="13" spans="1:6" s="6" customFormat="1" ht="15" customHeight="1">
      <c r="A13" s="4"/>
      <c r="B13" s="16" t="s">
        <v>15</v>
      </c>
      <c r="C13" s="15">
        <v>130000</v>
      </c>
      <c r="D13" s="12">
        <v>120000</v>
      </c>
      <c r="E13" s="12">
        <f t="shared" si="0"/>
        <v>-10000</v>
      </c>
      <c r="F13" s="13">
        <f t="shared" si="1"/>
        <v>-7.6923076923076925</v>
      </c>
    </row>
    <row r="14" spans="1:6" s="6" customFormat="1" ht="15" customHeight="1">
      <c r="A14" s="4"/>
      <c r="B14" s="16" t="s">
        <v>16</v>
      </c>
      <c r="C14" s="12">
        <v>2060000</v>
      </c>
      <c r="D14" s="12">
        <v>1700000</v>
      </c>
      <c r="E14" s="12">
        <f t="shared" si="0"/>
        <v>-360000</v>
      </c>
      <c r="F14" s="13">
        <f t="shared" si="1"/>
        <v>-17.475728155339805</v>
      </c>
    </row>
    <row r="15" spans="1:6" s="6" customFormat="1" ht="15" customHeight="1">
      <c r="A15" s="4"/>
      <c r="B15" s="14" t="s">
        <v>17</v>
      </c>
      <c r="C15" s="12">
        <v>7820000</v>
      </c>
      <c r="D15" s="12">
        <v>7960000</v>
      </c>
      <c r="E15" s="12">
        <f t="shared" si="0"/>
        <v>140000</v>
      </c>
      <c r="F15" s="13">
        <f t="shared" si="1"/>
        <v>1.7902813299232736</v>
      </c>
    </row>
    <row r="16" spans="1:6" s="6" customFormat="1" ht="15" customHeight="1">
      <c r="A16" s="4"/>
      <c r="B16" s="14" t="s">
        <v>18</v>
      </c>
      <c r="C16" s="12">
        <v>360000</v>
      </c>
      <c r="D16" s="12">
        <v>392000</v>
      </c>
      <c r="E16" s="12">
        <f t="shared" si="0"/>
        <v>32000</v>
      </c>
      <c r="F16" s="13">
        <f t="shared" si="1"/>
        <v>8.8888888888888893</v>
      </c>
    </row>
    <row r="17" spans="1:6" s="19" customFormat="1" ht="15" customHeight="1">
      <c r="A17" s="147" t="s">
        <v>19</v>
      </c>
      <c r="B17" s="148"/>
      <c r="C17" s="17">
        <v>156732000</v>
      </c>
      <c r="D17" s="17">
        <v>164014000</v>
      </c>
      <c r="E17" s="17">
        <f t="shared" si="0"/>
        <v>7282000</v>
      </c>
      <c r="F17" s="18">
        <f t="shared" si="1"/>
        <v>4.6461475639945897</v>
      </c>
    </row>
    <row r="18" spans="1:6" s="6" customFormat="1" ht="15" customHeight="1">
      <c r="A18" s="20"/>
      <c r="B18" s="20"/>
      <c r="C18" s="20"/>
      <c r="D18" s="20"/>
      <c r="E18" s="20"/>
      <c r="F18" s="21" t="s">
        <v>20</v>
      </c>
    </row>
  </sheetData>
  <mergeCells count="1">
    <mergeCell ref="A17:B17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9"/>
  <sheetViews>
    <sheetView workbookViewId="0"/>
  </sheetViews>
  <sheetFormatPr defaultColWidth="8.75" defaultRowHeight="15" customHeight="1"/>
  <cols>
    <col min="1" max="1" width="11.25" style="4" customWidth="1"/>
    <col min="2" max="6" width="15" style="4" customWidth="1"/>
    <col min="7" max="16384" width="8.75" style="4"/>
  </cols>
  <sheetData>
    <row r="1" spans="1:6" ht="15" customHeight="1">
      <c r="A1" s="459" t="s">
        <v>692</v>
      </c>
    </row>
    <row r="3" spans="1:6" ht="15" customHeight="1">
      <c r="A3" s="1" t="s">
        <v>355</v>
      </c>
    </row>
    <row r="4" spans="1:6" ht="15" customHeight="1">
      <c r="F4" s="5" t="s">
        <v>2</v>
      </c>
    </row>
    <row r="5" spans="1:6" ht="15" customHeight="1">
      <c r="A5" s="50" t="s">
        <v>353</v>
      </c>
      <c r="B5" s="50" t="s">
        <v>356</v>
      </c>
      <c r="C5" s="10" t="s">
        <v>357</v>
      </c>
      <c r="D5" s="10" t="s">
        <v>276</v>
      </c>
      <c r="E5" s="225" t="s">
        <v>19</v>
      </c>
      <c r="F5" s="8" t="s">
        <v>335</v>
      </c>
    </row>
    <row r="6" spans="1:6" ht="15" customHeight="1">
      <c r="A6" s="234" t="s">
        <v>154</v>
      </c>
      <c r="B6" s="100">
        <v>8772974</v>
      </c>
      <c r="C6" s="100">
        <v>7669785</v>
      </c>
      <c r="D6" s="100">
        <v>1977788</v>
      </c>
      <c r="E6" s="235">
        <v>18420547</v>
      </c>
      <c r="F6" s="236">
        <v>102.02</v>
      </c>
    </row>
    <row r="7" spans="1:6" ht="15" customHeight="1">
      <c r="A7" s="102">
        <v>29</v>
      </c>
      <c r="B7" s="100">
        <v>8702950</v>
      </c>
      <c r="C7" s="100">
        <v>7942065</v>
      </c>
      <c r="D7" s="100">
        <v>1960258</v>
      </c>
      <c r="E7" s="235">
        <v>18605273</v>
      </c>
      <c r="F7" s="236">
        <v>101</v>
      </c>
    </row>
    <row r="8" spans="1:6" ht="15" customHeight="1">
      <c r="A8" s="102">
        <v>30</v>
      </c>
      <c r="B8" s="99">
        <v>8614280</v>
      </c>
      <c r="C8" s="100">
        <v>7891930</v>
      </c>
      <c r="D8" s="100">
        <v>2016603</v>
      </c>
      <c r="E8" s="235">
        <v>18522813</v>
      </c>
      <c r="F8" s="236">
        <f>(E8/E7)*100</f>
        <v>99.556792313662896</v>
      </c>
    </row>
    <row r="9" spans="1:6" ht="15" customHeight="1">
      <c r="A9" s="237"/>
      <c r="B9" s="63"/>
      <c r="C9" s="63"/>
      <c r="D9" s="63"/>
      <c r="E9" s="63"/>
      <c r="F9" s="64" t="s">
        <v>354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9"/>
  <sheetViews>
    <sheetView workbookViewId="0"/>
  </sheetViews>
  <sheetFormatPr defaultColWidth="8.75" defaultRowHeight="15" customHeight="1"/>
  <cols>
    <col min="1" max="1" width="11.25" style="4" customWidth="1"/>
    <col min="2" max="5" width="18.75" style="4" customWidth="1"/>
    <col min="6" max="16384" width="8.75" style="4"/>
  </cols>
  <sheetData>
    <row r="1" spans="1:5" ht="15" customHeight="1">
      <c r="A1" s="459" t="s">
        <v>692</v>
      </c>
    </row>
    <row r="3" spans="1:5" ht="15" customHeight="1">
      <c r="A3" s="1" t="s">
        <v>358</v>
      </c>
    </row>
    <row r="4" spans="1:5" ht="15" customHeight="1">
      <c r="E4" s="5" t="s">
        <v>2</v>
      </c>
    </row>
    <row r="5" spans="1:5" ht="15" customHeight="1">
      <c r="A5" s="8" t="s">
        <v>353</v>
      </c>
      <c r="B5" s="106" t="s">
        <v>356</v>
      </c>
      <c r="C5" s="106" t="s">
        <v>357</v>
      </c>
      <c r="D5" s="238" t="s">
        <v>19</v>
      </c>
      <c r="E5" s="106" t="s">
        <v>335</v>
      </c>
    </row>
    <row r="6" spans="1:5" ht="15" customHeight="1">
      <c r="A6" s="234" t="s">
        <v>154</v>
      </c>
      <c r="B6" s="99">
        <v>1421750</v>
      </c>
      <c r="C6" s="100">
        <v>981426</v>
      </c>
      <c r="D6" s="235">
        <v>2403176</v>
      </c>
      <c r="E6" s="236">
        <v>101.35</v>
      </c>
    </row>
    <row r="7" spans="1:5" ht="15" customHeight="1">
      <c r="A7" s="102">
        <v>29</v>
      </c>
      <c r="B7" s="99">
        <v>1413471</v>
      </c>
      <c r="C7" s="100">
        <v>1019883</v>
      </c>
      <c r="D7" s="235">
        <v>2433354</v>
      </c>
      <c r="E7" s="236">
        <v>101.26</v>
      </c>
    </row>
    <row r="8" spans="1:5" ht="15" customHeight="1">
      <c r="A8" s="102">
        <v>30</v>
      </c>
      <c r="B8" s="99">
        <v>1404911</v>
      </c>
      <c r="C8" s="100">
        <v>1016457</v>
      </c>
      <c r="D8" s="235">
        <f>SUM(B8:C8)</f>
        <v>2421368</v>
      </c>
      <c r="E8" s="236">
        <f>(D8/D7)*100</f>
        <v>99.507428841015326</v>
      </c>
    </row>
    <row r="9" spans="1:5" ht="15" customHeight="1">
      <c r="A9" s="237"/>
      <c r="B9" s="63"/>
      <c r="C9" s="63"/>
      <c r="D9" s="63"/>
      <c r="E9" s="64" t="s">
        <v>354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14"/>
  <sheetViews>
    <sheetView workbookViewId="0"/>
  </sheetViews>
  <sheetFormatPr defaultColWidth="8.75" defaultRowHeight="15" customHeight="1"/>
  <cols>
    <col min="1" max="1" width="3.125" style="4" customWidth="1"/>
    <col min="2" max="2" width="4.375" style="4" customWidth="1"/>
    <col min="3" max="3" width="10" style="4" customWidth="1"/>
    <col min="4" max="5" width="7.5" style="4" customWidth="1"/>
    <col min="6" max="7" width="8.125" style="4" customWidth="1"/>
    <col min="8" max="8" width="9.375" style="4" customWidth="1"/>
    <col min="9" max="10" width="7.5" style="4" customWidth="1"/>
    <col min="11" max="12" width="3.125" style="4" customWidth="1"/>
    <col min="13" max="13" width="6.875" style="4" customWidth="1"/>
    <col min="14" max="16384" width="8.75" style="4"/>
  </cols>
  <sheetData>
    <row r="1" spans="1:13" ht="15" customHeight="1">
      <c r="A1" s="459" t="s">
        <v>692</v>
      </c>
    </row>
    <row r="3" spans="1:13" ht="15" customHeight="1">
      <c r="A3" s="1" t="s">
        <v>359</v>
      </c>
    </row>
    <row r="4" spans="1:13" ht="15" customHeight="1">
      <c r="A4" s="68" t="s">
        <v>360</v>
      </c>
      <c r="M4" s="5" t="s">
        <v>361</v>
      </c>
    </row>
    <row r="5" spans="1:13" ht="15" customHeight="1">
      <c r="A5" s="163" t="s">
        <v>362</v>
      </c>
      <c r="B5" s="239" t="s">
        <v>183</v>
      </c>
      <c r="C5" s="240" t="s">
        <v>19</v>
      </c>
      <c r="D5" s="162" t="s">
        <v>363</v>
      </c>
      <c r="E5" s="160"/>
      <c r="F5" s="160"/>
      <c r="G5" s="160"/>
      <c r="H5" s="160"/>
      <c r="I5" s="161"/>
      <c r="J5" s="162" t="s">
        <v>364</v>
      </c>
      <c r="K5" s="160"/>
      <c r="L5" s="160"/>
      <c r="M5" s="160"/>
    </row>
    <row r="6" spans="1:13" ht="15" customHeight="1">
      <c r="A6" s="167"/>
      <c r="B6" s="241"/>
      <c r="C6" s="242"/>
      <c r="D6" s="239" t="s">
        <v>365</v>
      </c>
      <c r="E6" s="239" t="s">
        <v>180</v>
      </c>
      <c r="F6" s="162" t="s">
        <v>366</v>
      </c>
      <c r="G6" s="160"/>
      <c r="H6" s="160"/>
      <c r="I6" s="161"/>
      <c r="J6" s="239" t="s">
        <v>367</v>
      </c>
      <c r="K6" s="243" t="s">
        <v>368</v>
      </c>
      <c r="L6" s="243" t="s">
        <v>369</v>
      </c>
      <c r="M6" s="209" t="s">
        <v>180</v>
      </c>
    </row>
    <row r="7" spans="1:13" ht="15" customHeight="1">
      <c r="A7" s="213"/>
      <c r="B7" s="244"/>
      <c r="C7" s="245"/>
      <c r="D7" s="244"/>
      <c r="E7" s="244"/>
      <c r="F7" s="73" t="s">
        <v>370</v>
      </c>
      <c r="G7" s="73" t="s">
        <v>371</v>
      </c>
      <c r="H7" s="73" t="s">
        <v>372</v>
      </c>
      <c r="I7" s="146" t="s">
        <v>180</v>
      </c>
      <c r="J7" s="244"/>
      <c r="K7" s="246"/>
      <c r="L7" s="246"/>
      <c r="M7" s="175"/>
    </row>
    <row r="8" spans="1:13" ht="15" customHeight="1">
      <c r="A8" s="247">
        <v>29</v>
      </c>
      <c r="B8" s="248" t="s">
        <v>273</v>
      </c>
      <c r="C8" s="249">
        <v>2585010</v>
      </c>
      <c r="D8" s="250">
        <v>15990</v>
      </c>
      <c r="E8" s="250">
        <v>99671</v>
      </c>
      <c r="F8" s="250">
        <v>967380</v>
      </c>
      <c r="G8" s="250">
        <v>22226</v>
      </c>
      <c r="H8" s="250">
        <v>998541</v>
      </c>
      <c r="I8" s="250">
        <v>366234</v>
      </c>
      <c r="J8" s="250">
        <v>59486</v>
      </c>
      <c r="K8" s="251" t="s">
        <v>137</v>
      </c>
      <c r="L8" s="251" t="s">
        <v>137</v>
      </c>
      <c r="M8" s="250">
        <v>55482</v>
      </c>
    </row>
    <row r="9" spans="1:13" ht="15" customHeight="1">
      <c r="A9" s="222"/>
      <c r="B9" s="252" t="s">
        <v>373</v>
      </c>
      <c r="C9" s="253">
        <v>581260</v>
      </c>
      <c r="D9" s="254">
        <v>21068</v>
      </c>
      <c r="E9" s="254">
        <v>40444</v>
      </c>
      <c r="F9" s="254">
        <v>322024</v>
      </c>
      <c r="G9" s="254">
        <v>10651</v>
      </c>
      <c r="H9" s="254">
        <v>5395</v>
      </c>
      <c r="I9" s="254">
        <v>171913</v>
      </c>
      <c r="J9" s="254">
        <v>7947</v>
      </c>
      <c r="K9" s="255" t="s">
        <v>137</v>
      </c>
      <c r="L9" s="255" t="s">
        <v>137</v>
      </c>
      <c r="M9" s="255">
        <v>1818</v>
      </c>
    </row>
    <row r="10" spans="1:13" ht="15" customHeight="1">
      <c r="A10" s="256">
        <v>30</v>
      </c>
      <c r="B10" s="248" t="s">
        <v>273</v>
      </c>
      <c r="C10" s="249">
        <v>2590774</v>
      </c>
      <c r="D10" s="250">
        <v>15990</v>
      </c>
      <c r="E10" s="250">
        <v>98470</v>
      </c>
      <c r="F10" s="250">
        <v>968144</v>
      </c>
      <c r="G10" s="250">
        <v>22226</v>
      </c>
      <c r="H10" s="250">
        <v>1001595</v>
      </c>
      <c r="I10" s="250">
        <v>367675</v>
      </c>
      <c r="J10" s="250">
        <v>61411</v>
      </c>
      <c r="K10" s="251" t="s">
        <v>137</v>
      </c>
      <c r="L10" s="251" t="s">
        <v>137</v>
      </c>
      <c r="M10" s="250">
        <v>55263</v>
      </c>
    </row>
    <row r="11" spans="1:13" ht="15" customHeight="1">
      <c r="A11" s="257"/>
      <c r="B11" s="258" t="s">
        <v>373</v>
      </c>
      <c r="C11" s="253">
        <v>581476</v>
      </c>
      <c r="D11" s="254">
        <v>21187</v>
      </c>
      <c r="E11" s="254">
        <v>41936</v>
      </c>
      <c r="F11" s="254">
        <v>322024</v>
      </c>
      <c r="G11" s="254">
        <v>10651</v>
      </c>
      <c r="H11" s="254">
        <v>5398</v>
      </c>
      <c r="I11" s="254">
        <v>171703</v>
      </c>
      <c r="J11" s="254">
        <v>6759</v>
      </c>
      <c r="K11" s="255" t="s">
        <v>137</v>
      </c>
      <c r="L11" s="255" t="s">
        <v>137</v>
      </c>
      <c r="M11" s="255">
        <v>1818</v>
      </c>
    </row>
    <row r="12" spans="1:13" ht="15" customHeight="1">
      <c r="A12" s="222">
        <v>31</v>
      </c>
      <c r="B12" s="252" t="s">
        <v>273</v>
      </c>
      <c r="C12" s="259">
        <v>2627472</v>
      </c>
      <c r="D12" s="260">
        <v>15990</v>
      </c>
      <c r="E12" s="260">
        <v>98874</v>
      </c>
      <c r="F12" s="260">
        <v>968144</v>
      </c>
      <c r="G12" s="260">
        <v>22226</v>
      </c>
      <c r="H12" s="260">
        <v>1028551</v>
      </c>
      <c r="I12" s="260">
        <v>375003</v>
      </c>
      <c r="J12" s="260">
        <v>68425</v>
      </c>
      <c r="K12" s="261" t="s">
        <v>137</v>
      </c>
      <c r="L12" s="261" t="s">
        <v>137</v>
      </c>
      <c r="M12" s="260">
        <v>50259</v>
      </c>
    </row>
    <row r="13" spans="1:13" ht="15" customHeight="1">
      <c r="A13" s="223"/>
      <c r="B13" s="262" t="s">
        <v>373</v>
      </c>
      <c r="C13" s="263">
        <v>581653</v>
      </c>
      <c r="D13" s="264">
        <v>21187</v>
      </c>
      <c r="E13" s="264">
        <v>41925</v>
      </c>
      <c r="F13" s="264">
        <v>322048</v>
      </c>
      <c r="G13" s="264">
        <v>10651</v>
      </c>
      <c r="H13" s="264">
        <v>5401</v>
      </c>
      <c r="I13" s="264">
        <v>171868</v>
      </c>
      <c r="J13" s="264">
        <v>6755</v>
      </c>
      <c r="K13" s="265" t="s">
        <v>137</v>
      </c>
      <c r="L13" s="265" t="s">
        <v>137</v>
      </c>
      <c r="M13" s="265">
        <v>1818</v>
      </c>
    </row>
    <row r="14" spans="1:13" ht="15" customHeight="1">
      <c r="I14" s="63"/>
      <c r="K14" s="63"/>
      <c r="L14" s="63"/>
      <c r="M14" s="64" t="s">
        <v>374</v>
      </c>
    </row>
  </sheetData>
  <mergeCells count="15">
    <mergeCell ref="L6:L7"/>
    <mergeCell ref="M6:M7"/>
    <mergeCell ref="A8:A9"/>
    <mergeCell ref="A10:A11"/>
    <mergeCell ref="A12:A13"/>
    <mergeCell ref="A5:A7"/>
    <mergeCell ref="B5:B7"/>
    <mergeCell ref="C5:C7"/>
    <mergeCell ref="D5:I5"/>
    <mergeCell ref="J5:M5"/>
    <mergeCell ref="D6:D7"/>
    <mergeCell ref="E6:E7"/>
    <mergeCell ref="F6:I6"/>
    <mergeCell ref="J6:J7"/>
    <mergeCell ref="K6:K7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49"/>
  <sheetViews>
    <sheetView workbookViewId="0"/>
  </sheetViews>
  <sheetFormatPr defaultColWidth="8.75" defaultRowHeight="15" customHeight="1"/>
  <cols>
    <col min="1" max="1" width="11.25" style="26" customWidth="1"/>
    <col min="2" max="4" width="25" style="26" customWidth="1"/>
    <col min="5" max="16384" width="8.75" style="26"/>
  </cols>
  <sheetData>
    <row r="1" spans="1:4" ht="15" customHeight="1">
      <c r="A1" s="459" t="s">
        <v>692</v>
      </c>
    </row>
    <row r="3" spans="1:4" ht="15" customHeight="1">
      <c r="A3" s="266" t="s">
        <v>375</v>
      </c>
      <c r="B3" s="267"/>
      <c r="C3" s="268"/>
      <c r="D3" s="267"/>
    </row>
    <row r="4" spans="1:4" ht="15" customHeight="1">
      <c r="A4" s="267"/>
      <c r="B4" s="267"/>
      <c r="C4" s="268"/>
      <c r="D4" s="267"/>
    </row>
    <row r="5" spans="1:4" ht="15" customHeight="1">
      <c r="A5" s="267" t="s">
        <v>376</v>
      </c>
      <c r="B5" s="267"/>
      <c r="C5" s="267"/>
      <c r="D5" s="267"/>
    </row>
    <row r="6" spans="1:4" ht="15" customHeight="1">
      <c r="A6" s="269" t="s">
        <v>377</v>
      </c>
      <c r="B6" s="270" t="s">
        <v>378</v>
      </c>
      <c r="C6" s="271" t="s">
        <v>379</v>
      </c>
      <c r="D6" s="270" t="s">
        <v>380</v>
      </c>
    </row>
    <row r="7" spans="1:4" ht="15" customHeight="1">
      <c r="A7" s="272">
        <v>1</v>
      </c>
      <c r="B7" s="273" t="s">
        <v>381</v>
      </c>
      <c r="C7" s="273" t="s">
        <v>382</v>
      </c>
      <c r="D7" s="273" t="s">
        <v>383</v>
      </c>
    </row>
    <row r="8" spans="1:4" ht="15" customHeight="1">
      <c r="A8" s="272">
        <v>2</v>
      </c>
      <c r="B8" s="273" t="s">
        <v>381</v>
      </c>
      <c r="C8" s="273" t="s">
        <v>384</v>
      </c>
      <c r="D8" s="273" t="s">
        <v>385</v>
      </c>
    </row>
    <row r="9" spans="1:4" ht="15" customHeight="1">
      <c r="A9" s="272">
        <v>3</v>
      </c>
      <c r="B9" s="273" t="s">
        <v>381</v>
      </c>
      <c r="C9" s="273" t="s">
        <v>386</v>
      </c>
      <c r="D9" s="273" t="s">
        <v>387</v>
      </c>
    </row>
    <row r="10" spans="1:4" ht="15" customHeight="1">
      <c r="A10" s="272">
        <v>4</v>
      </c>
      <c r="B10" s="273" t="s">
        <v>388</v>
      </c>
      <c r="C10" s="273" t="s">
        <v>389</v>
      </c>
      <c r="D10" s="273" t="s">
        <v>390</v>
      </c>
    </row>
    <row r="11" spans="1:4" ht="15" customHeight="1">
      <c r="A11" s="272">
        <v>5</v>
      </c>
      <c r="B11" s="273" t="s">
        <v>391</v>
      </c>
      <c r="C11" s="273" t="s">
        <v>392</v>
      </c>
      <c r="D11" s="273" t="s">
        <v>393</v>
      </c>
    </row>
    <row r="12" spans="1:4" ht="15" customHeight="1">
      <c r="A12" s="272">
        <v>6</v>
      </c>
      <c r="B12" s="273" t="s">
        <v>394</v>
      </c>
      <c r="C12" s="273" t="s">
        <v>395</v>
      </c>
      <c r="D12" s="273" t="s">
        <v>396</v>
      </c>
    </row>
    <row r="13" spans="1:4" ht="15" customHeight="1">
      <c r="A13" s="272">
        <v>7</v>
      </c>
      <c r="B13" s="273" t="s">
        <v>394</v>
      </c>
      <c r="C13" s="273" t="s">
        <v>397</v>
      </c>
      <c r="D13" s="273" t="s">
        <v>398</v>
      </c>
    </row>
    <row r="14" spans="1:4" ht="15" customHeight="1">
      <c r="A14" s="272">
        <v>8</v>
      </c>
      <c r="B14" s="273" t="s">
        <v>394</v>
      </c>
      <c r="C14" s="273" t="s">
        <v>399</v>
      </c>
      <c r="D14" s="273" t="s">
        <v>400</v>
      </c>
    </row>
    <row r="15" spans="1:4" ht="15.75" customHeight="1">
      <c r="A15" s="272">
        <v>9</v>
      </c>
      <c r="B15" s="273" t="s">
        <v>394</v>
      </c>
      <c r="C15" s="273" t="s">
        <v>401</v>
      </c>
      <c r="D15" s="273" t="s">
        <v>402</v>
      </c>
    </row>
    <row r="16" spans="1:4" ht="15" customHeight="1">
      <c r="A16" s="272">
        <v>10</v>
      </c>
      <c r="B16" s="274" t="s">
        <v>394</v>
      </c>
      <c r="C16" s="273" t="s">
        <v>403</v>
      </c>
      <c r="D16" s="273" t="s">
        <v>404</v>
      </c>
    </row>
    <row r="17" spans="1:4" ht="15" customHeight="1">
      <c r="A17" s="272">
        <v>11</v>
      </c>
      <c r="B17" s="274" t="s">
        <v>405</v>
      </c>
      <c r="C17" s="274" t="s">
        <v>406</v>
      </c>
      <c r="D17" s="274" t="s">
        <v>407</v>
      </c>
    </row>
    <row r="18" spans="1:4" ht="15" customHeight="1">
      <c r="A18" s="272">
        <v>12</v>
      </c>
      <c r="B18" s="274" t="s">
        <v>405</v>
      </c>
      <c r="C18" s="274" t="s">
        <v>408</v>
      </c>
      <c r="D18" s="274" t="s">
        <v>409</v>
      </c>
    </row>
    <row r="19" spans="1:4" ht="15" customHeight="1">
      <c r="A19" s="272">
        <v>13</v>
      </c>
      <c r="B19" s="274" t="s">
        <v>405</v>
      </c>
      <c r="C19" s="274" t="s">
        <v>410</v>
      </c>
      <c r="D19" s="274" t="s">
        <v>411</v>
      </c>
    </row>
    <row r="20" spans="1:4" ht="15" customHeight="1">
      <c r="A20" s="272">
        <v>14</v>
      </c>
      <c r="B20" s="274" t="s">
        <v>412</v>
      </c>
      <c r="C20" s="274" t="s">
        <v>413</v>
      </c>
      <c r="D20" s="274" t="s">
        <v>414</v>
      </c>
    </row>
    <row r="21" spans="1:4" ht="15" customHeight="1">
      <c r="A21" s="272">
        <v>15</v>
      </c>
      <c r="B21" s="274" t="s">
        <v>412</v>
      </c>
      <c r="C21" s="274" t="s">
        <v>415</v>
      </c>
      <c r="D21" s="274" t="s">
        <v>416</v>
      </c>
    </row>
    <row r="22" spans="1:4" ht="15" customHeight="1">
      <c r="A22" s="275">
        <v>16</v>
      </c>
      <c r="B22" s="276" t="s">
        <v>412</v>
      </c>
      <c r="C22" s="277" t="s">
        <v>417</v>
      </c>
      <c r="D22" s="277"/>
    </row>
    <row r="23" spans="1:4" ht="15" customHeight="1">
      <c r="A23" s="278"/>
      <c r="B23" s="274"/>
      <c r="C23" s="274"/>
      <c r="D23" s="274"/>
    </row>
    <row r="24" spans="1:4" ht="15" customHeight="1">
      <c r="A24" s="267" t="s">
        <v>418</v>
      </c>
      <c r="B24" s="267"/>
      <c r="C24" s="267"/>
      <c r="D24" s="267"/>
    </row>
    <row r="25" spans="1:4" ht="15" customHeight="1">
      <c r="A25" s="269" t="s">
        <v>377</v>
      </c>
      <c r="B25" s="270" t="s">
        <v>419</v>
      </c>
      <c r="C25" s="271" t="s">
        <v>379</v>
      </c>
      <c r="D25" s="270" t="s">
        <v>380</v>
      </c>
    </row>
    <row r="26" spans="1:4" ht="15" customHeight="1">
      <c r="A26" s="272">
        <v>1</v>
      </c>
      <c r="B26" s="273" t="s">
        <v>420</v>
      </c>
      <c r="C26" s="273" t="s">
        <v>421</v>
      </c>
      <c r="D26" s="273" t="s">
        <v>422</v>
      </c>
    </row>
    <row r="27" spans="1:4" ht="15" customHeight="1">
      <c r="A27" s="272">
        <v>2</v>
      </c>
      <c r="B27" s="273" t="s">
        <v>420</v>
      </c>
      <c r="C27" s="273" t="s">
        <v>423</v>
      </c>
      <c r="D27" s="273" t="s">
        <v>424</v>
      </c>
    </row>
    <row r="28" spans="1:4" ht="15" customHeight="1">
      <c r="A28" s="272">
        <v>3</v>
      </c>
      <c r="B28" s="273" t="s">
        <v>425</v>
      </c>
      <c r="C28" s="273" t="s">
        <v>426</v>
      </c>
      <c r="D28" s="273" t="s">
        <v>427</v>
      </c>
    </row>
    <row r="29" spans="1:4" ht="15" customHeight="1">
      <c r="A29" s="272">
        <v>4</v>
      </c>
      <c r="B29" s="273" t="s">
        <v>428</v>
      </c>
      <c r="C29" s="273" t="s">
        <v>429</v>
      </c>
      <c r="D29" s="273" t="s">
        <v>430</v>
      </c>
    </row>
    <row r="30" spans="1:4" ht="15" customHeight="1">
      <c r="A30" s="272">
        <v>5</v>
      </c>
      <c r="B30" s="273" t="s">
        <v>428</v>
      </c>
      <c r="C30" s="273" t="s">
        <v>431</v>
      </c>
      <c r="D30" s="273" t="s">
        <v>432</v>
      </c>
    </row>
    <row r="31" spans="1:4" ht="15" customHeight="1">
      <c r="A31" s="272">
        <v>6</v>
      </c>
      <c r="B31" s="273" t="s">
        <v>433</v>
      </c>
      <c r="C31" s="273" t="s">
        <v>434</v>
      </c>
      <c r="D31" s="273" t="s">
        <v>435</v>
      </c>
    </row>
    <row r="32" spans="1:4" ht="15" customHeight="1">
      <c r="A32" s="272">
        <v>7</v>
      </c>
      <c r="B32" s="273" t="s">
        <v>433</v>
      </c>
      <c r="C32" s="273" t="s">
        <v>436</v>
      </c>
      <c r="D32" s="273" t="s">
        <v>437</v>
      </c>
    </row>
    <row r="33" spans="1:4" ht="15" customHeight="1">
      <c r="A33" s="272">
        <v>8</v>
      </c>
      <c r="B33" s="273" t="s">
        <v>438</v>
      </c>
      <c r="C33" s="273" t="s">
        <v>439</v>
      </c>
      <c r="D33" s="273" t="s">
        <v>440</v>
      </c>
    </row>
    <row r="34" spans="1:4" ht="15" customHeight="1">
      <c r="A34" s="272">
        <v>9</v>
      </c>
      <c r="B34" s="273" t="s">
        <v>438</v>
      </c>
      <c r="C34" s="273" t="s">
        <v>441</v>
      </c>
      <c r="D34" s="273" t="s">
        <v>442</v>
      </c>
    </row>
    <row r="35" spans="1:4" ht="15" customHeight="1">
      <c r="A35" s="272">
        <v>10</v>
      </c>
      <c r="B35" s="273" t="s">
        <v>443</v>
      </c>
      <c r="C35" s="273" t="s">
        <v>444</v>
      </c>
      <c r="D35" s="273" t="s">
        <v>445</v>
      </c>
    </row>
    <row r="36" spans="1:4" ht="15" customHeight="1">
      <c r="A36" s="272">
        <v>11</v>
      </c>
      <c r="B36" s="273" t="s">
        <v>438</v>
      </c>
      <c r="C36" s="273" t="s">
        <v>446</v>
      </c>
      <c r="D36" s="273" t="s">
        <v>447</v>
      </c>
    </row>
    <row r="37" spans="1:4" ht="15" customHeight="1">
      <c r="A37" s="272">
        <v>12</v>
      </c>
      <c r="B37" s="274" t="s">
        <v>448</v>
      </c>
      <c r="C37" s="273" t="s">
        <v>449</v>
      </c>
      <c r="D37" s="273" t="s">
        <v>450</v>
      </c>
    </row>
    <row r="38" spans="1:4" ht="15" customHeight="1">
      <c r="A38" s="272">
        <v>13</v>
      </c>
      <c r="B38" s="274" t="s">
        <v>451</v>
      </c>
      <c r="C38" s="273" t="s">
        <v>452</v>
      </c>
      <c r="D38" s="273" t="s">
        <v>453</v>
      </c>
    </row>
    <row r="39" spans="1:4" ht="15" customHeight="1">
      <c r="A39" s="272">
        <v>14</v>
      </c>
      <c r="B39" s="274" t="s">
        <v>438</v>
      </c>
      <c r="C39" s="273" t="s">
        <v>454</v>
      </c>
      <c r="D39" s="273" t="s">
        <v>455</v>
      </c>
    </row>
    <row r="40" spans="1:4" ht="15" customHeight="1">
      <c r="A40" s="272">
        <v>15</v>
      </c>
      <c r="B40" s="274" t="s">
        <v>456</v>
      </c>
      <c r="C40" s="274" t="s">
        <v>457</v>
      </c>
      <c r="D40" s="274" t="s">
        <v>458</v>
      </c>
    </row>
    <row r="41" spans="1:4" ht="15" customHeight="1">
      <c r="A41" s="272">
        <v>16</v>
      </c>
      <c r="B41" s="274" t="s">
        <v>438</v>
      </c>
      <c r="C41" s="274" t="s">
        <v>459</v>
      </c>
      <c r="D41" s="274" t="s">
        <v>460</v>
      </c>
    </row>
    <row r="42" spans="1:4" ht="15" customHeight="1">
      <c r="A42" s="272">
        <v>17</v>
      </c>
      <c r="B42" s="274" t="s">
        <v>461</v>
      </c>
      <c r="C42" s="274" t="s">
        <v>462</v>
      </c>
      <c r="D42" s="274" t="s">
        <v>463</v>
      </c>
    </row>
    <row r="43" spans="1:4" ht="15" customHeight="1">
      <c r="A43" s="272">
        <v>18</v>
      </c>
      <c r="B43" s="274" t="s">
        <v>464</v>
      </c>
      <c r="C43" s="274" t="s">
        <v>465</v>
      </c>
      <c r="D43" s="274" t="s">
        <v>466</v>
      </c>
    </row>
    <row r="44" spans="1:4" ht="15" customHeight="1">
      <c r="A44" s="272">
        <v>19</v>
      </c>
      <c r="B44" s="274" t="s">
        <v>461</v>
      </c>
      <c r="C44" s="274" t="s">
        <v>467</v>
      </c>
      <c r="D44" s="274" t="s">
        <v>468</v>
      </c>
    </row>
    <row r="45" spans="1:4" ht="15" customHeight="1">
      <c r="A45" s="272">
        <v>20</v>
      </c>
      <c r="B45" s="274" t="s">
        <v>464</v>
      </c>
      <c r="C45" s="274" t="s">
        <v>469</v>
      </c>
      <c r="D45" s="274" t="s">
        <v>470</v>
      </c>
    </row>
    <row r="46" spans="1:4" ht="15" customHeight="1">
      <c r="A46" s="272">
        <v>21</v>
      </c>
      <c r="B46" s="274" t="s">
        <v>464</v>
      </c>
      <c r="C46" s="274" t="s">
        <v>471</v>
      </c>
      <c r="D46" s="274" t="s">
        <v>472</v>
      </c>
    </row>
    <row r="47" spans="1:4" ht="15" customHeight="1">
      <c r="A47" s="272">
        <v>22</v>
      </c>
      <c r="B47" s="274" t="s">
        <v>473</v>
      </c>
      <c r="C47" s="274" t="s">
        <v>474</v>
      </c>
      <c r="D47" s="274"/>
    </row>
    <row r="48" spans="1:4" ht="15" customHeight="1">
      <c r="A48" s="279" t="s">
        <v>475</v>
      </c>
      <c r="B48" s="279"/>
      <c r="C48" s="279"/>
      <c r="D48" s="280" t="s">
        <v>476</v>
      </c>
    </row>
    <row r="49" spans="1:4" ht="15" customHeight="1">
      <c r="A49" s="281" t="s">
        <v>477</v>
      </c>
      <c r="B49" s="281"/>
      <c r="C49" s="281"/>
      <c r="D49" s="281"/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3"/>
  <sheetViews>
    <sheetView workbookViewId="0"/>
  </sheetViews>
  <sheetFormatPr defaultColWidth="8.75" defaultRowHeight="15" customHeight="1"/>
  <cols>
    <col min="1" max="1" width="11.25" style="4" customWidth="1"/>
    <col min="2" max="7" width="12.5" style="4" customWidth="1"/>
    <col min="8" max="16384" width="8.75" style="4"/>
  </cols>
  <sheetData>
    <row r="1" spans="1:7" ht="15" customHeight="1">
      <c r="A1" s="459" t="s">
        <v>692</v>
      </c>
    </row>
    <row r="3" spans="1:7" ht="15" customHeight="1">
      <c r="A3" s="1" t="s">
        <v>478</v>
      </c>
    </row>
    <row r="4" spans="1:7" ht="15" customHeight="1">
      <c r="A4" s="282" t="s">
        <v>479</v>
      </c>
      <c r="B4" s="158"/>
      <c r="G4" s="5" t="s">
        <v>480</v>
      </c>
    </row>
    <row r="5" spans="1:7" ht="15" customHeight="1">
      <c r="A5" s="283" t="s">
        <v>481</v>
      </c>
      <c r="B5" s="240" t="s">
        <v>482</v>
      </c>
      <c r="C5" s="162" t="s">
        <v>483</v>
      </c>
      <c r="D5" s="161"/>
      <c r="E5" s="162" t="s">
        <v>484</v>
      </c>
      <c r="F5" s="161"/>
      <c r="G5" s="284" t="s">
        <v>485</v>
      </c>
    </row>
    <row r="6" spans="1:7" ht="15" customHeight="1">
      <c r="A6" s="285"/>
      <c r="B6" s="245"/>
      <c r="C6" s="50" t="s">
        <v>486</v>
      </c>
      <c r="D6" s="50" t="s">
        <v>487</v>
      </c>
      <c r="E6" s="50" t="s">
        <v>488</v>
      </c>
      <c r="F6" s="8" t="s">
        <v>487</v>
      </c>
      <c r="G6" s="286"/>
    </row>
    <row r="7" spans="1:7" ht="15" customHeight="1">
      <c r="A7" s="287" t="s">
        <v>489</v>
      </c>
      <c r="B7" s="288">
        <v>2910</v>
      </c>
      <c r="C7" s="100">
        <v>1646</v>
      </c>
      <c r="D7" s="101">
        <v>56.563573883161503</v>
      </c>
      <c r="E7" s="100">
        <v>1264</v>
      </c>
      <c r="F7" s="289">
        <v>43.436426116838497</v>
      </c>
      <c r="G7" s="101">
        <v>115.014776632302</v>
      </c>
    </row>
    <row r="8" spans="1:7" ht="15" customHeight="1">
      <c r="A8" s="287">
        <v>28</v>
      </c>
      <c r="B8" s="288">
        <v>2944</v>
      </c>
      <c r="C8" s="100">
        <v>1637</v>
      </c>
      <c r="D8" s="101">
        <v>56.563573883161503</v>
      </c>
      <c r="E8" s="100">
        <v>1307</v>
      </c>
      <c r="F8" s="289">
        <v>44.4</v>
      </c>
      <c r="G8" s="101">
        <v>114.5</v>
      </c>
    </row>
    <row r="9" spans="1:7" ht="15" customHeight="1">
      <c r="A9" s="287">
        <v>29</v>
      </c>
      <c r="B9" s="288">
        <v>2961</v>
      </c>
      <c r="C9" s="100">
        <v>1630</v>
      </c>
      <c r="D9" s="101">
        <v>55.048969942586965</v>
      </c>
      <c r="E9" s="100">
        <v>1331</v>
      </c>
      <c r="F9" s="289">
        <v>44.951030057413035</v>
      </c>
      <c r="G9" s="101">
        <v>114.7</v>
      </c>
    </row>
    <row r="10" spans="1:7" ht="15" customHeight="1">
      <c r="A10" s="287">
        <v>30</v>
      </c>
      <c r="B10" s="288">
        <v>2954</v>
      </c>
      <c r="C10" s="100">
        <v>1608</v>
      </c>
      <c r="D10" s="101">
        <v>54.43466486120515</v>
      </c>
      <c r="E10" s="100">
        <v>1346</v>
      </c>
      <c r="F10" s="101">
        <v>45.565335138794858</v>
      </c>
      <c r="G10" s="101">
        <v>115.5</v>
      </c>
    </row>
    <row r="11" spans="1:7" ht="15" customHeight="1">
      <c r="A11" s="290">
        <v>31</v>
      </c>
      <c r="B11" s="291">
        <v>2960</v>
      </c>
      <c r="C11" s="105">
        <v>1616</v>
      </c>
      <c r="D11" s="224">
        <v>54.6</v>
      </c>
      <c r="E11" s="105">
        <v>1344</v>
      </c>
      <c r="F11" s="224">
        <v>45.4</v>
      </c>
      <c r="G11" s="224">
        <v>116</v>
      </c>
    </row>
    <row r="12" spans="1:7" ht="15" customHeight="1">
      <c r="A12" s="4" t="s">
        <v>490</v>
      </c>
    </row>
    <row r="13" spans="1:7" ht="15" customHeight="1">
      <c r="G13" s="41" t="s">
        <v>491</v>
      </c>
    </row>
  </sheetData>
  <mergeCells count="5">
    <mergeCell ref="A5:A6"/>
    <mergeCell ref="B5:B6"/>
    <mergeCell ref="C5:D5"/>
    <mergeCell ref="E5:F5"/>
    <mergeCell ref="G5:G6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21"/>
  <sheetViews>
    <sheetView workbookViewId="0"/>
  </sheetViews>
  <sheetFormatPr defaultColWidth="8.75" defaultRowHeight="15" customHeight="1"/>
  <cols>
    <col min="1" max="1" width="16.875" style="6" customWidth="1"/>
    <col min="2" max="4" width="23.125" style="6" customWidth="1"/>
    <col min="5" max="16384" width="8.75" style="6"/>
  </cols>
  <sheetData>
    <row r="1" spans="1:4" s="4" customFormat="1" ht="15" customHeight="1">
      <c r="A1" s="459" t="s">
        <v>692</v>
      </c>
    </row>
    <row r="2" spans="1:4" s="4" customFormat="1" ht="15" customHeight="1"/>
    <row r="3" spans="1:4" ht="15" customHeight="1">
      <c r="A3" s="1" t="s">
        <v>492</v>
      </c>
    </row>
    <row r="4" spans="1:4" ht="15" customHeight="1">
      <c r="A4" s="282" t="s">
        <v>493</v>
      </c>
      <c r="B4" s="90"/>
      <c r="C4" s="90"/>
      <c r="D4" s="90" t="s">
        <v>494</v>
      </c>
    </row>
    <row r="5" spans="1:4" ht="15" customHeight="1">
      <c r="A5" s="292" t="s">
        <v>495</v>
      </c>
      <c r="B5" s="106" t="s">
        <v>496</v>
      </c>
      <c r="C5" s="106" t="s">
        <v>497</v>
      </c>
      <c r="D5" s="106" t="s">
        <v>498</v>
      </c>
    </row>
    <row r="6" spans="1:4" ht="15" customHeight="1">
      <c r="A6" s="293" t="s">
        <v>499</v>
      </c>
      <c r="B6" s="108">
        <v>2806</v>
      </c>
      <c r="C6" s="108">
        <v>2801</v>
      </c>
      <c r="D6" s="108">
        <v>2808</v>
      </c>
    </row>
    <row r="7" spans="1:4" ht="15" customHeight="1">
      <c r="A7" s="252" t="s">
        <v>500</v>
      </c>
      <c r="B7" s="109">
        <v>12</v>
      </c>
      <c r="C7" s="109">
        <v>14</v>
      </c>
      <c r="D7" s="109">
        <v>14</v>
      </c>
    </row>
    <row r="8" spans="1:4" ht="15" customHeight="1">
      <c r="A8" s="252" t="s">
        <v>501</v>
      </c>
      <c r="B8" s="109">
        <v>168</v>
      </c>
      <c r="C8" s="109">
        <v>162</v>
      </c>
      <c r="D8" s="109">
        <v>161</v>
      </c>
    </row>
    <row r="9" spans="1:4" ht="15" customHeight="1">
      <c r="A9" s="252" t="s">
        <v>502</v>
      </c>
      <c r="B9" s="109">
        <v>303</v>
      </c>
      <c r="C9" s="109">
        <v>309</v>
      </c>
      <c r="D9" s="109">
        <v>297</v>
      </c>
    </row>
    <row r="10" spans="1:4" ht="15" customHeight="1">
      <c r="A10" s="252" t="s">
        <v>503</v>
      </c>
      <c r="B10" s="109">
        <v>375</v>
      </c>
      <c r="C10" s="109">
        <v>384</v>
      </c>
      <c r="D10" s="109">
        <v>363</v>
      </c>
    </row>
    <row r="11" spans="1:4" ht="15" customHeight="1">
      <c r="A11" s="252" t="s">
        <v>504</v>
      </c>
      <c r="B11" s="109">
        <v>346</v>
      </c>
      <c r="C11" s="109">
        <v>339</v>
      </c>
      <c r="D11" s="109">
        <v>367</v>
      </c>
    </row>
    <row r="12" spans="1:4" ht="15" customHeight="1">
      <c r="A12" s="252" t="s">
        <v>505</v>
      </c>
      <c r="B12" s="109">
        <v>347</v>
      </c>
      <c r="C12" s="109">
        <v>343</v>
      </c>
      <c r="D12" s="109">
        <v>346</v>
      </c>
    </row>
    <row r="13" spans="1:4" ht="15" customHeight="1">
      <c r="A13" s="252" t="s">
        <v>506</v>
      </c>
      <c r="B13" s="109">
        <v>330</v>
      </c>
      <c r="C13" s="109">
        <v>353</v>
      </c>
      <c r="D13" s="109">
        <v>357</v>
      </c>
    </row>
    <row r="14" spans="1:4" ht="15" customHeight="1">
      <c r="A14" s="252" t="s">
        <v>507</v>
      </c>
      <c r="B14" s="109">
        <v>267</v>
      </c>
      <c r="C14" s="109">
        <v>272</v>
      </c>
      <c r="D14" s="109">
        <v>278</v>
      </c>
    </row>
    <row r="15" spans="1:4" ht="15" customHeight="1">
      <c r="A15" s="252" t="s">
        <v>508</v>
      </c>
      <c r="B15" s="109">
        <v>209</v>
      </c>
      <c r="C15" s="109">
        <v>208</v>
      </c>
      <c r="D15" s="109">
        <v>231</v>
      </c>
    </row>
    <row r="16" spans="1:4" ht="15" customHeight="1">
      <c r="A16" s="252" t="s">
        <v>509</v>
      </c>
      <c r="B16" s="109">
        <v>166</v>
      </c>
      <c r="C16" s="109">
        <v>160</v>
      </c>
      <c r="D16" s="109">
        <v>162</v>
      </c>
    </row>
    <row r="17" spans="1:4" ht="15" customHeight="1">
      <c r="A17" s="252" t="s">
        <v>510</v>
      </c>
      <c r="B17" s="109">
        <v>246</v>
      </c>
      <c r="C17" s="109">
        <v>212</v>
      </c>
      <c r="D17" s="109">
        <v>184</v>
      </c>
    </row>
    <row r="18" spans="1:4" ht="15" customHeight="1">
      <c r="A18" s="252" t="s">
        <v>511</v>
      </c>
      <c r="B18" s="109">
        <v>36</v>
      </c>
      <c r="C18" s="109">
        <v>44</v>
      </c>
      <c r="D18" s="109">
        <v>46</v>
      </c>
    </row>
    <row r="19" spans="1:4" ht="15" customHeight="1">
      <c r="A19" s="262" t="s">
        <v>512</v>
      </c>
      <c r="B19" s="105">
        <v>1</v>
      </c>
      <c r="C19" s="105">
        <v>1</v>
      </c>
      <c r="D19" s="105">
        <v>2</v>
      </c>
    </row>
    <row r="20" spans="1:4" ht="15" customHeight="1">
      <c r="A20" s="4" t="s">
        <v>513</v>
      </c>
      <c r="B20" s="294"/>
      <c r="C20" s="295"/>
      <c r="D20" s="295"/>
    </row>
    <row r="21" spans="1:4" ht="15" customHeight="1">
      <c r="A21" s="4"/>
      <c r="B21" s="4"/>
      <c r="C21" s="56"/>
      <c r="D21" s="56" t="s">
        <v>514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G12"/>
  <sheetViews>
    <sheetView workbookViewId="0"/>
  </sheetViews>
  <sheetFormatPr defaultColWidth="8" defaultRowHeight="15" customHeight="1"/>
  <cols>
    <col min="1" max="1" width="16.875" style="26" customWidth="1"/>
    <col min="2" max="2" width="11.5" style="26" customWidth="1"/>
    <col min="3" max="3" width="11.625" style="26" customWidth="1"/>
    <col min="4" max="4" width="11.5" style="26" customWidth="1"/>
    <col min="5" max="5" width="11.625" style="26" customWidth="1"/>
    <col min="6" max="6" width="11.5" style="26" customWidth="1"/>
    <col min="7" max="7" width="11.625" style="26" customWidth="1"/>
    <col min="8" max="16384" width="8" style="26"/>
  </cols>
  <sheetData>
    <row r="1" spans="1:7" ht="15" customHeight="1">
      <c r="A1" s="459" t="s">
        <v>692</v>
      </c>
    </row>
    <row r="3" spans="1:7" ht="15" customHeight="1">
      <c r="A3" s="22" t="s">
        <v>515</v>
      </c>
    </row>
    <row r="4" spans="1:7" ht="15" customHeight="1">
      <c r="A4" s="296" t="s">
        <v>516</v>
      </c>
      <c r="G4" s="5" t="s">
        <v>517</v>
      </c>
    </row>
    <row r="5" spans="1:7" ht="15" customHeight="1">
      <c r="A5" s="297" t="s">
        <v>518</v>
      </c>
      <c r="B5" s="298" t="s">
        <v>519</v>
      </c>
      <c r="C5" s="150"/>
      <c r="D5" s="298" t="s">
        <v>185</v>
      </c>
      <c r="E5" s="149"/>
      <c r="F5" s="298" t="s">
        <v>186</v>
      </c>
      <c r="G5" s="149"/>
    </row>
    <row r="6" spans="1:7" ht="15" customHeight="1">
      <c r="A6" s="299"/>
      <c r="B6" s="300" t="s">
        <v>520</v>
      </c>
      <c r="C6" s="301" t="s">
        <v>521</v>
      </c>
      <c r="D6" s="300" t="s">
        <v>520</v>
      </c>
      <c r="E6" s="301" t="s">
        <v>521</v>
      </c>
      <c r="F6" s="300" t="s">
        <v>520</v>
      </c>
      <c r="G6" s="301" t="s">
        <v>521</v>
      </c>
    </row>
    <row r="7" spans="1:7" ht="15" customHeight="1">
      <c r="A7" s="302" t="s">
        <v>522</v>
      </c>
      <c r="B7" s="100">
        <v>13</v>
      </c>
      <c r="C7" s="100">
        <v>932</v>
      </c>
      <c r="D7" s="100">
        <v>13</v>
      </c>
      <c r="E7" s="100">
        <v>801</v>
      </c>
      <c r="F7" s="100">
        <v>15</v>
      </c>
      <c r="G7" s="100">
        <v>851</v>
      </c>
    </row>
    <row r="8" spans="1:7" ht="15" customHeight="1">
      <c r="A8" s="302" t="s">
        <v>523</v>
      </c>
      <c r="B8" s="100">
        <v>6</v>
      </c>
      <c r="C8" s="100">
        <v>349</v>
      </c>
      <c r="D8" s="100">
        <v>6</v>
      </c>
      <c r="E8" s="100">
        <v>345</v>
      </c>
      <c r="F8" s="100">
        <v>6</v>
      </c>
      <c r="G8" s="100">
        <v>370</v>
      </c>
    </row>
    <row r="9" spans="1:7" ht="15" customHeight="1">
      <c r="A9" s="302" t="s">
        <v>524</v>
      </c>
      <c r="B9" s="100">
        <v>21</v>
      </c>
      <c r="C9" s="100">
        <v>1178</v>
      </c>
      <c r="D9" s="100">
        <v>19</v>
      </c>
      <c r="E9" s="100">
        <v>942</v>
      </c>
      <c r="F9" s="100">
        <v>20</v>
      </c>
      <c r="G9" s="100">
        <v>982</v>
      </c>
    </row>
    <row r="10" spans="1:7" ht="15" customHeight="1">
      <c r="A10" s="302" t="s">
        <v>525</v>
      </c>
      <c r="B10" s="100">
        <v>49</v>
      </c>
      <c r="C10" s="100">
        <v>78</v>
      </c>
      <c r="D10" s="100">
        <v>46</v>
      </c>
      <c r="E10" s="100">
        <v>80</v>
      </c>
      <c r="F10" s="100">
        <v>45</v>
      </c>
      <c r="G10" s="100">
        <v>75</v>
      </c>
    </row>
    <row r="11" spans="1:7" ht="15" customHeight="1">
      <c r="A11" s="303" t="s">
        <v>526</v>
      </c>
      <c r="B11" s="105">
        <v>82</v>
      </c>
      <c r="C11" s="105">
        <v>252</v>
      </c>
      <c r="D11" s="105">
        <v>78</v>
      </c>
      <c r="E11" s="105">
        <v>266</v>
      </c>
      <c r="F11" s="105">
        <v>76</v>
      </c>
      <c r="G11" s="105">
        <v>244</v>
      </c>
    </row>
    <row r="12" spans="1:7" ht="15" customHeight="1">
      <c r="C12" s="41"/>
      <c r="E12" s="41"/>
      <c r="G12" s="41" t="s">
        <v>491</v>
      </c>
    </row>
  </sheetData>
  <mergeCells count="4">
    <mergeCell ref="A5:A6"/>
    <mergeCell ref="B5:C5"/>
    <mergeCell ref="D5:E5"/>
    <mergeCell ref="F5:G5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Q72"/>
  <sheetViews>
    <sheetView zoomScale="115" zoomScaleNormal="115" workbookViewId="0"/>
  </sheetViews>
  <sheetFormatPr defaultColWidth="8.75" defaultRowHeight="15" customHeight="1"/>
  <cols>
    <col min="1" max="1" width="3.5" style="308" customWidth="1"/>
    <col min="2" max="2" width="0.625" style="308" customWidth="1"/>
    <col min="3" max="3" width="2.625" style="308" customWidth="1"/>
    <col min="4" max="4" width="20.625" style="308" customWidth="1"/>
    <col min="5" max="5" width="0.625" style="308" customWidth="1"/>
    <col min="6" max="8" width="5.25" style="308" customWidth="1"/>
    <col min="9" max="9" width="0.625" style="308" customWidth="1"/>
    <col min="10" max="10" width="3.25" style="308" customWidth="1"/>
    <col min="11" max="11" width="0.625" style="308" customWidth="1"/>
    <col min="12" max="12" width="2.875" style="308" customWidth="1"/>
    <col min="13" max="13" width="18.75" style="308" customWidth="1"/>
    <col min="14" max="14" width="0.625" style="308" customWidth="1"/>
    <col min="15" max="17" width="5.25" style="308" customWidth="1"/>
    <col min="18" max="16384" width="8.75" style="308"/>
  </cols>
  <sheetData>
    <row r="1" spans="1:17" s="461" customFormat="1" ht="15" customHeight="1">
      <c r="A1" s="459" t="s">
        <v>692</v>
      </c>
    </row>
    <row r="2" spans="1:17" s="461" customFormat="1" ht="15" customHeight="1"/>
    <row r="3" spans="1:17" ht="15" customHeight="1">
      <c r="A3" s="304" t="s">
        <v>527</v>
      </c>
      <c r="B3" s="305"/>
      <c r="C3" s="305"/>
      <c r="D3" s="305"/>
      <c r="E3" s="305"/>
      <c r="F3" s="306"/>
      <c r="G3" s="305"/>
      <c r="H3" s="305"/>
      <c r="I3" s="307"/>
      <c r="J3" s="305"/>
      <c r="K3" s="307"/>
      <c r="L3" s="307"/>
      <c r="M3" s="307"/>
      <c r="N3" s="307"/>
      <c r="O3" s="307"/>
      <c r="P3" s="307"/>
      <c r="Q3" s="307"/>
    </row>
    <row r="4" spans="1:17" ht="15" customHeight="1">
      <c r="A4" s="309" t="s">
        <v>528</v>
      </c>
      <c r="B4" s="310"/>
      <c r="C4" s="310"/>
      <c r="D4" s="310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</row>
    <row r="5" spans="1:17" ht="12" customHeight="1">
      <c r="A5" s="312" t="s">
        <v>529</v>
      </c>
      <c r="B5" s="312"/>
      <c r="C5" s="312"/>
      <c r="D5" s="312"/>
      <c r="E5" s="313"/>
      <c r="F5" s="314" t="s">
        <v>530</v>
      </c>
      <c r="G5" s="315" t="s">
        <v>531</v>
      </c>
      <c r="H5" s="316" t="s">
        <v>532</v>
      </c>
      <c r="I5" s="317"/>
      <c r="J5" s="312" t="s">
        <v>529</v>
      </c>
      <c r="K5" s="312"/>
      <c r="L5" s="312"/>
      <c r="M5" s="312"/>
      <c r="N5" s="316"/>
      <c r="O5" s="314" t="s">
        <v>530</v>
      </c>
      <c r="P5" s="318" t="s">
        <v>531</v>
      </c>
      <c r="Q5" s="318" t="s">
        <v>532</v>
      </c>
    </row>
    <row r="6" spans="1:17" s="331" customFormat="1" ht="11.25" customHeight="1">
      <c r="A6" s="319" t="s">
        <v>533</v>
      </c>
      <c r="B6" s="320"/>
      <c r="C6" s="321" t="s">
        <v>534</v>
      </c>
      <c r="D6" s="321"/>
      <c r="E6" s="322"/>
      <c r="F6" s="323">
        <f t="shared" ref="F6:F66" si="0">SUM(G6,H6)</f>
        <v>6</v>
      </c>
      <c r="G6" s="324">
        <v>4</v>
      </c>
      <c r="H6" s="324">
        <v>2</v>
      </c>
      <c r="I6" s="325" t="s">
        <v>535</v>
      </c>
      <c r="J6" s="326"/>
      <c r="K6" s="327"/>
      <c r="L6" s="328" t="s">
        <v>536</v>
      </c>
      <c r="M6" s="328"/>
      <c r="N6" s="329"/>
      <c r="O6" s="330">
        <v>18</v>
      </c>
      <c r="P6" s="330">
        <v>14</v>
      </c>
      <c r="Q6" s="330">
        <v>4</v>
      </c>
    </row>
    <row r="7" spans="1:17" s="331" customFormat="1" ht="11.25" customHeight="1">
      <c r="A7" s="332"/>
      <c r="B7" s="333"/>
      <c r="C7" s="334" t="s">
        <v>537</v>
      </c>
      <c r="D7" s="334"/>
      <c r="E7" s="335"/>
      <c r="F7" s="336">
        <f t="shared" si="0"/>
        <v>23</v>
      </c>
      <c r="G7" s="337">
        <v>18</v>
      </c>
      <c r="H7" s="337">
        <v>5</v>
      </c>
      <c r="I7" s="338"/>
      <c r="J7" s="339"/>
      <c r="K7" s="340"/>
      <c r="L7" s="341" t="s">
        <v>538</v>
      </c>
      <c r="M7" s="341"/>
      <c r="N7" s="342"/>
      <c r="O7" s="330">
        <v>17</v>
      </c>
      <c r="P7" s="330">
        <v>17</v>
      </c>
      <c r="Q7" s="330">
        <v>0</v>
      </c>
    </row>
    <row r="8" spans="1:17" s="331" customFormat="1" ht="11.25" customHeight="1">
      <c r="A8" s="332"/>
      <c r="B8" s="343"/>
      <c r="C8" s="334" t="s">
        <v>539</v>
      </c>
      <c r="D8" s="334"/>
      <c r="E8" s="335"/>
      <c r="F8" s="336">
        <f t="shared" si="0"/>
        <v>7</v>
      </c>
      <c r="G8" s="337">
        <v>5</v>
      </c>
      <c r="H8" s="337">
        <v>2</v>
      </c>
      <c r="I8" s="338"/>
      <c r="J8" s="339"/>
      <c r="K8" s="340"/>
      <c r="L8" s="341" t="s">
        <v>540</v>
      </c>
      <c r="M8" s="341"/>
      <c r="N8" s="342"/>
      <c r="O8" s="330">
        <v>13</v>
      </c>
      <c r="P8" s="330">
        <v>13</v>
      </c>
      <c r="Q8" s="330">
        <v>0</v>
      </c>
    </row>
    <row r="9" spans="1:17" s="331" customFormat="1" ht="11.25" customHeight="1">
      <c r="A9" s="332"/>
      <c r="B9" s="343"/>
      <c r="C9" s="334" t="s">
        <v>541</v>
      </c>
      <c r="D9" s="334"/>
      <c r="E9" s="344"/>
      <c r="F9" s="336">
        <f t="shared" si="0"/>
        <v>11</v>
      </c>
      <c r="G9" s="337">
        <v>5</v>
      </c>
      <c r="H9" s="337">
        <v>6</v>
      </c>
      <c r="I9" s="338"/>
      <c r="J9" s="339"/>
      <c r="K9" s="340"/>
      <c r="L9" s="341" t="s">
        <v>542</v>
      </c>
      <c r="M9" s="341"/>
      <c r="N9" s="342"/>
      <c r="O9" s="330">
        <v>13</v>
      </c>
      <c r="P9" s="330">
        <v>13</v>
      </c>
      <c r="Q9" s="330">
        <v>0</v>
      </c>
    </row>
    <row r="10" spans="1:17" s="331" customFormat="1" ht="11.25" customHeight="1">
      <c r="A10" s="345"/>
      <c r="B10" s="346"/>
      <c r="C10" s="347" t="s">
        <v>543</v>
      </c>
      <c r="D10" s="347"/>
      <c r="E10" s="348"/>
      <c r="F10" s="349">
        <f t="shared" si="0"/>
        <v>6</v>
      </c>
      <c r="G10" s="350">
        <v>3</v>
      </c>
      <c r="H10" s="350">
        <v>3</v>
      </c>
      <c r="I10" s="351"/>
      <c r="J10" s="352"/>
      <c r="K10" s="353"/>
      <c r="L10" s="354" t="s">
        <v>544</v>
      </c>
      <c r="M10" s="354"/>
      <c r="N10" s="355"/>
      <c r="O10" s="330">
        <v>13</v>
      </c>
      <c r="P10" s="330">
        <v>12</v>
      </c>
      <c r="Q10" s="330">
        <v>1</v>
      </c>
    </row>
    <row r="11" spans="1:17" s="331" customFormat="1" ht="11.25" customHeight="1">
      <c r="A11" s="356" t="s">
        <v>545</v>
      </c>
      <c r="B11" s="357"/>
      <c r="C11" s="358" t="s">
        <v>546</v>
      </c>
      <c r="D11" s="358"/>
      <c r="E11" s="359"/>
      <c r="F11" s="360">
        <f t="shared" si="0"/>
        <v>9</v>
      </c>
      <c r="G11" s="361">
        <v>5</v>
      </c>
      <c r="H11" s="361">
        <v>4</v>
      </c>
      <c r="I11" s="338" t="s">
        <v>547</v>
      </c>
      <c r="J11" s="362"/>
      <c r="K11" s="363" t="s">
        <v>548</v>
      </c>
      <c r="L11" s="362"/>
      <c r="M11" s="343" t="s">
        <v>549</v>
      </c>
      <c r="N11" s="364"/>
      <c r="O11" s="365">
        <f t="shared" ref="O11:O68" si="1">SUM(P11,Q11)</f>
        <v>69</v>
      </c>
      <c r="P11" s="366">
        <v>52</v>
      </c>
      <c r="Q11" s="366">
        <v>17</v>
      </c>
    </row>
    <row r="12" spans="1:17" s="331" customFormat="1" ht="11.25" customHeight="1">
      <c r="A12" s="362"/>
      <c r="B12" s="343"/>
      <c r="C12" s="334" t="s">
        <v>550</v>
      </c>
      <c r="D12" s="334"/>
      <c r="E12" s="344"/>
      <c r="F12" s="336">
        <f t="shared" si="0"/>
        <v>7</v>
      </c>
      <c r="G12" s="337">
        <v>4</v>
      </c>
      <c r="H12" s="337">
        <v>3</v>
      </c>
      <c r="I12" s="338"/>
      <c r="J12" s="362"/>
      <c r="K12" s="363"/>
      <c r="L12" s="362"/>
      <c r="M12" s="367" t="s">
        <v>551</v>
      </c>
      <c r="N12" s="368"/>
      <c r="O12" s="330">
        <f t="shared" si="1"/>
        <v>19</v>
      </c>
      <c r="P12" s="330">
        <v>13</v>
      </c>
      <c r="Q12" s="330">
        <v>6</v>
      </c>
    </row>
    <row r="13" spans="1:17" s="331" customFormat="1" ht="11.25" customHeight="1">
      <c r="A13" s="362"/>
      <c r="B13" s="343"/>
      <c r="C13" s="334" t="s">
        <v>552</v>
      </c>
      <c r="D13" s="334"/>
      <c r="E13" s="344"/>
      <c r="F13" s="336">
        <f t="shared" si="0"/>
        <v>11</v>
      </c>
      <c r="G13" s="337">
        <v>9</v>
      </c>
      <c r="H13" s="337">
        <v>2</v>
      </c>
      <c r="I13" s="338"/>
      <c r="J13" s="362"/>
      <c r="K13" s="363"/>
      <c r="L13" s="362"/>
      <c r="M13" s="343" t="s">
        <v>553</v>
      </c>
      <c r="N13" s="368"/>
      <c r="O13" s="330">
        <f t="shared" si="1"/>
        <v>21</v>
      </c>
      <c r="P13" s="330">
        <v>16</v>
      </c>
      <c r="Q13" s="330">
        <v>5</v>
      </c>
    </row>
    <row r="14" spans="1:17" s="331" customFormat="1" ht="11.25" customHeight="1">
      <c r="A14" s="362"/>
      <c r="B14" s="343"/>
      <c r="C14" s="334" t="s">
        <v>554</v>
      </c>
      <c r="D14" s="334"/>
      <c r="E14" s="335"/>
      <c r="F14" s="336">
        <f t="shared" si="0"/>
        <v>37</v>
      </c>
      <c r="G14" s="337">
        <v>18</v>
      </c>
      <c r="H14" s="337">
        <v>19</v>
      </c>
      <c r="I14" s="338"/>
      <c r="J14" s="362"/>
      <c r="K14" s="363"/>
      <c r="L14" s="362"/>
      <c r="M14" s="343" t="s">
        <v>555</v>
      </c>
      <c r="N14" s="368"/>
      <c r="O14" s="330">
        <f t="shared" si="1"/>
        <v>1</v>
      </c>
      <c r="P14" s="330">
        <v>1</v>
      </c>
      <c r="Q14" s="330">
        <v>0</v>
      </c>
    </row>
    <row r="15" spans="1:17" s="331" customFormat="1" ht="11.25" customHeight="1">
      <c r="A15" s="362"/>
      <c r="B15" s="369"/>
      <c r="C15" s="334" t="s">
        <v>556</v>
      </c>
      <c r="D15" s="334"/>
      <c r="E15" s="335"/>
      <c r="F15" s="336">
        <f t="shared" si="0"/>
        <v>33</v>
      </c>
      <c r="G15" s="337">
        <v>17</v>
      </c>
      <c r="H15" s="337">
        <v>16</v>
      </c>
      <c r="I15" s="338"/>
      <c r="J15" s="362"/>
      <c r="K15" s="363"/>
      <c r="L15" s="362"/>
      <c r="M15" s="343" t="s">
        <v>557</v>
      </c>
      <c r="N15" s="368"/>
      <c r="O15" s="330">
        <f t="shared" si="1"/>
        <v>1</v>
      </c>
      <c r="P15" s="330">
        <v>1</v>
      </c>
      <c r="Q15" s="330">
        <v>0</v>
      </c>
    </row>
    <row r="16" spans="1:17" s="331" customFormat="1" ht="11.25" customHeight="1">
      <c r="A16" s="370"/>
      <c r="B16" s="371"/>
      <c r="C16" s="347" t="s">
        <v>558</v>
      </c>
      <c r="D16" s="347"/>
      <c r="E16" s="372"/>
      <c r="F16" s="349">
        <f t="shared" si="0"/>
        <v>44</v>
      </c>
      <c r="G16" s="350">
        <v>21</v>
      </c>
      <c r="H16" s="350">
        <v>23</v>
      </c>
      <c r="I16" s="338"/>
      <c r="J16" s="362"/>
      <c r="K16" s="363"/>
      <c r="L16" s="362"/>
      <c r="M16" s="343" t="s">
        <v>559</v>
      </c>
      <c r="N16" s="368"/>
      <c r="O16" s="330">
        <f t="shared" si="1"/>
        <v>24</v>
      </c>
      <c r="P16" s="330">
        <v>8</v>
      </c>
      <c r="Q16" s="330">
        <v>16</v>
      </c>
    </row>
    <row r="17" spans="1:17" s="331" customFormat="1" ht="11.25" customHeight="1">
      <c r="A17" s="356" t="s">
        <v>560</v>
      </c>
      <c r="B17" s="343"/>
      <c r="C17" s="334" t="s">
        <v>561</v>
      </c>
      <c r="D17" s="334"/>
      <c r="E17" s="373"/>
      <c r="F17" s="336">
        <f t="shared" si="0"/>
        <v>8</v>
      </c>
      <c r="G17" s="337">
        <v>6</v>
      </c>
      <c r="H17" s="337">
        <v>2</v>
      </c>
      <c r="I17" s="338"/>
      <c r="J17" s="362"/>
      <c r="K17" s="363"/>
      <c r="L17" s="362"/>
      <c r="M17" s="343" t="s">
        <v>562</v>
      </c>
      <c r="N17" s="368"/>
      <c r="O17" s="330">
        <f t="shared" si="1"/>
        <v>4</v>
      </c>
      <c r="P17" s="330">
        <v>2</v>
      </c>
      <c r="Q17" s="330">
        <v>2</v>
      </c>
    </row>
    <row r="18" spans="1:17" s="331" customFormat="1" ht="11.25" customHeight="1">
      <c r="A18" s="362"/>
      <c r="B18" s="343"/>
      <c r="C18" s="334" t="s">
        <v>564</v>
      </c>
      <c r="D18" s="334"/>
      <c r="E18" s="373"/>
      <c r="F18" s="336">
        <f t="shared" si="0"/>
        <v>13</v>
      </c>
      <c r="G18" s="337">
        <v>9</v>
      </c>
      <c r="H18" s="337">
        <v>4</v>
      </c>
      <c r="I18" s="338"/>
      <c r="J18" s="362"/>
      <c r="K18" s="363"/>
      <c r="L18" s="362"/>
      <c r="M18" s="343" t="s">
        <v>565</v>
      </c>
      <c r="N18" s="368"/>
      <c r="O18" s="330">
        <f t="shared" si="1"/>
        <v>1</v>
      </c>
      <c r="P18" s="330">
        <v>1</v>
      </c>
      <c r="Q18" s="330">
        <v>0</v>
      </c>
    </row>
    <row r="19" spans="1:17" s="331" customFormat="1" ht="11.25" customHeight="1">
      <c r="A19" s="362"/>
      <c r="B19" s="343"/>
      <c r="C19" s="334" t="s">
        <v>566</v>
      </c>
      <c r="D19" s="334"/>
      <c r="E19" s="373"/>
      <c r="F19" s="336">
        <f t="shared" si="0"/>
        <v>18</v>
      </c>
      <c r="G19" s="337">
        <v>13</v>
      </c>
      <c r="H19" s="337">
        <v>5</v>
      </c>
      <c r="I19" s="338"/>
      <c r="J19" s="362"/>
      <c r="K19" s="363"/>
      <c r="L19" s="362"/>
      <c r="M19" s="343" t="s">
        <v>567</v>
      </c>
      <c r="N19" s="368"/>
      <c r="O19" s="330">
        <f t="shared" si="1"/>
        <v>23</v>
      </c>
      <c r="P19" s="330">
        <v>10</v>
      </c>
      <c r="Q19" s="330">
        <v>13</v>
      </c>
    </row>
    <row r="20" spans="1:17" s="331" customFormat="1" ht="11.25" customHeight="1">
      <c r="A20" s="362"/>
      <c r="B20" s="343"/>
      <c r="C20" s="334" t="s">
        <v>568</v>
      </c>
      <c r="D20" s="334"/>
      <c r="E20" s="373"/>
      <c r="F20" s="336">
        <f t="shared" si="0"/>
        <v>5</v>
      </c>
      <c r="G20" s="337">
        <v>2</v>
      </c>
      <c r="H20" s="337">
        <v>3</v>
      </c>
      <c r="I20" s="338"/>
      <c r="J20" s="362"/>
      <c r="K20" s="363"/>
      <c r="L20" s="362"/>
      <c r="M20" s="346" t="s">
        <v>569</v>
      </c>
      <c r="N20" s="368"/>
      <c r="O20" s="330">
        <f t="shared" si="1"/>
        <v>21</v>
      </c>
      <c r="P20" s="330">
        <v>17</v>
      </c>
      <c r="Q20" s="330">
        <v>4</v>
      </c>
    </row>
    <row r="21" spans="1:17" s="331" customFormat="1" ht="11.25" customHeight="1">
      <c r="A21" s="362"/>
      <c r="B21" s="343"/>
      <c r="C21" s="334" t="s">
        <v>570</v>
      </c>
      <c r="D21" s="334"/>
      <c r="E21" s="373"/>
      <c r="F21" s="336">
        <f t="shared" si="0"/>
        <v>10</v>
      </c>
      <c r="G21" s="337">
        <v>6</v>
      </c>
      <c r="H21" s="337">
        <v>4</v>
      </c>
      <c r="I21" s="338"/>
      <c r="J21" s="362"/>
      <c r="K21" s="374"/>
      <c r="L21" s="375" t="s">
        <v>571</v>
      </c>
      <c r="M21" s="375"/>
      <c r="N21" s="376"/>
      <c r="O21" s="330">
        <f t="shared" si="1"/>
        <v>379</v>
      </c>
      <c r="P21" s="330">
        <v>28</v>
      </c>
      <c r="Q21" s="330">
        <v>351</v>
      </c>
    </row>
    <row r="22" spans="1:17" s="331" customFormat="1" ht="11.25" customHeight="1">
      <c r="A22" s="362"/>
      <c r="B22" s="343"/>
      <c r="C22" s="334" t="s">
        <v>572</v>
      </c>
      <c r="D22" s="334"/>
      <c r="E22" s="373"/>
      <c r="F22" s="336">
        <f t="shared" si="0"/>
        <v>3</v>
      </c>
      <c r="G22" s="337">
        <v>3</v>
      </c>
      <c r="H22" s="337">
        <v>0</v>
      </c>
      <c r="I22" s="338"/>
      <c r="J22" s="362"/>
      <c r="K22" s="377" t="s">
        <v>573</v>
      </c>
      <c r="L22" s="332"/>
      <c r="M22" s="378" t="s">
        <v>574</v>
      </c>
      <c r="N22" s="368"/>
      <c r="O22" s="330">
        <f t="shared" si="1"/>
        <v>27</v>
      </c>
      <c r="P22" s="330">
        <v>23</v>
      </c>
      <c r="Q22" s="330">
        <v>4</v>
      </c>
    </row>
    <row r="23" spans="1:17" s="331" customFormat="1" ht="11.25" customHeight="1">
      <c r="A23" s="370"/>
      <c r="B23" s="346"/>
      <c r="C23" s="347" t="s">
        <v>575</v>
      </c>
      <c r="D23" s="347"/>
      <c r="E23" s="379"/>
      <c r="F23" s="349">
        <f t="shared" si="0"/>
        <v>22</v>
      </c>
      <c r="G23" s="350">
        <v>21</v>
      </c>
      <c r="H23" s="350">
        <v>1</v>
      </c>
      <c r="I23" s="351"/>
      <c r="J23" s="370"/>
      <c r="K23" s="380"/>
      <c r="L23" s="345"/>
      <c r="M23" s="378" t="s">
        <v>576</v>
      </c>
      <c r="N23" s="381"/>
      <c r="O23" s="382">
        <f t="shared" si="1"/>
        <v>13</v>
      </c>
      <c r="P23" s="382">
        <v>9</v>
      </c>
      <c r="Q23" s="382">
        <v>4</v>
      </c>
    </row>
    <row r="24" spans="1:17" s="331" customFormat="1" ht="11.25" customHeight="1">
      <c r="A24" s="356" t="s">
        <v>577</v>
      </c>
      <c r="B24" s="343"/>
      <c r="C24" s="334" t="s">
        <v>578</v>
      </c>
      <c r="D24" s="334"/>
      <c r="E24" s="383"/>
      <c r="F24" s="336">
        <f t="shared" si="0"/>
        <v>14</v>
      </c>
      <c r="G24" s="337">
        <v>12</v>
      </c>
      <c r="H24" s="337">
        <v>2</v>
      </c>
      <c r="I24" s="384"/>
      <c r="J24" s="375" t="s">
        <v>579</v>
      </c>
      <c r="K24" s="375"/>
      <c r="L24" s="375"/>
      <c r="M24" s="375"/>
      <c r="N24" s="368"/>
      <c r="O24" s="330">
        <f t="shared" si="1"/>
        <v>11</v>
      </c>
      <c r="P24" s="330">
        <v>2</v>
      </c>
      <c r="Q24" s="330">
        <v>9</v>
      </c>
    </row>
    <row r="25" spans="1:17" s="331" customFormat="1" ht="11.25" customHeight="1">
      <c r="A25" s="362"/>
      <c r="B25" s="385"/>
      <c r="C25" s="386"/>
      <c r="D25" s="378" t="s">
        <v>580</v>
      </c>
      <c r="E25" s="383"/>
      <c r="F25" s="336">
        <f t="shared" si="0"/>
        <v>53</v>
      </c>
      <c r="G25" s="337">
        <v>40</v>
      </c>
      <c r="H25" s="337">
        <v>13</v>
      </c>
      <c r="I25" s="387"/>
      <c r="J25" s="375" t="s">
        <v>581</v>
      </c>
      <c r="K25" s="375"/>
      <c r="L25" s="375"/>
      <c r="M25" s="375"/>
      <c r="N25" s="388"/>
      <c r="O25" s="389">
        <f t="shared" si="1"/>
        <v>13</v>
      </c>
      <c r="P25" s="390">
        <v>9</v>
      </c>
      <c r="Q25" s="390">
        <v>4</v>
      </c>
    </row>
    <row r="26" spans="1:17" s="331" customFormat="1" ht="11.25" customHeight="1">
      <c r="A26" s="362"/>
      <c r="B26" s="369"/>
      <c r="C26" s="334" t="s">
        <v>582</v>
      </c>
      <c r="D26" s="334"/>
      <c r="E26" s="383"/>
      <c r="F26" s="336">
        <f t="shared" si="0"/>
        <v>7</v>
      </c>
      <c r="G26" s="337">
        <v>6</v>
      </c>
      <c r="H26" s="337">
        <v>1</v>
      </c>
      <c r="I26" s="391"/>
      <c r="J26" s="375" t="s">
        <v>583</v>
      </c>
      <c r="K26" s="375"/>
      <c r="L26" s="375"/>
      <c r="M26" s="375"/>
      <c r="N26" s="376"/>
      <c r="O26" s="392">
        <f t="shared" si="1"/>
        <v>285</v>
      </c>
      <c r="P26" s="390">
        <v>193</v>
      </c>
      <c r="Q26" s="390">
        <v>92</v>
      </c>
    </row>
    <row r="27" spans="1:17" s="331" customFormat="1" ht="11.25" customHeight="1">
      <c r="A27" s="362"/>
      <c r="B27" s="343"/>
      <c r="C27" s="334" t="s">
        <v>584</v>
      </c>
      <c r="D27" s="334"/>
      <c r="E27" s="378"/>
      <c r="F27" s="336">
        <f t="shared" si="0"/>
        <v>11</v>
      </c>
      <c r="G27" s="337">
        <v>8</v>
      </c>
      <c r="H27" s="337">
        <v>3</v>
      </c>
      <c r="I27" s="393" t="s">
        <v>585</v>
      </c>
      <c r="J27" s="394"/>
      <c r="K27" s="395"/>
      <c r="L27" s="358" t="s">
        <v>586</v>
      </c>
      <c r="M27" s="358"/>
      <c r="N27" s="364"/>
      <c r="O27" s="396">
        <f t="shared" si="1"/>
        <v>9</v>
      </c>
      <c r="P27" s="397">
        <v>6</v>
      </c>
      <c r="Q27" s="397">
        <v>3</v>
      </c>
    </row>
    <row r="28" spans="1:17" s="331" customFormat="1" ht="11.25" customHeight="1">
      <c r="A28" s="362"/>
      <c r="B28" s="343"/>
      <c r="C28" s="334" t="s">
        <v>587</v>
      </c>
      <c r="D28" s="334"/>
      <c r="E28" s="378"/>
      <c r="F28" s="336">
        <f t="shared" si="0"/>
        <v>53</v>
      </c>
      <c r="G28" s="337">
        <v>24</v>
      </c>
      <c r="H28" s="337">
        <v>29</v>
      </c>
      <c r="I28" s="398"/>
      <c r="J28" s="332"/>
      <c r="K28" s="399"/>
      <c r="L28" s="334" t="s">
        <v>588</v>
      </c>
      <c r="M28" s="334"/>
      <c r="N28" s="400"/>
      <c r="O28" s="401">
        <f t="shared" si="1"/>
        <v>20</v>
      </c>
      <c r="P28" s="402">
        <v>11</v>
      </c>
      <c r="Q28" s="402">
        <v>9</v>
      </c>
    </row>
    <row r="29" spans="1:17" s="331" customFormat="1" ht="11.25" customHeight="1">
      <c r="A29" s="362"/>
      <c r="B29" s="343"/>
      <c r="C29" s="403"/>
      <c r="D29" s="378" t="s">
        <v>589</v>
      </c>
      <c r="E29" s="378"/>
      <c r="F29" s="336">
        <f t="shared" si="0"/>
        <v>7</v>
      </c>
      <c r="G29" s="337">
        <v>6</v>
      </c>
      <c r="H29" s="337">
        <v>1</v>
      </c>
      <c r="I29" s="398"/>
      <c r="J29" s="332"/>
      <c r="K29" s="369"/>
      <c r="L29" s="403"/>
      <c r="M29" s="404" t="s">
        <v>590</v>
      </c>
      <c r="N29" s="400"/>
      <c r="O29" s="401">
        <f t="shared" si="1"/>
        <v>6</v>
      </c>
      <c r="P29" s="402">
        <v>3</v>
      </c>
      <c r="Q29" s="402">
        <v>3</v>
      </c>
    </row>
    <row r="30" spans="1:17" s="331" customFormat="1" ht="11.25" customHeight="1">
      <c r="A30" s="362"/>
      <c r="B30" s="343"/>
      <c r="C30" s="334" t="s">
        <v>591</v>
      </c>
      <c r="D30" s="334"/>
      <c r="E30" s="378"/>
      <c r="F30" s="336">
        <f t="shared" si="0"/>
        <v>6</v>
      </c>
      <c r="G30" s="337">
        <v>1</v>
      </c>
      <c r="H30" s="337">
        <v>5</v>
      </c>
      <c r="I30" s="398"/>
      <c r="J30" s="332"/>
      <c r="K30" s="369"/>
      <c r="L30" s="334" t="s">
        <v>592</v>
      </c>
      <c r="M30" s="334"/>
      <c r="N30" s="400"/>
      <c r="O30" s="401">
        <f t="shared" si="1"/>
        <v>19</v>
      </c>
      <c r="P30" s="402">
        <v>13</v>
      </c>
      <c r="Q30" s="402">
        <v>6</v>
      </c>
    </row>
    <row r="31" spans="1:17" s="331" customFormat="1" ht="11.25" customHeight="1">
      <c r="A31" s="370"/>
      <c r="B31" s="405"/>
      <c r="C31" s="347" t="s">
        <v>593</v>
      </c>
      <c r="D31" s="347"/>
      <c r="E31" s="406"/>
      <c r="F31" s="349">
        <f t="shared" si="0"/>
        <v>8</v>
      </c>
      <c r="G31" s="350">
        <v>3</v>
      </c>
      <c r="H31" s="350">
        <v>5</v>
      </c>
      <c r="I31" s="407"/>
      <c r="J31" s="345"/>
      <c r="K31" s="371"/>
      <c r="L31" s="347" t="s">
        <v>594</v>
      </c>
      <c r="M31" s="347"/>
      <c r="N31" s="408"/>
      <c r="O31" s="409">
        <f t="shared" si="1"/>
        <v>19</v>
      </c>
      <c r="P31" s="410">
        <v>7</v>
      </c>
      <c r="Q31" s="410">
        <v>12</v>
      </c>
    </row>
    <row r="32" spans="1:17" s="331" customFormat="1" ht="11.25" customHeight="1">
      <c r="A32" s="356" t="s">
        <v>595</v>
      </c>
      <c r="B32" s="411"/>
      <c r="C32" s="358" t="s">
        <v>596</v>
      </c>
      <c r="D32" s="358"/>
      <c r="E32" s="412"/>
      <c r="F32" s="360">
        <f t="shared" si="0"/>
        <v>10</v>
      </c>
      <c r="G32" s="361">
        <v>7</v>
      </c>
      <c r="H32" s="361">
        <v>3</v>
      </c>
      <c r="I32" s="413" t="s">
        <v>597</v>
      </c>
      <c r="J32" s="356"/>
      <c r="K32" s="343"/>
      <c r="L32" s="334" t="s">
        <v>598</v>
      </c>
      <c r="M32" s="334"/>
      <c r="N32" s="400"/>
      <c r="O32" s="401">
        <f t="shared" si="1"/>
        <v>12</v>
      </c>
      <c r="P32" s="402">
        <v>9</v>
      </c>
      <c r="Q32" s="402">
        <v>3</v>
      </c>
    </row>
    <row r="33" spans="1:17" s="331" customFormat="1" ht="11.25" customHeight="1">
      <c r="A33" s="362"/>
      <c r="B33" s="414"/>
      <c r="C33" s="334" t="s">
        <v>599</v>
      </c>
      <c r="D33" s="334"/>
      <c r="E33" s="335"/>
      <c r="F33" s="336">
        <f t="shared" si="0"/>
        <v>7</v>
      </c>
      <c r="G33" s="337">
        <v>5</v>
      </c>
      <c r="H33" s="337">
        <v>2</v>
      </c>
      <c r="I33" s="338"/>
      <c r="J33" s="362"/>
      <c r="K33" s="343"/>
      <c r="L33" s="378"/>
      <c r="M33" s="378" t="s">
        <v>600</v>
      </c>
      <c r="N33" s="400"/>
      <c r="O33" s="401">
        <f t="shared" si="1"/>
        <v>30</v>
      </c>
      <c r="P33" s="402">
        <v>30</v>
      </c>
      <c r="Q33" s="402">
        <v>0</v>
      </c>
    </row>
    <row r="34" spans="1:17" s="331" customFormat="1" ht="11.25" customHeight="1">
      <c r="A34" s="362"/>
      <c r="B34" s="378"/>
      <c r="C34" s="334" t="s">
        <v>601</v>
      </c>
      <c r="D34" s="334"/>
      <c r="E34" s="335"/>
      <c r="F34" s="336">
        <f t="shared" si="0"/>
        <v>58</v>
      </c>
      <c r="G34" s="337">
        <v>41</v>
      </c>
      <c r="H34" s="337">
        <v>17</v>
      </c>
      <c r="I34" s="338"/>
      <c r="J34" s="362"/>
      <c r="K34" s="343"/>
      <c r="L34" s="403"/>
      <c r="M34" s="378" t="s">
        <v>602</v>
      </c>
      <c r="N34" s="400"/>
      <c r="O34" s="401">
        <f t="shared" si="1"/>
        <v>15</v>
      </c>
      <c r="P34" s="402">
        <v>14</v>
      </c>
      <c r="Q34" s="402">
        <v>1</v>
      </c>
    </row>
    <row r="35" spans="1:17" s="331" customFormat="1" ht="11.25" customHeight="1">
      <c r="A35" s="362"/>
      <c r="B35" s="343"/>
      <c r="C35" s="334" t="s">
        <v>603</v>
      </c>
      <c r="D35" s="334"/>
      <c r="E35" s="335"/>
      <c r="F35" s="336">
        <f t="shared" si="0"/>
        <v>40</v>
      </c>
      <c r="G35" s="337">
        <v>20</v>
      </c>
      <c r="H35" s="337">
        <v>20</v>
      </c>
      <c r="I35" s="338"/>
      <c r="J35" s="362"/>
      <c r="K35" s="378"/>
      <c r="L35" s="334" t="s">
        <v>604</v>
      </c>
      <c r="M35" s="334"/>
      <c r="N35" s="400"/>
      <c r="O35" s="401">
        <f t="shared" si="1"/>
        <v>15</v>
      </c>
      <c r="P35" s="402">
        <v>8</v>
      </c>
      <c r="Q35" s="402">
        <v>7</v>
      </c>
    </row>
    <row r="36" spans="1:17" s="331" customFormat="1" ht="11.25" customHeight="1">
      <c r="A36" s="362"/>
      <c r="B36" s="403"/>
      <c r="C36" s="334" t="s">
        <v>605</v>
      </c>
      <c r="D36" s="334"/>
      <c r="E36" s="335"/>
      <c r="F36" s="336">
        <f t="shared" si="0"/>
        <v>19</v>
      </c>
      <c r="G36" s="337">
        <v>9</v>
      </c>
      <c r="H36" s="337">
        <v>10</v>
      </c>
      <c r="I36" s="338"/>
      <c r="J36" s="362"/>
      <c r="K36" s="378"/>
      <c r="L36" s="334" t="s">
        <v>606</v>
      </c>
      <c r="M36" s="334"/>
      <c r="N36" s="400"/>
      <c r="O36" s="401">
        <f t="shared" si="1"/>
        <v>15</v>
      </c>
      <c r="P36" s="402">
        <v>11</v>
      </c>
      <c r="Q36" s="402">
        <v>4</v>
      </c>
    </row>
    <row r="37" spans="1:17" s="331" customFormat="1" ht="11.25" customHeight="1">
      <c r="A37" s="362"/>
      <c r="B37" s="378"/>
      <c r="C37" s="347" t="s">
        <v>607</v>
      </c>
      <c r="D37" s="347"/>
      <c r="E37" s="335"/>
      <c r="F37" s="336">
        <f t="shared" si="0"/>
        <v>33</v>
      </c>
      <c r="G37" s="337">
        <v>12</v>
      </c>
      <c r="H37" s="337">
        <v>21</v>
      </c>
      <c r="I37" s="338"/>
      <c r="J37" s="362"/>
      <c r="K37" s="378"/>
      <c r="L37" s="334" t="s">
        <v>608</v>
      </c>
      <c r="M37" s="334"/>
      <c r="N37" s="400"/>
      <c r="O37" s="401">
        <f t="shared" si="1"/>
        <v>8</v>
      </c>
      <c r="P37" s="402">
        <v>2</v>
      </c>
      <c r="Q37" s="402">
        <v>6</v>
      </c>
    </row>
    <row r="38" spans="1:17" s="331" customFormat="1" ht="11.25" customHeight="1">
      <c r="A38" s="370"/>
      <c r="B38" s="406"/>
      <c r="C38" s="347" t="s">
        <v>609</v>
      </c>
      <c r="D38" s="347"/>
      <c r="E38" s="372"/>
      <c r="F38" s="349">
        <f t="shared" si="0"/>
        <v>3</v>
      </c>
      <c r="G38" s="350">
        <v>1</v>
      </c>
      <c r="H38" s="350">
        <v>2</v>
      </c>
      <c r="I38" s="338"/>
      <c r="J38" s="362"/>
      <c r="K38" s="378"/>
      <c r="L38" s="415"/>
      <c r="M38" s="378" t="s">
        <v>610</v>
      </c>
      <c r="N38" s="400"/>
      <c r="O38" s="401">
        <f t="shared" si="1"/>
        <v>36</v>
      </c>
      <c r="P38" s="402">
        <v>23</v>
      </c>
      <c r="Q38" s="402">
        <v>13</v>
      </c>
    </row>
    <row r="39" spans="1:17" s="331" customFormat="1" ht="11.25" customHeight="1">
      <c r="A39" s="356" t="s">
        <v>611</v>
      </c>
      <c r="B39" s="357"/>
      <c r="C39" s="358" t="s">
        <v>612</v>
      </c>
      <c r="D39" s="358"/>
      <c r="E39" s="412"/>
      <c r="F39" s="360">
        <f t="shared" si="0"/>
        <v>23</v>
      </c>
      <c r="G39" s="361">
        <v>7</v>
      </c>
      <c r="H39" s="361">
        <v>16</v>
      </c>
      <c r="I39" s="338"/>
      <c r="J39" s="362"/>
      <c r="K39" s="378"/>
      <c r="L39" s="403"/>
      <c r="M39" s="378" t="s">
        <v>613</v>
      </c>
      <c r="N39" s="400"/>
      <c r="O39" s="401">
        <f t="shared" si="1"/>
        <v>30</v>
      </c>
      <c r="P39" s="402">
        <v>21</v>
      </c>
      <c r="Q39" s="402">
        <v>9</v>
      </c>
    </row>
    <row r="40" spans="1:17" s="331" customFormat="1" ht="11.25" customHeight="1">
      <c r="A40" s="362"/>
      <c r="B40" s="385"/>
      <c r="C40" s="386"/>
      <c r="D40" s="416" t="s">
        <v>614</v>
      </c>
      <c r="E40" s="335"/>
      <c r="F40" s="336">
        <f t="shared" si="0"/>
        <v>42</v>
      </c>
      <c r="G40" s="337">
        <v>5</v>
      </c>
      <c r="H40" s="337">
        <v>37</v>
      </c>
      <c r="I40" s="338"/>
      <c r="J40" s="362"/>
      <c r="K40" s="378"/>
      <c r="L40" s="403"/>
      <c r="M40" s="378" t="s">
        <v>615</v>
      </c>
      <c r="N40" s="400"/>
      <c r="O40" s="401">
        <f t="shared" si="1"/>
        <v>35</v>
      </c>
      <c r="P40" s="402">
        <v>24</v>
      </c>
      <c r="Q40" s="402">
        <v>11</v>
      </c>
    </row>
    <row r="41" spans="1:17" s="331" customFormat="1" ht="11.25" customHeight="1">
      <c r="A41" s="362"/>
      <c r="B41" s="343"/>
      <c r="C41" s="334" t="s">
        <v>616</v>
      </c>
      <c r="D41" s="334"/>
      <c r="E41" s="335"/>
      <c r="F41" s="336">
        <f t="shared" si="0"/>
        <v>29</v>
      </c>
      <c r="G41" s="337">
        <v>10</v>
      </c>
      <c r="H41" s="337">
        <v>19</v>
      </c>
      <c r="I41" s="351"/>
      <c r="J41" s="370"/>
      <c r="K41" s="378"/>
      <c r="L41" s="417" t="s">
        <v>617</v>
      </c>
      <c r="M41" s="417"/>
      <c r="N41" s="408"/>
      <c r="O41" s="409">
        <f t="shared" si="1"/>
        <v>16</v>
      </c>
      <c r="P41" s="410">
        <v>11</v>
      </c>
      <c r="Q41" s="410">
        <v>5</v>
      </c>
    </row>
    <row r="42" spans="1:17" s="331" customFormat="1" ht="11.25" customHeight="1">
      <c r="A42" s="362"/>
      <c r="B42" s="385"/>
      <c r="C42" s="386"/>
      <c r="D42" s="378" t="s">
        <v>618</v>
      </c>
      <c r="E42" s="344"/>
      <c r="F42" s="336">
        <f t="shared" si="0"/>
        <v>370</v>
      </c>
      <c r="G42" s="337">
        <v>34</v>
      </c>
      <c r="H42" s="337">
        <v>336</v>
      </c>
      <c r="I42" s="418"/>
      <c r="J42" s="375" t="s">
        <v>619</v>
      </c>
      <c r="K42" s="375"/>
      <c r="L42" s="375"/>
      <c r="M42" s="375"/>
      <c r="N42" s="419"/>
      <c r="O42" s="392">
        <f t="shared" si="1"/>
        <v>4</v>
      </c>
      <c r="P42" s="392">
        <v>3</v>
      </c>
      <c r="Q42" s="392">
        <v>1</v>
      </c>
    </row>
    <row r="43" spans="1:17" s="331" customFormat="1" ht="11.25" customHeight="1">
      <c r="A43" s="362"/>
      <c r="B43" s="414"/>
      <c r="C43" s="334" t="s">
        <v>620</v>
      </c>
      <c r="D43" s="334"/>
      <c r="E43" s="344"/>
      <c r="F43" s="336">
        <f t="shared" si="0"/>
        <v>9</v>
      </c>
      <c r="G43" s="337">
        <v>5</v>
      </c>
      <c r="H43" s="337">
        <v>4</v>
      </c>
      <c r="I43" s="418"/>
      <c r="J43" s="375" t="s">
        <v>621</v>
      </c>
      <c r="K43" s="375"/>
      <c r="L43" s="375"/>
      <c r="M43" s="375"/>
      <c r="N43" s="419"/>
      <c r="O43" s="392">
        <f t="shared" si="1"/>
        <v>8</v>
      </c>
      <c r="P43" s="392">
        <v>5</v>
      </c>
      <c r="Q43" s="392">
        <v>3</v>
      </c>
    </row>
    <row r="44" spans="1:17" s="331" customFormat="1" ht="11.25" customHeight="1">
      <c r="A44" s="370"/>
      <c r="B44" s="420"/>
      <c r="C44" s="421"/>
      <c r="D44" s="406" t="s">
        <v>622</v>
      </c>
      <c r="E44" s="348"/>
      <c r="F44" s="349">
        <f t="shared" si="0"/>
        <v>9</v>
      </c>
      <c r="G44" s="350">
        <v>5</v>
      </c>
      <c r="H44" s="350">
        <v>4</v>
      </c>
      <c r="I44" s="418"/>
      <c r="J44" s="375" t="s">
        <v>623</v>
      </c>
      <c r="K44" s="375"/>
      <c r="L44" s="375"/>
      <c r="M44" s="375"/>
      <c r="N44" s="419"/>
      <c r="O44" s="392">
        <f t="shared" si="1"/>
        <v>6</v>
      </c>
      <c r="P44" s="392">
        <v>5</v>
      </c>
      <c r="Q44" s="392">
        <v>1</v>
      </c>
    </row>
    <row r="45" spans="1:17" s="331" customFormat="1" ht="11.25" customHeight="1">
      <c r="A45" s="356" t="s">
        <v>624</v>
      </c>
      <c r="B45" s="357"/>
      <c r="C45" s="358" t="s">
        <v>625</v>
      </c>
      <c r="D45" s="358"/>
      <c r="E45" s="359"/>
      <c r="F45" s="360">
        <f t="shared" si="0"/>
        <v>8</v>
      </c>
      <c r="G45" s="361">
        <v>7</v>
      </c>
      <c r="H45" s="361">
        <v>1</v>
      </c>
      <c r="I45" s="422"/>
      <c r="J45" s="358" t="s">
        <v>626</v>
      </c>
      <c r="K45" s="358"/>
      <c r="L45" s="358"/>
      <c r="M45" s="358"/>
      <c r="N45" s="423"/>
      <c r="O45" s="366">
        <f t="shared" si="1"/>
        <v>334</v>
      </c>
      <c r="P45" s="366">
        <v>317</v>
      </c>
      <c r="Q45" s="366">
        <v>17</v>
      </c>
    </row>
    <row r="46" spans="1:17" s="331" customFormat="1" ht="11.25" customHeight="1">
      <c r="A46" s="362"/>
      <c r="B46" s="414"/>
      <c r="C46" s="334" t="s">
        <v>627</v>
      </c>
      <c r="D46" s="334"/>
      <c r="E46" s="344"/>
      <c r="F46" s="336">
        <f t="shared" si="0"/>
        <v>39</v>
      </c>
      <c r="G46" s="337">
        <v>7</v>
      </c>
      <c r="H46" s="337">
        <v>32</v>
      </c>
      <c r="I46" s="384"/>
      <c r="J46" s="424"/>
      <c r="K46" s="403"/>
      <c r="L46" s="425" t="s">
        <v>628</v>
      </c>
      <c r="M46" s="425"/>
      <c r="N46" s="368"/>
      <c r="O46" s="401">
        <f t="shared" si="1"/>
        <v>14</v>
      </c>
      <c r="P46" s="426">
        <v>10</v>
      </c>
      <c r="Q46" s="426">
        <v>4</v>
      </c>
    </row>
    <row r="47" spans="1:17" s="331" customFormat="1" ht="11.25" customHeight="1">
      <c r="A47" s="362"/>
      <c r="B47" s="414"/>
      <c r="C47" s="334" t="s">
        <v>629</v>
      </c>
      <c r="D47" s="334"/>
      <c r="E47" s="344"/>
      <c r="F47" s="336">
        <f t="shared" si="0"/>
        <v>37</v>
      </c>
      <c r="G47" s="337">
        <v>16</v>
      </c>
      <c r="H47" s="337">
        <v>21</v>
      </c>
      <c r="I47" s="384"/>
      <c r="J47" s="403"/>
      <c r="K47" s="403"/>
      <c r="L47" s="425" t="s">
        <v>630</v>
      </c>
      <c r="M47" s="425"/>
      <c r="N47" s="368"/>
      <c r="O47" s="401">
        <f t="shared" si="1"/>
        <v>15</v>
      </c>
      <c r="P47" s="426">
        <v>13</v>
      </c>
      <c r="Q47" s="426">
        <v>2</v>
      </c>
    </row>
    <row r="48" spans="1:17" s="331" customFormat="1" ht="11.25" customHeight="1">
      <c r="A48" s="362"/>
      <c r="B48" s="427"/>
      <c r="C48" s="358" t="s">
        <v>631</v>
      </c>
      <c r="D48" s="358"/>
      <c r="E48" s="359"/>
      <c r="F48" s="360">
        <f t="shared" si="0"/>
        <v>64</v>
      </c>
      <c r="G48" s="366">
        <v>33</v>
      </c>
      <c r="H48" s="366">
        <v>31</v>
      </c>
      <c r="I48" s="384"/>
      <c r="J48" s="403"/>
      <c r="K48" s="403"/>
      <c r="L48" s="425" t="s">
        <v>632</v>
      </c>
      <c r="M48" s="425"/>
      <c r="N48" s="368"/>
      <c r="O48" s="401">
        <f t="shared" si="1"/>
        <v>8</v>
      </c>
      <c r="P48" s="426">
        <v>8</v>
      </c>
      <c r="Q48" s="426">
        <v>0</v>
      </c>
    </row>
    <row r="49" spans="1:17" s="331" customFormat="1" ht="11.25" customHeight="1">
      <c r="A49" s="362"/>
      <c r="B49" s="414"/>
      <c r="C49" s="334" t="s">
        <v>633</v>
      </c>
      <c r="D49" s="334"/>
      <c r="E49" s="335"/>
      <c r="F49" s="401">
        <f t="shared" si="0"/>
        <v>19</v>
      </c>
      <c r="G49" s="428">
        <v>7</v>
      </c>
      <c r="H49" s="428">
        <v>12</v>
      </c>
      <c r="I49" s="384"/>
      <c r="J49" s="403"/>
      <c r="K49" s="403"/>
      <c r="L49" s="425" t="s">
        <v>634</v>
      </c>
      <c r="M49" s="425"/>
      <c r="N49" s="368"/>
      <c r="O49" s="401">
        <f t="shared" si="1"/>
        <v>5</v>
      </c>
      <c r="P49" s="426">
        <v>4</v>
      </c>
      <c r="Q49" s="426">
        <v>1</v>
      </c>
    </row>
    <row r="50" spans="1:17" s="331" customFormat="1" ht="11.25" customHeight="1">
      <c r="A50" s="362"/>
      <c r="B50" s="429"/>
      <c r="C50" s="430"/>
      <c r="D50" s="378" t="s">
        <v>635</v>
      </c>
      <c r="E50" s="335"/>
      <c r="F50" s="401">
        <f t="shared" si="0"/>
        <v>8</v>
      </c>
      <c r="G50" s="428">
        <v>2</v>
      </c>
      <c r="H50" s="428">
        <v>6</v>
      </c>
      <c r="I50" s="431"/>
      <c r="J50" s="403"/>
      <c r="K50" s="403"/>
      <c r="L50" s="425" t="s">
        <v>636</v>
      </c>
      <c r="M50" s="425"/>
      <c r="N50" s="400"/>
      <c r="O50" s="401">
        <f t="shared" si="1"/>
        <v>17</v>
      </c>
      <c r="P50" s="402">
        <v>17</v>
      </c>
      <c r="Q50" s="402">
        <v>0</v>
      </c>
    </row>
    <row r="51" spans="1:17" s="331" customFormat="1" ht="11.25" customHeight="1">
      <c r="A51" s="362"/>
      <c r="B51" s="414"/>
      <c r="C51" s="334" t="s">
        <v>637</v>
      </c>
      <c r="D51" s="334"/>
      <c r="E51" s="335"/>
      <c r="F51" s="401">
        <f t="shared" si="0"/>
        <v>19</v>
      </c>
      <c r="G51" s="428">
        <v>15</v>
      </c>
      <c r="H51" s="428">
        <v>4</v>
      </c>
      <c r="I51" s="431"/>
      <c r="J51" s="403"/>
      <c r="K51" s="403"/>
      <c r="L51" s="334" t="s">
        <v>638</v>
      </c>
      <c r="M51" s="334"/>
      <c r="N51" s="400"/>
      <c r="O51" s="401">
        <f t="shared" si="1"/>
        <v>65</v>
      </c>
      <c r="P51" s="402">
        <v>61</v>
      </c>
      <c r="Q51" s="402">
        <v>4</v>
      </c>
    </row>
    <row r="52" spans="1:17" s="331" customFormat="1" ht="11.25" customHeight="1">
      <c r="A52" s="362"/>
      <c r="B52" s="429"/>
      <c r="C52" s="430"/>
      <c r="D52" s="378" t="s">
        <v>639</v>
      </c>
      <c r="E52" s="335"/>
      <c r="F52" s="401">
        <f t="shared" si="0"/>
        <v>11</v>
      </c>
      <c r="G52" s="428">
        <v>6</v>
      </c>
      <c r="H52" s="428">
        <v>5</v>
      </c>
      <c r="I52" s="431"/>
      <c r="J52" s="403"/>
      <c r="K52" s="403"/>
      <c r="L52" s="334" t="s">
        <v>640</v>
      </c>
      <c r="M52" s="334"/>
      <c r="N52" s="400"/>
      <c r="O52" s="401">
        <f t="shared" si="1"/>
        <v>41</v>
      </c>
      <c r="P52" s="402">
        <v>39</v>
      </c>
      <c r="Q52" s="402">
        <v>2</v>
      </c>
    </row>
    <row r="53" spans="1:17" s="331" customFormat="1" ht="11.25" customHeight="1">
      <c r="A53" s="370"/>
      <c r="B53" s="432"/>
      <c r="C53" s="347" t="s">
        <v>641</v>
      </c>
      <c r="D53" s="347"/>
      <c r="E53" s="372"/>
      <c r="F53" s="401">
        <f t="shared" si="0"/>
        <v>7</v>
      </c>
      <c r="G53" s="433">
        <v>3</v>
      </c>
      <c r="H53" s="433">
        <v>4</v>
      </c>
      <c r="I53" s="431"/>
      <c r="J53" s="403"/>
      <c r="K53" s="403"/>
      <c r="L53" s="334" t="s">
        <v>642</v>
      </c>
      <c r="M53" s="334"/>
      <c r="N53" s="400"/>
      <c r="O53" s="401">
        <f t="shared" si="1"/>
        <v>49</v>
      </c>
      <c r="P53" s="402">
        <v>47</v>
      </c>
      <c r="Q53" s="402">
        <v>2</v>
      </c>
    </row>
    <row r="54" spans="1:17" s="331" customFormat="1" ht="11.25" customHeight="1">
      <c r="A54" s="356" t="s">
        <v>643</v>
      </c>
      <c r="B54" s="434"/>
      <c r="C54" s="358" t="s">
        <v>644</v>
      </c>
      <c r="D54" s="358"/>
      <c r="E54" s="412"/>
      <c r="F54" s="360">
        <f t="shared" si="0"/>
        <v>17</v>
      </c>
      <c r="G54" s="361">
        <v>10</v>
      </c>
      <c r="H54" s="361">
        <v>7</v>
      </c>
      <c r="I54" s="431"/>
      <c r="J54" s="403"/>
      <c r="K54" s="403"/>
      <c r="L54" s="334" t="s">
        <v>645</v>
      </c>
      <c r="M54" s="334"/>
      <c r="N54" s="400"/>
      <c r="O54" s="401">
        <f t="shared" si="1"/>
        <v>40</v>
      </c>
      <c r="P54" s="402">
        <v>40</v>
      </c>
      <c r="Q54" s="402">
        <v>0</v>
      </c>
    </row>
    <row r="55" spans="1:17" s="331" customFormat="1" ht="11.25" customHeight="1">
      <c r="A55" s="362"/>
      <c r="B55" s="414"/>
      <c r="C55" s="334" t="s">
        <v>646</v>
      </c>
      <c r="D55" s="334"/>
      <c r="E55" s="335"/>
      <c r="F55" s="336">
        <f t="shared" si="0"/>
        <v>57</v>
      </c>
      <c r="G55" s="337">
        <v>56</v>
      </c>
      <c r="H55" s="337">
        <v>1</v>
      </c>
      <c r="I55" s="431"/>
      <c r="J55" s="403"/>
      <c r="K55" s="403"/>
      <c r="L55" s="334" t="s">
        <v>647</v>
      </c>
      <c r="M55" s="334"/>
      <c r="N55" s="400"/>
      <c r="O55" s="401">
        <f t="shared" si="1"/>
        <v>40</v>
      </c>
      <c r="P55" s="402">
        <v>40</v>
      </c>
      <c r="Q55" s="402">
        <v>0</v>
      </c>
    </row>
    <row r="56" spans="1:17" s="331" customFormat="1" ht="11.25" customHeight="1">
      <c r="A56" s="362"/>
      <c r="B56" s="343"/>
      <c r="C56" s="334" t="s">
        <v>648</v>
      </c>
      <c r="D56" s="334"/>
      <c r="E56" s="335"/>
      <c r="F56" s="336">
        <f t="shared" si="0"/>
        <v>11</v>
      </c>
      <c r="G56" s="337">
        <v>10</v>
      </c>
      <c r="H56" s="337">
        <v>1</v>
      </c>
      <c r="I56" s="435"/>
      <c r="J56" s="436"/>
      <c r="K56" s="436"/>
      <c r="L56" s="347" t="s">
        <v>649</v>
      </c>
      <c r="M56" s="347"/>
      <c r="N56" s="408"/>
      <c r="O56" s="409">
        <f t="shared" si="1"/>
        <v>40</v>
      </c>
      <c r="P56" s="410">
        <v>38</v>
      </c>
      <c r="Q56" s="410">
        <v>2</v>
      </c>
    </row>
    <row r="57" spans="1:17" s="331" customFormat="1" ht="11.25" customHeight="1">
      <c r="A57" s="362"/>
      <c r="B57" s="343"/>
      <c r="C57" s="334" t="s">
        <v>650</v>
      </c>
      <c r="D57" s="334"/>
      <c r="E57" s="335"/>
      <c r="F57" s="336">
        <f t="shared" si="0"/>
        <v>12</v>
      </c>
      <c r="G57" s="337">
        <v>8</v>
      </c>
      <c r="H57" s="337">
        <v>4</v>
      </c>
      <c r="I57" s="431"/>
      <c r="J57" s="334" t="s">
        <v>651</v>
      </c>
      <c r="K57" s="334"/>
      <c r="L57" s="334"/>
      <c r="M57" s="334"/>
      <c r="N57" s="400"/>
      <c r="O57" s="330">
        <f t="shared" si="1"/>
        <v>102</v>
      </c>
      <c r="P57" s="330">
        <v>83</v>
      </c>
      <c r="Q57" s="330">
        <v>19</v>
      </c>
    </row>
    <row r="58" spans="1:17" s="331" customFormat="1" ht="11.25" customHeight="1">
      <c r="A58" s="362"/>
      <c r="B58" s="414"/>
      <c r="C58" s="334" t="s">
        <v>652</v>
      </c>
      <c r="D58" s="334"/>
      <c r="E58" s="335"/>
      <c r="F58" s="336">
        <f t="shared" si="0"/>
        <v>7</v>
      </c>
      <c r="G58" s="337">
        <v>6</v>
      </c>
      <c r="H58" s="337">
        <v>1</v>
      </c>
      <c r="I58" s="431"/>
      <c r="J58" s="403"/>
      <c r="K58" s="403"/>
      <c r="L58" s="334" t="s">
        <v>563</v>
      </c>
      <c r="M58" s="334"/>
      <c r="N58" s="400"/>
      <c r="O58" s="401">
        <f t="shared" si="1"/>
        <v>25</v>
      </c>
      <c r="P58" s="402">
        <v>14</v>
      </c>
      <c r="Q58" s="402">
        <v>11</v>
      </c>
    </row>
    <row r="59" spans="1:17" s="331" customFormat="1" ht="11.25" customHeight="1">
      <c r="A59" s="362"/>
      <c r="B59" s="343"/>
      <c r="C59" s="334" t="s">
        <v>653</v>
      </c>
      <c r="D59" s="334"/>
      <c r="E59" s="335"/>
      <c r="F59" s="336">
        <f t="shared" si="0"/>
        <v>13</v>
      </c>
      <c r="G59" s="337">
        <v>11</v>
      </c>
      <c r="H59" s="337">
        <v>2</v>
      </c>
      <c r="I59" s="431"/>
      <c r="J59" s="403"/>
      <c r="K59" s="403"/>
      <c r="L59" s="334" t="s">
        <v>654</v>
      </c>
      <c r="M59" s="334"/>
      <c r="N59" s="400"/>
      <c r="O59" s="401">
        <f t="shared" si="1"/>
        <v>19</v>
      </c>
      <c r="P59" s="402">
        <v>12</v>
      </c>
      <c r="Q59" s="402">
        <v>7</v>
      </c>
    </row>
    <row r="60" spans="1:17" s="331" customFormat="1" ht="11.25" customHeight="1">
      <c r="A60" s="370"/>
      <c r="B60" s="420"/>
      <c r="C60" s="421"/>
      <c r="D60" s="406" t="s">
        <v>655</v>
      </c>
      <c r="E60" s="372"/>
      <c r="F60" s="349">
        <f t="shared" si="0"/>
        <v>5</v>
      </c>
      <c r="G60" s="350">
        <v>3</v>
      </c>
      <c r="H60" s="350">
        <v>2</v>
      </c>
      <c r="I60" s="384"/>
      <c r="J60" s="403"/>
      <c r="K60" s="403"/>
      <c r="L60" s="334" t="s">
        <v>656</v>
      </c>
      <c r="M60" s="334"/>
      <c r="N60" s="368"/>
      <c r="O60" s="401">
        <f t="shared" si="1"/>
        <v>33</v>
      </c>
      <c r="P60" s="402">
        <v>32</v>
      </c>
      <c r="Q60" s="402">
        <v>1</v>
      </c>
    </row>
    <row r="61" spans="1:17" s="331" customFormat="1" ht="11.25" customHeight="1">
      <c r="A61" s="356" t="s">
        <v>657</v>
      </c>
      <c r="B61" s="357"/>
      <c r="C61" s="358" t="s">
        <v>658</v>
      </c>
      <c r="D61" s="358"/>
      <c r="E61" s="412"/>
      <c r="F61" s="360">
        <f t="shared" si="0"/>
        <v>18</v>
      </c>
      <c r="G61" s="361">
        <v>16</v>
      </c>
      <c r="H61" s="361">
        <v>2</v>
      </c>
      <c r="I61" s="431"/>
      <c r="J61" s="436"/>
      <c r="K61" s="436"/>
      <c r="L61" s="334" t="s">
        <v>659</v>
      </c>
      <c r="M61" s="334"/>
      <c r="N61" s="400"/>
      <c r="O61" s="401">
        <f t="shared" si="1"/>
        <v>25</v>
      </c>
      <c r="P61" s="402">
        <v>25</v>
      </c>
      <c r="Q61" s="402">
        <v>0</v>
      </c>
    </row>
    <row r="62" spans="1:17" s="331" customFormat="1" ht="11.25" customHeight="1">
      <c r="A62" s="362"/>
      <c r="B62" s="369"/>
      <c r="C62" s="334" t="s">
        <v>660</v>
      </c>
      <c r="D62" s="334"/>
      <c r="E62" s="335"/>
      <c r="F62" s="336">
        <f t="shared" si="0"/>
        <v>19</v>
      </c>
      <c r="G62" s="337">
        <v>19</v>
      </c>
      <c r="H62" s="337">
        <v>0</v>
      </c>
      <c r="I62" s="422"/>
      <c r="J62" s="358" t="s">
        <v>661</v>
      </c>
      <c r="K62" s="358"/>
      <c r="L62" s="358"/>
      <c r="M62" s="358"/>
      <c r="N62" s="423"/>
      <c r="O62" s="366">
        <f t="shared" si="1"/>
        <v>46</v>
      </c>
      <c r="P62" s="366">
        <v>36</v>
      </c>
      <c r="Q62" s="366">
        <v>10</v>
      </c>
    </row>
    <row r="63" spans="1:17" s="331" customFormat="1" ht="11.25" customHeight="1">
      <c r="A63" s="362"/>
      <c r="B63" s="343"/>
      <c r="C63" s="334" t="s">
        <v>662</v>
      </c>
      <c r="D63" s="334"/>
      <c r="E63" s="335"/>
      <c r="F63" s="336">
        <f t="shared" si="0"/>
        <v>15</v>
      </c>
      <c r="G63" s="337">
        <v>15</v>
      </c>
      <c r="H63" s="337">
        <v>0</v>
      </c>
      <c r="I63" s="431"/>
      <c r="J63" s="403"/>
      <c r="K63" s="403"/>
      <c r="L63" s="334" t="s">
        <v>663</v>
      </c>
      <c r="M63" s="334"/>
      <c r="N63" s="400"/>
      <c r="O63" s="401">
        <f t="shared" si="1"/>
        <v>12</v>
      </c>
      <c r="P63" s="402">
        <v>7</v>
      </c>
      <c r="Q63" s="402">
        <v>5</v>
      </c>
    </row>
    <row r="64" spans="1:17" s="331" customFormat="1" ht="11.25" customHeight="1">
      <c r="A64" s="362"/>
      <c r="B64" s="343"/>
      <c r="C64" s="334" t="s">
        <v>664</v>
      </c>
      <c r="D64" s="334"/>
      <c r="E64" s="335"/>
      <c r="F64" s="336">
        <f t="shared" si="0"/>
        <v>17</v>
      </c>
      <c r="G64" s="337">
        <v>15</v>
      </c>
      <c r="H64" s="337">
        <v>2</v>
      </c>
      <c r="I64" s="431"/>
      <c r="J64" s="403"/>
      <c r="K64" s="403"/>
      <c r="L64" s="334" t="s">
        <v>628</v>
      </c>
      <c r="M64" s="334"/>
      <c r="N64" s="400"/>
      <c r="O64" s="401">
        <f t="shared" si="1"/>
        <v>11</v>
      </c>
      <c r="P64" s="402">
        <v>9</v>
      </c>
      <c r="Q64" s="402">
        <v>2</v>
      </c>
    </row>
    <row r="65" spans="1:17" s="331" customFormat="1" ht="11.25" customHeight="1">
      <c r="A65" s="362"/>
      <c r="B65" s="343"/>
      <c r="C65" s="334" t="s">
        <v>665</v>
      </c>
      <c r="D65" s="334"/>
      <c r="E65" s="335"/>
      <c r="F65" s="336">
        <f t="shared" si="0"/>
        <v>13</v>
      </c>
      <c r="G65" s="337">
        <v>13</v>
      </c>
      <c r="H65" s="337">
        <v>0</v>
      </c>
      <c r="I65" s="431"/>
      <c r="J65" s="403"/>
      <c r="K65" s="403"/>
      <c r="L65" s="334" t="s">
        <v>666</v>
      </c>
      <c r="M65" s="334"/>
      <c r="N65" s="400"/>
      <c r="O65" s="401">
        <f t="shared" si="1"/>
        <v>15</v>
      </c>
      <c r="P65" s="402">
        <v>14</v>
      </c>
      <c r="Q65" s="402">
        <v>1</v>
      </c>
    </row>
    <row r="66" spans="1:17" s="331" customFormat="1" ht="11.25" customHeight="1">
      <c r="A66" s="370"/>
      <c r="B66" s="346"/>
      <c r="C66" s="347" t="s">
        <v>667</v>
      </c>
      <c r="D66" s="347"/>
      <c r="E66" s="372"/>
      <c r="F66" s="349">
        <f t="shared" si="0"/>
        <v>38</v>
      </c>
      <c r="G66" s="350">
        <v>38</v>
      </c>
      <c r="H66" s="350">
        <v>0</v>
      </c>
      <c r="I66" s="431"/>
      <c r="J66" s="403"/>
      <c r="K66" s="403"/>
      <c r="L66" s="334" t="s">
        <v>668</v>
      </c>
      <c r="M66" s="334"/>
      <c r="N66" s="400"/>
      <c r="O66" s="401">
        <f t="shared" si="1"/>
        <v>7</v>
      </c>
      <c r="P66" s="402">
        <v>5</v>
      </c>
      <c r="Q66" s="402">
        <v>2</v>
      </c>
    </row>
    <row r="67" spans="1:17" s="331" customFormat="1" ht="11.25" customHeight="1" thickBot="1">
      <c r="A67" s="437"/>
      <c r="B67" s="378"/>
      <c r="C67" s="378"/>
      <c r="D67" s="378"/>
      <c r="E67" s="335"/>
      <c r="F67" s="337"/>
      <c r="G67" s="337"/>
      <c r="H67" s="337"/>
      <c r="I67" s="435"/>
      <c r="J67" s="436"/>
      <c r="K67" s="436"/>
      <c r="L67" s="347" t="s">
        <v>669</v>
      </c>
      <c r="M67" s="347"/>
      <c r="N67" s="408"/>
      <c r="O67" s="409">
        <f t="shared" si="1"/>
        <v>1</v>
      </c>
      <c r="P67" s="410">
        <v>1</v>
      </c>
      <c r="Q67" s="410">
        <v>0</v>
      </c>
    </row>
    <row r="68" spans="1:17" s="331" customFormat="1" ht="11.25" customHeight="1" thickTop="1">
      <c r="A68" s="438"/>
      <c r="B68" s="439" t="s">
        <v>247</v>
      </c>
      <c r="C68" s="439"/>
      <c r="D68" s="439"/>
      <c r="E68" s="440"/>
      <c r="F68" s="441">
        <f>SUM(G68,H68)</f>
        <v>1474</v>
      </c>
      <c r="G68" s="442">
        <f>SUM(G6:G48,G54:G66)</f>
        <v>713</v>
      </c>
      <c r="H68" s="442">
        <f>SUM(H6:H48,H54:H66)</f>
        <v>761</v>
      </c>
      <c r="I68" s="443"/>
      <c r="J68" s="444"/>
      <c r="K68" s="445" t="s">
        <v>19</v>
      </c>
      <c r="L68" s="445"/>
      <c r="M68" s="445"/>
      <c r="N68" s="446"/>
      <c r="O68" s="447">
        <f t="shared" si="1"/>
        <v>2960</v>
      </c>
      <c r="P68" s="447">
        <f>SUM(G68,P6:P26,P42:P45,P57,P62)</f>
        <v>1616</v>
      </c>
      <c r="Q68" s="447">
        <f>SUM(H68,Q6:Q26,Q42:Q45,Q57,Q62)</f>
        <v>1344</v>
      </c>
    </row>
    <row r="69" spans="1:17" s="331" customFormat="1" ht="11.25" customHeight="1">
      <c r="A69" s="308"/>
      <c r="B69" s="308"/>
      <c r="C69" s="308"/>
      <c r="D69" s="308"/>
      <c r="E69" s="308"/>
      <c r="F69" s="308"/>
      <c r="G69" s="308"/>
      <c r="H69" s="308"/>
      <c r="I69" s="308"/>
      <c r="J69" s="308"/>
      <c r="K69" s="308"/>
      <c r="L69" s="308"/>
      <c r="M69" s="308"/>
      <c r="N69" s="308"/>
      <c r="O69" s="308"/>
      <c r="P69" s="43"/>
      <c r="Q69" s="21" t="s">
        <v>670</v>
      </c>
    </row>
    <row r="70" spans="1:17" s="331" customFormat="1" ht="11.25" customHeight="1">
      <c r="A70" s="308"/>
      <c r="B70" s="308"/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08"/>
      <c r="N70" s="308"/>
      <c r="O70" s="308"/>
      <c r="P70" s="308"/>
      <c r="Q70" s="308"/>
    </row>
    <row r="71" spans="1:17" ht="11.25" customHeight="1"/>
    <row r="72" spans="1:17" ht="14.1" customHeight="1"/>
  </sheetData>
  <mergeCells count="123">
    <mergeCell ref="C66:D66"/>
    <mergeCell ref="L66:M66"/>
    <mergeCell ref="L67:M67"/>
    <mergeCell ref="B68:D68"/>
    <mergeCell ref="K68:M68"/>
    <mergeCell ref="C63:D63"/>
    <mergeCell ref="L63:M63"/>
    <mergeCell ref="C64:D64"/>
    <mergeCell ref="L64:M64"/>
    <mergeCell ref="C65:D65"/>
    <mergeCell ref="L65:M65"/>
    <mergeCell ref="L58:M58"/>
    <mergeCell ref="C59:D59"/>
    <mergeCell ref="L59:M59"/>
    <mergeCell ref="B60:C60"/>
    <mergeCell ref="L60:M60"/>
    <mergeCell ref="A61:A66"/>
    <mergeCell ref="C61:D61"/>
    <mergeCell ref="L61:M61"/>
    <mergeCell ref="C62:D62"/>
    <mergeCell ref="J62:M62"/>
    <mergeCell ref="A54:A60"/>
    <mergeCell ref="C54:D54"/>
    <mergeCell ref="L54:M54"/>
    <mergeCell ref="C55:D55"/>
    <mergeCell ref="L55:M55"/>
    <mergeCell ref="C56:D56"/>
    <mergeCell ref="L56:M56"/>
    <mergeCell ref="C57:D57"/>
    <mergeCell ref="J57:M57"/>
    <mergeCell ref="C58:D58"/>
    <mergeCell ref="C51:D51"/>
    <mergeCell ref="L51:M51"/>
    <mergeCell ref="B52:C52"/>
    <mergeCell ref="L52:M52"/>
    <mergeCell ref="C53:D53"/>
    <mergeCell ref="L53:M53"/>
    <mergeCell ref="L47:M47"/>
    <mergeCell ref="C48:D48"/>
    <mergeCell ref="L48:M48"/>
    <mergeCell ref="C49:D49"/>
    <mergeCell ref="L49:M49"/>
    <mergeCell ref="B50:C50"/>
    <mergeCell ref="L50:M50"/>
    <mergeCell ref="C43:D43"/>
    <mergeCell ref="J43:M43"/>
    <mergeCell ref="B44:C44"/>
    <mergeCell ref="J44:M44"/>
    <mergeCell ref="A45:A53"/>
    <mergeCell ref="C45:D45"/>
    <mergeCell ref="J45:M45"/>
    <mergeCell ref="C46:D46"/>
    <mergeCell ref="L46:M46"/>
    <mergeCell ref="C47:D47"/>
    <mergeCell ref="C37:D37"/>
    <mergeCell ref="L37:M37"/>
    <mergeCell ref="C38:D38"/>
    <mergeCell ref="A39:A44"/>
    <mergeCell ref="C39:D39"/>
    <mergeCell ref="B40:C40"/>
    <mergeCell ref="C41:D41"/>
    <mergeCell ref="L41:M41"/>
    <mergeCell ref="B42:C42"/>
    <mergeCell ref="J42:M42"/>
    <mergeCell ref="A32:A38"/>
    <mergeCell ref="C32:D32"/>
    <mergeCell ref="I32:J41"/>
    <mergeCell ref="L32:M32"/>
    <mergeCell ref="C33:D33"/>
    <mergeCell ref="C34:D34"/>
    <mergeCell ref="C35:D35"/>
    <mergeCell ref="L35:M35"/>
    <mergeCell ref="C36:D36"/>
    <mergeCell ref="L36:M36"/>
    <mergeCell ref="J26:M26"/>
    <mergeCell ref="C27:D27"/>
    <mergeCell ref="I27:J31"/>
    <mergeCell ref="L27:M27"/>
    <mergeCell ref="C28:D28"/>
    <mergeCell ref="L28:M28"/>
    <mergeCell ref="C30:D30"/>
    <mergeCell ref="L30:M30"/>
    <mergeCell ref="C31:D31"/>
    <mergeCell ref="L31:M31"/>
    <mergeCell ref="L21:M21"/>
    <mergeCell ref="C22:D22"/>
    <mergeCell ref="K22:L23"/>
    <mergeCell ref="C23:D23"/>
    <mergeCell ref="A24:A31"/>
    <mergeCell ref="C24:D24"/>
    <mergeCell ref="J24:M24"/>
    <mergeCell ref="B25:C25"/>
    <mergeCell ref="J25:M25"/>
    <mergeCell ref="C26:D26"/>
    <mergeCell ref="C14:D14"/>
    <mergeCell ref="C15:D15"/>
    <mergeCell ref="C16:D16"/>
    <mergeCell ref="A17:A23"/>
    <mergeCell ref="C17:D17"/>
    <mergeCell ref="C18:D18"/>
    <mergeCell ref="C19:D19"/>
    <mergeCell ref="C20:D20"/>
    <mergeCell ref="C21:D21"/>
    <mergeCell ref="C9:D9"/>
    <mergeCell ref="L9:M9"/>
    <mergeCell ref="C10:D10"/>
    <mergeCell ref="L10:M10"/>
    <mergeCell ref="A11:A16"/>
    <mergeCell ref="C11:D11"/>
    <mergeCell ref="I11:J23"/>
    <mergeCell ref="K11:L20"/>
    <mergeCell ref="C12:D12"/>
    <mergeCell ref="C13:D13"/>
    <mergeCell ref="A5:D5"/>
    <mergeCell ref="J5:M5"/>
    <mergeCell ref="A6:A10"/>
    <mergeCell ref="C6:D6"/>
    <mergeCell ref="I6:J10"/>
    <mergeCell ref="L6:M6"/>
    <mergeCell ref="C7:D7"/>
    <mergeCell ref="L7:M7"/>
    <mergeCell ref="C8:D8"/>
    <mergeCell ref="L8:M8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11"/>
  <sheetViews>
    <sheetView workbookViewId="0"/>
  </sheetViews>
  <sheetFormatPr defaultColWidth="8.875" defaultRowHeight="15" customHeight="1"/>
  <cols>
    <col min="1" max="1" width="16.875" style="6" customWidth="1"/>
    <col min="2" max="2" width="11.5" style="6" customWidth="1"/>
    <col min="3" max="3" width="11.625" style="6" customWidth="1"/>
    <col min="4" max="4" width="11.5" style="6" customWidth="1"/>
    <col min="5" max="5" width="11.625" style="6" customWidth="1"/>
    <col min="6" max="6" width="11.5" style="6" customWidth="1"/>
    <col min="7" max="7" width="11.625" style="6" customWidth="1"/>
    <col min="8" max="16384" width="8.875" style="6"/>
  </cols>
  <sheetData>
    <row r="1" spans="1:7" s="4" customFormat="1" ht="15" customHeight="1">
      <c r="A1" s="459" t="s">
        <v>692</v>
      </c>
    </row>
    <row r="2" spans="1:7" s="4" customFormat="1" ht="15" customHeight="1"/>
    <row r="3" spans="1:7" ht="15" customHeight="1">
      <c r="A3" s="1" t="s">
        <v>671</v>
      </c>
    </row>
    <row r="4" spans="1:7" ht="15" customHeight="1">
      <c r="C4" s="5"/>
      <c r="E4" s="5"/>
      <c r="G4" s="5" t="s">
        <v>158</v>
      </c>
    </row>
    <row r="5" spans="1:7" ht="15" customHeight="1">
      <c r="A5" s="247" t="s">
        <v>672</v>
      </c>
      <c r="B5" s="162" t="s">
        <v>184</v>
      </c>
      <c r="C5" s="161"/>
      <c r="D5" s="162" t="s">
        <v>185</v>
      </c>
      <c r="E5" s="160"/>
      <c r="F5" s="162" t="s">
        <v>673</v>
      </c>
      <c r="G5" s="160"/>
    </row>
    <row r="6" spans="1:7" ht="15" customHeight="1">
      <c r="A6" s="223"/>
      <c r="B6" s="10" t="s">
        <v>674</v>
      </c>
      <c r="C6" s="448" t="s">
        <v>675</v>
      </c>
      <c r="D6" s="10" t="s">
        <v>674</v>
      </c>
      <c r="E6" s="448" t="s">
        <v>675</v>
      </c>
      <c r="F6" s="10" t="s">
        <v>674</v>
      </c>
      <c r="G6" s="448" t="s">
        <v>675</v>
      </c>
    </row>
    <row r="7" spans="1:7" ht="15" customHeight="1">
      <c r="A7" s="107" t="s">
        <v>676</v>
      </c>
      <c r="B7" s="221">
        <v>622</v>
      </c>
      <c r="C7" s="221">
        <v>6237237</v>
      </c>
      <c r="D7" s="221">
        <v>614</v>
      </c>
      <c r="E7" s="221">
        <v>4471951</v>
      </c>
      <c r="F7" s="221">
        <v>682</v>
      </c>
      <c r="G7" s="221">
        <v>15039993</v>
      </c>
    </row>
    <row r="8" spans="1:7" ht="15" customHeight="1">
      <c r="A8" s="51" t="s">
        <v>677</v>
      </c>
      <c r="B8" s="109">
        <v>229</v>
      </c>
      <c r="C8" s="109">
        <v>2218699</v>
      </c>
      <c r="D8" s="109">
        <v>238</v>
      </c>
      <c r="E8" s="109">
        <v>1701694</v>
      </c>
      <c r="F8" s="109">
        <v>246</v>
      </c>
      <c r="G8" s="109">
        <v>2216674</v>
      </c>
    </row>
    <row r="9" spans="1:7" ht="15" customHeight="1">
      <c r="A9" s="51" t="s">
        <v>678</v>
      </c>
      <c r="B9" s="109">
        <v>49</v>
      </c>
      <c r="C9" s="109">
        <v>1522614</v>
      </c>
      <c r="D9" s="109">
        <v>42</v>
      </c>
      <c r="E9" s="109">
        <v>557145</v>
      </c>
      <c r="F9" s="109">
        <v>63</v>
      </c>
      <c r="G9" s="109">
        <v>6934711</v>
      </c>
    </row>
    <row r="10" spans="1:7" ht="15" customHeight="1">
      <c r="A10" s="112" t="s">
        <v>679</v>
      </c>
      <c r="B10" s="105">
        <v>344</v>
      </c>
      <c r="C10" s="105">
        <v>2495924</v>
      </c>
      <c r="D10" s="105">
        <v>334</v>
      </c>
      <c r="E10" s="105">
        <v>2213113</v>
      </c>
      <c r="F10" s="105">
        <v>373</v>
      </c>
      <c r="G10" s="105">
        <v>5888608</v>
      </c>
    </row>
    <row r="11" spans="1:7" s="4" customFormat="1" ht="15" customHeight="1">
      <c r="C11" s="56"/>
      <c r="E11" s="56"/>
      <c r="G11" s="56" t="s">
        <v>680</v>
      </c>
    </row>
  </sheetData>
  <mergeCells count="4">
    <mergeCell ref="A5:A6"/>
    <mergeCell ref="B5:C5"/>
    <mergeCell ref="D5:E5"/>
    <mergeCell ref="F5:G5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M11"/>
  <sheetViews>
    <sheetView workbookViewId="0"/>
  </sheetViews>
  <sheetFormatPr defaultColWidth="9" defaultRowHeight="15" customHeight="1"/>
  <cols>
    <col min="1" max="1" width="16.875" style="6" customWidth="1"/>
    <col min="2" max="2" width="5.625" style="6" customWidth="1"/>
    <col min="3" max="4" width="6.25" style="6" customWidth="1"/>
    <col min="5" max="5" width="5" style="6" customWidth="1"/>
    <col min="6" max="6" width="5.625" style="6" customWidth="1"/>
    <col min="7" max="8" width="6.25" style="6" customWidth="1"/>
    <col min="9" max="9" width="5" style="6" customWidth="1"/>
    <col min="10" max="10" width="5.625" style="6" customWidth="1"/>
    <col min="11" max="12" width="6.25" style="6" customWidth="1"/>
    <col min="13" max="13" width="5" style="6" customWidth="1"/>
    <col min="14" max="16384" width="9" style="6"/>
  </cols>
  <sheetData>
    <row r="1" spans="1:13" s="4" customFormat="1" ht="15" customHeight="1">
      <c r="A1" s="459" t="s">
        <v>692</v>
      </c>
    </row>
    <row r="2" spans="1:13" s="4" customFormat="1" ht="15" customHeight="1"/>
    <row r="3" spans="1:13" ht="15" customHeight="1">
      <c r="A3" s="1" t="s">
        <v>681</v>
      </c>
    </row>
    <row r="4" spans="1:13" ht="15" customHeight="1">
      <c r="E4" s="5"/>
      <c r="I4" s="5"/>
      <c r="M4" s="5" t="s">
        <v>682</v>
      </c>
    </row>
    <row r="5" spans="1:13" ht="15" customHeight="1">
      <c r="A5" s="247" t="s">
        <v>672</v>
      </c>
      <c r="B5" s="162" t="s">
        <v>683</v>
      </c>
      <c r="C5" s="160"/>
      <c r="D5" s="160"/>
      <c r="E5" s="161"/>
      <c r="F5" s="162" t="s">
        <v>684</v>
      </c>
      <c r="G5" s="160"/>
      <c r="H5" s="160"/>
      <c r="I5" s="160"/>
      <c r="J5" s="162" t="s">
        <v>685</v>
      </c>
      <c r="K5" s="160"/>
      <c r="L5" s="160"/>
      <c r="M5" s="160"/>
    </row>
    <row r="6" spans="1:13" ht="30" customHeight="1">
      <c r="A6" s="223"/>
      <c r="B6" s="449" t="s">
        <v>686</v>
      </c>
      <c r="C6" s="450" t="s">
        <v>687</v>
      </c>
      <c r="D6" s="450" t="s">
        <v>688</v>
      </c>
      <c r="E6" s="451" t="s">
        <v>689</v>
      </c>
      <c r="F6" s="449" t="s">
        <v>686</v>
      </c>
      <c r="G6" s="450" t="s">
        <v>687</v>
      </c>
      <c r="H6" s="450" t="s">
        <v>688</v>
      </c>
      <c r="I6" s="451" t="s">
        <v>689</v>
      </c>
      <c r="J6" s="449" t="s">
        <v>686</v>
      </c>
      <c r="K6" s="450" t="s">
        <v>687</v>
      </c>
      <c r="L6" s="450" t="s">
        <v>688</v>
      </c>
      <c r="M6" s="451" t="s">
        <v>689</v>
      </c>
    </row>
    <row r="7" spans="1:13" ht="15" customHeight="1">
      <c r="A7" s="107" t="s">
        <v>676</v>
      </c>
      <c r="B7" s="452">
        <v>622</v>
      </c>
      <c r="C7" s="453">
        <v>250</v>
      </c>
      <c r="D7" s="452">
        <v>142</v>
      </c>
      <c r="E7" s="452">
        <v>230</v>
      </c>
      <c r="F7" s="452">
        <v>614</v>
      </c>
      <c r="G7" s="453">
        <v>210</v>
      </c>
      <c r="H7" s="452">
        <v>160</v>
      </c>
      <c r="I7" s="452">
        <v>244</v>
      </c>
      <c r="J7" s="452">
        <v>682</v>
      </c>
      <c r="K7" s="453">
        <v>257</v>
      </c>
      <c r="L7" s="452">
        <v>134</v>
      </c>
      <c r="M7" s="452">
        <v>291</v>
      </c>
    </row>
    <row r="8" spans="1:13" ht="15" customHeight="1">
      <c r="A8" s="51" t="s">
        <v>677</v>
      </c>
      <c r="B8" s="454">
        <v>229</v>
      </c>
      <c r="C8" s="455">
        <v>72</v>
      </c>
      <c r="D8" s="454">
        <v>53</v>
      </c>
      <c r="E8" s="454">
        <v>104</v>
      </c>
      <c r="F8" s="454">
        <v>238</v>
      </c>
      <c r="G8" s="455">
        <v>61</v>
      </c>
      <c r="H8" s="454">
        <v>62</v>
      </c>
      <c r="I8" s="454">
        <v>115</v>
      </c>
      <c r="J8" s="454">
        <v>246</v>
      </c>
      <c r="K8" s="455">
        <v>67</v>
      </c>
      <c r="L8" s="454">
        <v>59</v>
      </c>
      <c r="M8" s="454">
        <v>120</v>
      </c>
    </row>
    <row r="9" spans="1:13" ht="15" customHeight="1">
      <c r="A9" s="51" t="s">
        <v>678</v>
      </c>
      <c r="B9" s="454">
        <v>49</v>
      </c>
      <c r="C9" s="455">
        <v>21</v>
      </c>
      <c r="D9" s="454">
        <v>17</v>
      </c>
      <c r="E9" s="454">
        <v>11</v>
      </c>
      <c r="F9" s="454">
        <v>42</v>
      </c>
      <c r="G9" s="455">
        <v>11</v>
      </c>
      <c r="H9" s="454">
        <v>23</v>
      </c>
      <c r="I9" s="454">
        <v>8</v>
      </c>
      <c r="J9" s="454">
        <v>63</v>
      </c>
      <c r="K9" s="455">
        <v>13</v>
      </c>
      <c r="L9" s="454">
        <v>16</v>
      </c>
      <c r="M9" s="454">
        <v>34</v>
      </c>
    </row>
    <row r="10" spans="1:13" ht="15" customHeight="1">
      <c r="A10" s="456" t="s">
        <v>679</v>
      </c>
      <c r="B10" s="457">
        <v>344</v>
      </c>
      <c r="C10" s="458">
        <v>157</v>
      </c>
      <c r="D10" s="457">
        <v>72</v>
      </c>
      <c r="E10" s="457">
        <v>115</v>
      </c>
      <c r="F10" s="457">
        <v>334</v>
      </c>
      <c r="G10" s="458">
        <v>138</v>
      </c>
      <c r="H10" s="457">
        <v>75</v>
      </c>
      <c r="I10" s="457">
        <v>121</v>
      </c>
      <c r="J10" s="457">
        <v>373</v>
      </c>
      <c r="K10" s="458">
        <v>177</v>
      </c>
      <c r="L10" s="457">
        <v>59</v>
      </c>
      <c r="M10" s="457">
        <v>137</v>
      </c>
    </row>
    <row r="11" spans="1:13" ht="15" customHeight="1">
      <c r="E11" s="5"/>
      <c r="I11" s="5"/>
      <c r="M11" s="56" t="s">
        <v>690</v>
      </c>
    </row>
  </sheetData>
  <mergeCells count="4">
    <mergeCell ref="A5:A6"/>
    <mergeCell ref="B5:E5"/>
    <mergeCell ref="F5:I5"/>
    <mergeCell ref="J5:M5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0">
    <pageSetUpPr fitToPage="1"/>
  </sheetPr>
  <dimension ref="A1:H28"/>
  <sheetViews>
    <sheetView zoomScale="85" zoomScaleNormal="85" workbookViewId="0"/>
  </sheetViews>
  <sheetFormatPr defaultColWidth="9" defaultRowHeight="15" customHeight="1"/>
  <cols>
    <col min="1" max="1" width="3.75" style="23" customWidth="1"/>
    <col min="2" max="2" width="30" style="23" customWidth="1"/>
    <col min="3" max="4" width="26.25" style="23" customWidth="1"/>
    <col min="5" max="6" width="21.625" style="23" customWidth="1"/>
    <col min="7" max="8" width="21.5" style="23" customWidth="1"/>
    <col min="9" max="16384" width="9" style="23"/>
  </cols>
  <sheetData>
    <row r="1" spans="1:8" ht="15" customHeight="1">
      <c r="A1" s="459" t="s">
        <v>692</v>
      </c>
    </row>
    <row r="3" spans="1:8" ht="15" customHeight="1">
      <c r="A3" s="22" t="s">
        <v>21</v>
      </c>
      <c r="D3" s="24"/>
    </row>
    <row r="4" spans="1:8" s="26" customFormat="1" ht="15" customHeight="1">
      <c r="A4" s="25" t="s">
        <v>22</v>
      </c>
      <c r="D4" s="27"/>
    </row>
    <row r="5" spans="1:8" s="26" customFormat="1" ht="15" customHeight="1">
      <c r="A5" s="26" t="s">
        <v>23</v>
      </c>
      <c r="H5" s="28" t="s">
        <v>24</v>
      </c>
    </row>
    <row r="6" spans="1:8" s="26" customFormat="1" ht="18" customHeight="1">
      <c r="A6" s="149" t="s">
        <v>25</v>
      </c>
      <c r="B6" s="150"/>
      <c r="C6" s="29" t="s">
        <v>26</v>
      </c>
      <c r="D6" s="29" t="s">
        <v>27</v>
      </c>
      <c r="E6" s="29" t="s">
        <v>28</v>
      </c>
      <c r="F6" s="29" t="s">
        <v>29</v>
      </c>
      <c r="G6" s="29" t="s">
        <v>30</v>
      </c>
      <c r="H6" s="30" t="s">
        <v>31</v>
      </c>
    </row>
    <row r="7" spans="1:8" s="26" customFormat="1" ht="16.5" customHeight="1">
      <c r="A7" s="26">
        <v>1</v>
      </c>
      <c r="B7" s="31" t="s">
        <v>32</v>
      </c>
      <c r="C7" s="32">
        <v>46786000000</v>
      </c>
      <c r="D7" s="32">
        <v>50217565317</v>
      </c>
      <c r="E7" s="32">
        <v>48815895030</v>
      </c>
      <c r="F7" s="32">
        <f>E7-C7</f>
        <v>2029895030</v>
      </c>
      <c r="G7" s="33">
        <f>IFERROR(E7/$E$27*100,"")</f>
        <v>47.463104787871487</v>
      </c>
      <c r="H7" s="34">
        <f>IFERROR(E7/C7*100,"")</f>
        <v>104.33868043859273</v>
      </c>
    </row>
    <row r="8" spans="1:8" s="26" customFormat="1" ht="16.5" customHeight="1">
      <c r="A8" s="26">
        <v>2</v>
      </c>
      <c r="B8" s="31" t="s">
        <v>33</v>
      </c>
      <c r="C8" s="32">
        <v>690000000</v>
      </c>
      <c r="D8" s="32">
        <v>725562000</v>
      </c>
      <c r="E8" s="32">
        <v>725562000</v>
      </c>
      <c r="F8" s="32">
        <f t="shared" ref="F8:F26" si="0">E8-C8</f>
        <v>35562000</v>
      </c>
      <c r="G8" s="33">
        <f t="shared" ref="G8:G27" si="1">IFERROR(E8/$E$27*100,"")</f>
        <v>0.70545516403896635</v>
      </c>
      <c r="H8" s="35">
        <f t="shared" ref="H8:H27" si="2">IFERROR(E8/C8*100,"")</f>
        <v>105.15391304347825</v>
      </c>
    </row>
    <row r="9" spans="1:8" s="26" customFormat="1" ht="16.5" customHeight="1">
      <c r="A9" s="26">
        <v>3</v>
      </c>
      <c r="B9" s="31" t="s">
        <v>34</v>
      </c>
      <c r="C9" s="32">
        <v>60000000</v>
      </c>
      <c r="D9" s="32">
        <v>71978000</v>
      </c>
      <c r="E9" s="32">
        <v>71978000</v>
      </c>
      <c r="F9" s="32">
        <f t="shared" si="0"/>
        <v>11978000</v>
      </c>
      <c r="G9" s="33">
        <f t="shared" si="1"/>
        <v>6.9983339531558594E-2</v>
      </c>
      <c r="H9" s="35">
        <f t="shared" si="2"/>
        <v>119.96333333333334</v>
      </c>
    </row>
    <row r="10" spans="1:8" s="26" customFormat="1" ht="16.5" customHeight="1">
      <c r="A10" s="26">
        <v>4</v>
      </c>
      <c r="B10" s="31" t="s">
        <v>35</v>
      </c>
      <c r="C10" s="32">
        <v>200000000</v>
      </c>
      <c r="D10" s="32">
        <v>200289000</v>
      </c>
      <c r="E10" s="32">
        <v>200289000</v>
      </c>
      <c r="F10" s="32">
        <f t="shared" si="0"/>
        <v>289000</v>
      </c>
      <c r="G10" s="33">
        <f t="shared" si="1"/>
        <v>0.19473857416761148</v>
      </c>
      <c r="H10" s="35">
        <f t="shared" si="2"/>
        <v>100.14449999999999</v>
      </c>
    </row>
    <row r="11" spans="1:8" s="26" customFormat="1" ht="16.5" customHeight="1">
      <c r="A11" s="26">
        <v>5</v>
      </c>
      <c r="B11" s="31" t="s">
        <v>36</v>
      </c>
      <c r="C11" s="32">
        <v>150000000</v>
      </c>
      <c r="D11" s="32">
        <v>184542000</v>
      </c>
      <c r="E11" s="32">
        <v>184542000</v>
      </c>
      <c r="F11" s="32">
        <f t="shared" si="0"/>
        <v>34542000</v>
      </c>
      <c r="G11" s="33">
        <f t="shared" si="1"/>
        <v>0.17942795637323747</v>
      </c>
      <c r="H11" s="35">
        <f>IFERROR(E11/C11*100,"")</f>
        <v>123.02800000000001</v>
      </c>
    </row>
    <row r="12" spans="1:8" s="26" customFormat="1" ht="16.5" customHeight="1">
      <c r="A12" s="26">
        <v>6</v>
      </c>
      <c r="B12" s="31" t="s">
        <v>37</v>
      </c>
      <c r="C12" s="32">
        <v>5200000000</v>
      </c>
      <c r="D12" s="32">
        <v>5709598000</v>
      </c>
      <c r="E12" s="32">
        <v>5709598000</v>
      </c>
      <c r="F12" s="32">
        <f t="shared" si="0"/>
        <v>509598000</v>
      </c>
      <c r="G12" s="33">
        <f t="shared" si="1"/>
        <v>5.5513731337729295</v>
      </c>
      <c r="H12" s="35">
        <f t="shared" si="2"/>
        <v>109.79996153846155</v>
      </c>
    </row>
    <row r="13" spans="1:8" s="26" customFormat="1" ht="16.5" customHeight="1">
      <c r="A13" s="26">
        <v>7</v>
      </c>
      <c r="B13" s="31" t="s">
        <v>38</v>
      </c>
      <c r="C13" s="32">
        <v>220000000</v>
      </c>
      <c r="D13" s="32">
        <v>310237000</v>
      </c>
      <c r="E13" s="32">
        <v>310237000</v>
      </c>
      <c r="F13" s="32">
        <f t="shared" si="0"/>
        <v>90237000</v>
      </c>
      <c r="G13" s="33">
        <f t="shared" si="1"/>
        <v>0.3016396858241705</v>
      </c>
      <c r="H13" s="35">
        <f t="shared" si="2"/>
        <v>141.01681818181817</v>
      </c>
    </row>
    <row r="14" spans="1:8" s="26" customFormat="1" ht="16.5" customHeight="1">
      <c r="A14" s="26">
        <v>8</v>
      </c>
      <c r="B14" s="31" t="s">
        <v>39</v>
      </c>
      <c r="C14" s="32">
        <v>380000000</v>
      </c>
      <c r="D14" s="32">
        <v>386398000</v>
      </c>
      <c r="E14" s="32">
        <v>386398000</v>
      </c>
      <c r="F14" s="32">
        <f t="shared" si="0"/>
        <v>6398000</v>
      </c>
      <c r="G14" s="33">
        <f t="shared" si="1"/>
        <v>0.37569010570334238</v>
      </c>
      <c r="H14" s="35">
        <f t="shared" si="2"/>
        <v>101.68368421052631</v>
      </c>
    </row>
    <row r="15" spans="1:8" s="26" customFormat="1" ht="16.5" customHeight="1">
      <c r="A15" s="26">
        <v>9</v>
      </c>
      <c r="B15" s="31" t="s">
        <v>40</v>
      </c>
      <c r="C15" s="32">
        <v>3060000000</v>
      </c>
      <c r="D15" s="32">
        <v>3146569000</v>
      </c>
      <c r="E15" s="32">
        <v>3146569000</v>
      </c>
      <c r="F15" s="32">
        <f t="shared" si="0"/>
        <v>86569000</v>
      </c>
      <c r="G15" s="33">
        <f t="shared" si="1"/>
        <v>3.0593710117880017</v>
      </c>
      <c r="H15" s="35">
        <f t="shared" si="2"/>
        <v>102.8290522875817</v>
      </c>
    </row>
    <row r="16" spans="1:8" s="26" customFormat="1" ht="16.5" customHeight="1">
      <c r="A16" s="26">
        <v>10</v>
      </c>
      <c r="B16" s="31" t="s">
        <v>41</v>
      </c>
      <c r="C16" s="32">
        <v>48000000</v>
      </c>
      <c r="D16" s="32">
        <v>42587000</v>
      </c>
      <c r="E16" s="32">
        <v>42587000</v>
      </c>
      <c r="F16" s="32">
        <f t="shared" si="0"/>
        <v>-5413000</v>
      </c>
      <c r="G16" s="33">
        <f>IFERROR(E16/$E$27*100,"")</f>
        <v>4.140682542763742E-2</v>
      </c>
      <c r="H16" s="35">
        <f t="shared" si="2"/>
        <v>88.722916666666663</v>
      </c>
    </row>
    <row r="17" spans="1:8" s="26" customFormat="1" ht="16.5" customHeight="1">
      <c r="A17" s="26">
        <v>11</v>
      </c>
      <c r="B17" s="31" t="s">
        <v>42</v>
      </c>
      <c r="C17" s="32">
        <v>979510000</v>
      </c>
      <c r="D17" s="32">
        <v>1010219414</v>
      </c>
      <c r="E17" s="32">
        <v>973704595</v>
      </c>
      <c r="F17" s="32">
        <f t="shared" si="0"/>
        <v>-5805405</v>
      </c>
      <c r="G17" s="33">
        <f t="shared" si="1"/>
        <v>0.94672121030486744</v>
      </c>
      <c r="H17" s="35">
        <f t="shared" si="2"/>
        <v>99.407315392390075</v>
      </c>
    </row>
    <row r="18" spans="1:8" s="26" customFormat="1" ht="16.5" customHeight="1">
      <c r="A18" s="26">
        <v>12</v>
      </c>
      <c r="B18" s="31" t="s">
        <v>43</v>
      </c>
      <c r="C18" s="32">
        <v>1730572000</v>
      </c>
      <c r="D18" s="32">
        <v>1825025491</v>
      </c>
      <c r="E18" s="32">
        <v>1795124916</v>
      </c>
      <c r="F18" s="32">
        <f t="shared" si="0"/>
        <v>64552916</v>
      </c>
      <c r="G18" s="33">
        <f t="shared" si="1"/>
        <v>1.7453782613852651</v>
      </c>
      <c r="H18" s="35">
        <f t="shared" si="2"/>
        <v>103.73014910676932</v>
      </c>
    </row>
    <row r="19" spans="1:8" s="26" customFormat="1" ht="16.5" customHeight="1">
      <c r="A19" s="26">
        <v>13</v>
      </c>
      <c r="B19" s="31" t="s">
        <v>44</v>
      </c>
      <c r="C19" s="32">
        <v>16652259000</v>
      </c>
      <c r="D19" s="32">
        <v>16384342995</v>
      </c>
      <c r="E19" s="32">
        <v>16066334995</v>
      </c>
      <c r="F19" s="32">
        <f t="shared" si="0"/>
        <v>-585924005</v>
      </c>
      <c r="G19" s="33">
        <f t="shared" si="1"/>
        <v>15.621103350785612</v>
      </c>
      <c r="H19" s="35">
        <f t="shared" si="2"/>
        <v>96.481414293400064</v>
      </c>
    </row>
    <row r="20" spans="1:8" s="26" customFormat="1" ht="16.5" customHeight="1">
      <c r="A20" s="26">
        <v>14</v>
      </c>
      <c r="B20" s="31" t="s">
        <v>45</v>
      </c>
      <c r="C20" s="32">
        <v>5953586000</v>
      </c>
      <c r="D20" s="32">
        <v>5786260468</v>
      </c>
      <c r="E20" s="32">
        <v>5781010468</v>
      </c>
      <c r="F20" s="32">
        <f t="shared" si="0"/>
        <v>-172575532</v>
      </c>
      <c r="G20" s="33">
        <f t="shared" si="1"/>
        <v>5.6208066133754544</v>
      </c>
      <c r="H20" s="35">
        <f t="shared" si="2"/>
        <v>97.101317894794832</v>
      </c>
    </row>
    <row r="21" spans="1:8" s="26" customFormat="1" ht="16.5" customHeight="1">
      <c r="A21" s="26">
        <v>15</v>
      </c>
      <c r="B21" s="31" t="s">
        <v>46</v>
      </c>
      <c r="C21" s="32">
        <v>158160000</v>
      </c>
      <c r="D21" s="32">
        <v>169493929</v>
      </c>
      <c r="E21" s="32">
        <v>169493929</v>
      </c>
      <c r="F21" s="32">
        <f t="shared" si="0"/>
        <v>11333929</v>
      </c>
      <c r="G21" s="33">
        <f t="shared" si="1"/>
        <v>0.16479689879886752</v>
      </c>
      <c r="H21" s="35">
        <f t="shared" si="2"/>
        <v>107.16611595852301</v>
      </c>
    </row>
    <row r="22" spans="1:8" s="26" customFormat="1" ht="16.5" customHeight="1">
      <c r="A22" s="26">
        <v>16</v>
      </c>
      <c r="B22" s="31" t="s">
        <v>47</v>
      </c>
      <c r="C22" s="32">
        <v>7710000</v>
      </c>
      <c r="D22" s="32">
        <v>14219764</v>
      </c>
      <c r="E22" s="32">
        <v>14219764</v>
      </c>
      <c r="F22" s="32">
        <f t="shared" si="0"/>
        <v>6509764</v>
      </c>
      <c r="G22" s="33">
        <f t="shared" si="1"/>
        <v>1.3825704688524742E-2</v>
      </c>
      <c r="H22" s="35">
        <f t="shared" si="2"/>
        <v>184.43273670557718</v>
      </c>
    </row>
    <row r="23" spans="1:8" s="26" customFormat="1" ht="16.5" customHeight="1">
      <c r="A23" s="26">
        <v>17</v>
      </c>
      <c r="B23" s="31" t="s">
        <v>48</v>
      </c>
      <c r="C23" s="32">
        <v>4655320000</v>
      </c>
      <c r="D23" s="32">
        <v>4653320000</v>
      </c>
      <c r="E23" s="32">
        <v>4653320000</v>
      </c>
      <c r="F23" s="32">
        <f t="shared" si="0"/>
        <v>-2000000</v>
      </c>
      <c r="G23" s="33">
        <f t="shared" si="1"/>
        <v>4.5243667997025794</v>
      </c>
      <c r="H23" s="35">
        <f t="shared" si="2"/>
        <v>99.957038399078897</v>
      </c>
    </row>
    <row r="24" spans="1:8" s="26" customFormat="1" ht="16.5" customHeight="1">
      <c r="A24" s="26">
        <v>18</v>
      </c>
      <c r="B24" s="31" t="s">
        <v>49</v>
      </c>
      <c r="C24" s="32">
        <v>5160931000</v>
      </c>
      <c r="D24" s="32">
        <v>5160931785</v>
      </c>
      <c r="E24" s="32">
        <v>5160931785</v>
      </c>
      <c r="F24" s="32">
        <f t="shared" si="0"/>
        <v>785</v>
      </c>
      <c r="G24" s="33">
        <f t="shared" si="1"/>
        <v>5.017911603668729</v>
      </c>
      <c r="H24" s="35">
        <f t="shared" si="2"/>
        <v>100.00001521043393</v>
      </c>
    </row>
    <row r="25" spans="1:8" s="26" customFormat="1" ht="16.5" customHeight="1">
      <c r="A25" s="26">
        <v>19</v>
      </c>
      <c r="B25" s="31" t="s">
        <v>50</v>
      </c>
      <c r="C25" s="32">
        <v>2656933000</v>
      </c>
      <c r="D25" s="32">
        <v>3080625788</v>
      </c>
      <c r="E25" s="32">
        <v>2783397838</v>
      </c>
      <c r="F25" s="32">
        <f t="shared" si="0"/>
        <v>126464838</v>
      </c>
      <c r="G25" s="33">
        <f t="shared" si="1"/>
        <v>2.7062640799711044</v>
      </c>
      <c r="H25" s="35">
        <f t="shared" si="2"/>
        <v>104.7598053093548</v>
      </c>
    </row>
    <row r="26" spans="1:8" s="26" customFormat="1" ht="16.5" customHeight="1">
      <c r="A26" s="26">
        <v>20</v>
      </c>
      <c r="B26" s="31" t="s">
        <v>51</v>
      </c>
      <c r="C26" s="12">
        <v>6310500000</v>
      </c>
      <c r="D26" s="32">
        <v>6250500000</v>
      </c>
      <c r="E26" s="32">
        <v>5859000000</v>
      </c>
      <c r="F26" s="32">
        <f t="shared" si="0"/>
        <v>-451500000</v>
      </c>
      <c r="G26" s="33">
        <f t="shared" si="1"/>
        <v>5.6966348928200539</v>
      </c>
      <c r="H26" s="35">
        <f t="shared" si="2"/>
        <v>92.845257903494172</v>
      </c>
    </row>
    <row r="27" spans="1:8" s="26" customFormat="1" ht="21" customHeight="1">
      <c r="A27" s="36"/>
      <c r="B27" s="37" t="s">
        <v>52</v>
      </c>
      <c r="C27" s="38">
        <f>SUM(C7:C26)</f>
        <v>101059481000</v>
      </c>
      <c r="D27" s="38">
        <f>SUM(D7:D26)</f>
        <v>105330264951</v>
      </c>
      <c r="E27" s="38">
        <f>SUM(E7:E26)</f>
        <v>102850193320</v>
      </c>
      <c r="F27" s="38">
        <f>SUM(F7:F26)</f>
        <v>1790712320</v>
      </c>
      <c r="G27" s="39">
        <f t="shared" si="1"/>
        <v>100</v>
      </c>
      <c r="H27" s="40">
        <f t="shared" si="2"/>
        <v>101.77193896335169</v>
      </c>
    </row>
    <row r="28" spans="1:8" s="26" customFormat="1" ht="15" customHeight="1">
      <c r="C28" s="4"/>
      <c r="D28" s="4"/>
      <c r="E28" s="4"/>
      <c r="F28" s="4"/>
      <c r="G28" s="4"/>
      <c r="H28" s="41" t="s">
        <v>20</v>
      </c>
    </row>
  </sheetData>
  <mergeCells count="1">
    <mergeCell ref="A6:B6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69" fitToHeight="0" orientation="landscape" cellComments="atEnd" r:id="rId1"/>
  <headerFooter alignWithMargins="0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1">
    <pageSetUpPr fitToPage="1"/>
  </sheetPr>
  <dimension ref="A1:G20"/>
  <sheetViews>
    <sheetView workbookViewId="0"/>
  </sheetViews>
  <sheetFormatPr defaultColWidth="9" defaultRowHeight="15" customHeight="1"/>
  <cols>
    <col min="1" max="1" width="3.75" style="23" customWidth="1"/>
    <col min="2" max="2" width="30" style="23" customWidth="1"/>
    <col min="3" max="4" width="26.25" style="23" customWidth="1"/>
    <col min="5" max="6" width="21.625" style="23" customWidth="1"/>
    <col min="7" max="8" width="21.5" style="23" customWidth="1"/>
    <col min="9" max="16384" width="9" style="23"/>
  </cols>
  <sheetData>
    <row r="1" spans="1:7" ht="15" customHeight="1">
      <c r="A1" s="459" t="s">
        <v>692</v>
      </c>
    </row>
    <row r="3" spans="1:7" ht="15" customHeight="1">
      <c r="A3" s="26" t="s">
        <v>53</v>
      </c>
      <c r="C3" s="26"/>
      <c r="D3" s="26"/>
      <c r="E3" s="26"/>
      <c r="F3" s="26"/>
      <c r="G3" s="42" t="s">
        <v>54</v>
      </c>
    </row>
    <row r="4" spans="1:7" ht="18" customHeight="1">
      <c r="A4" s="149" t="s">
        <v>25</v>
      </c>
      <c r="B4" s="150"/>
      <c r="C4" s="29" t="s">
        <v>26</v>
      </c>
      <c r="D4" s="29" t="s">
        <v>28</v>
      </c>
      <c r="E4" s="29" t="s">
        <v>55</v>
      </c>
      <c r="F4" s="29" t="s">
        <v>30</v>
      </c>
      <c r="G4" s="30" t="s">
        <v>56</v>
      </c>
    </row>
    <row r="5" spans="1:7" ht="16.5" customHeight="1">
      <c r="A5" s="43">
        <v>1</v>
      </c>
      <c r="B5" s="44" t="s">
        <v>57</v>
      </c>
      <c r="C5" s="12">
        <v>584520000</v>
      </c>
      <c r="D5" s="12">
        <v>546034362</v>
      </c>
      <c r="E5" s="12">
        <f>C5-D5</f>
        <v>38485638</v>
      </c>
      <c r="F5" s="35">
        <f>IFERROR(D5/$D$19*100,"")</f>
        <v>0.5588162809491396</v>
      </c>
      <c r="G5" s="35">
        <f>IFERROR(D5/C5*100,"")</f>
        <v>93.415856087045782</v>
      </c>
    </row>
    <row r="6" spans="1:7" ht="16.5" customHeight="1">
      <c r="A6" s="45">
        <v>2</v>
      </c>
      <c r="B6" s="31" t="s">
        <v>58</v>
      </c>
      <c r="C6" s="12">
        <v>13329866000</v>
      </c>
      <c r="D6" s="12">
        <v>12953238161</v>
      </c>
      <c r="E6" s="12">
        <f t="shared" ref="E6:E18" si="0">C6-D6</f>
        <v>376627839</v>
      </c>
      <c r="F6" s="35">
        <f>IFERROR(D6/$D$19*100,"")-0.1</f>
        <v>13.156455782133529</v>
      </c>
      <c r="G6" s="35">
        <f t="shared" ref="G6:G19" si="1">IFERROR(D6/C6*100,"")</f>
        <v>97.174556450905058</v>
      </c>
    </row>
    <row r="7" spans="1:7" ht="16.5" customHeight="1">
      <c r="A7" s="45">
        <v>3</v>
      </c>
      <c r="B7" s="31" t="s">
        <v>59</v>
      </c>
      <c r="C7" s="12">
        <v>45709227000</v>
      </c>
      <c r="D7" s="12">
        <v>44635970875</v>
      </c>
      <c r="E7" s="12">
        <f t="shared" si="0"/>
        <v>1073256125</v>
      </c>
      <c r="F7" s="35">
        <f t="shared" ref="F7:F19" si="2">IFERROR(D7/$D$19*100,"")</f>
        <v>45.680838014589291</v>
      </c>
      <c r="G7" s="35">
        <f t="shared" si="1"/>
        <v>97.651992397508707</v>
      </c>
    </row>
    <row r="8" spans="1:7" ht="16.5" customHeight="1">
      <c r="A8" s="45">
        <v>4</v>
      </c>
      <c r="B8" s="31" t="s">
        <v>60</v>
      </c>
      <c r="C8" s="12">
        <v>8548346000</v>
      </c>
      <c r="D8" s="12">
        <v>8276595380</v>
      </c>
      <c r="E8" s="12">
        <f t="shared" si="0"/>
        <v>271750620</v>
      </c>
      <c r="F8" s="35">
        <f t="shared" si="2"/>
        <v>8.4703391783472242</v>
      </c>
      <c r="G8" s="35">
        <f t="shared" si="1"/>
        <v>96.821015199899492</v>
      </c>
    </row>
    <row r="9" spans="1:7" ht="16.5" customHeight="1">
      <c r="A9" s="45">
        <v>5</v>
      </c>
      <c r="B9" s="31" t="s">
        <v>61</v>
      </c>
      <c r="C9" s="12">
        <v>72135000</v>
      </c>
      <c r="D9" s="12">
        <v>64608209</v>
      </c>
      <c r="E9" s="12">
        <f t="shared" si="0"/>
        <v>7526791</v>
      </c>
      <c r="F9" s="35">
        <f t="shared" si="2"/>
        <v>6.61205989672949E-2</v>
      </c>
      <c r="G9" s="35">
        <f t="shared" si="1"/>
        <v>89.565687946211952</v>
      </c>
    </row>
    <row r="10" spans="1:7" ht="16.5" customHeight="1">
      <c r="A10" s="45">
        <v>6</v>
      </c>
      <c r="B10" s="31" t="s">
        <v>62</v>
      </c>
      <c r="C10" s="12">
        <v>566547000</v>
      </c>
      <c r="D10" s="12">
        <v>539593404</v>
      </c>
      <c r="E10" s="12">
        <f t="shared" si="0"/>
        <v>26953596</v>
      </c>
      <c r="F10" s="35">
        <f>IFERROR(D10/$D$19*100,"")-0.1</f>
        <v>0.45222454891578157</v>
      </c>
      <c r="G10" s="35">
        <f t="shared" si="1"/>
        <v>95.242478382199536</v>
      </c>
    </row>
    <row r="11" spans="1:7" ht="16.5" customHeight="1">
      <c r="A11" s="45">
        <v>7</v>
      </c>
      <c r="B11" s="31" t="s">
        <v>63</v>
      </c>
      <c r="C11" s="12">
        <v>505090000</v>
      </c>
      <c r="D11" s="12">
        <v>453475932</v>
      </c>
      <c r="E11" s="12">
        <f t="shared" si="0"/>
        <v>51614068</v>
      </c>
      <c r="F11" s="35">
        <f t="shared" si="2"/>
        <v>0.4640911844668576</v>
      </c>
      <c r="G11" s="35">
        <f t="shared" si="1"/>
        <v>89.781213645092947</v>
      </c>
    </row>
    <row r="12" spans="1:7" ht="16.5" customHeight="1">
      <c r="A12" s="45">
        <v>8</v>
      </c>
      <c r="B12" s="31" t="s">
        <v>64</v>
      </c>
      <c r="C12" s="12">
        <v>11099139000</v>
      </c>
      <c r="D12" s="12">
        <v>10287296575</v>
      </c>
      <c r="E12" s="12">
        <f t="shared" si="0"/>
        <v>811842425</v>
      </c>
      <c r="F12" s="35">
        <f t="shared" si="2"/>
        <v>10.528108143242312</v>
      </c>
      <c r="G12" s="35">
        <f t="shared" si="1"/>
        <v>92.68553691416966</v>
      </c>
    </row>
    <row r="13" spans="1:7" ht="16.5" customHeight="1">
      <c r="A13" s="45">
        <v>9</v>
      </c>
      <c r="B13" s="31" t="s">
        <v>65</v>
      </c>
      <c r="C13" s="12">
        <v>3346044000</v>
      </c>
      <c r="D13" s="12">
        <v>3269124983</v>
      </c>
      <c r="E13" s="12">
        <f t="shared" si="0"/>
        <v>76919017</v>
      </c>
      <c r="F13" s="35">
        <f t="shared" si="2"/>
        <v>3.3456507357278351</v>
      </c>
      <c r="G13" s="35">
        <f t="shared" si="1"/>
        <v>97.701195292112118</v>
      </c>
    </row>
    <row r="14" spans="1:7" ht="16.5" customHeight="1">
      <c r="A14" s="45">
        <v>10</v>
      </c>
      <c r="B14" s="31" t="s">
        <v>66</v>
      </c>
      <c r="C14" s="12">
        <v>9742631000</v>
      </c>
      <c r="D14" s="12">
        <v>9187525409</v>
      </c>
      <c r="E14" s="12">
        <f t="shared" si="0"/>
        <v>555105591</v>
      </c>
      <c r="F14" s="35">
        <f t="shared" si="2"/>
        <v>9.4025928356924577</v>
      </c>
      <c r="G14" s="35">
        <f t="shared" si="1"/>
        <v>94.302303032928165</v>
      </c>
    </row>
    <row r="15" spans="1:7" ht="16.5" customHeight="1">
      <c r="A15" s="45">
        <v>11</v>
      </c>
      <c r="B15" s="31" t="s">
        <v>67</v>
      </c>
      <c r="C15" s="12">
        <v>20000</v>
      </c>
      <c r="D15" s="12">
        <v>0</v>
      </c>
      <c r="E15" s="12">
        <f t="shared" si="0"/>
        <v>20000</v>
      </c>
      <c r="F15" s="35">
        <f t="shared" si="2"/>
        <v>0</v>
      </c>
      <c r="G15" s="35">
        <f t="shared" si="1"/>
        <v>0</v>
      </c>
    </row>
    <row r="16" spans="1:7" ht="16.5" customHeight="1">
      <c r="A16" s="45">
        <v>12</v>
      </c>
      <c r="B16" s="31" t="s">
        <v>68</v>
      </c>
      <c r="C16" s="12">
        <v>7108449000</v>
      </c>
      <c r="D16" s="15">
        <v>7095943325</v>
      </c>
      <c r="E16" s="12">
        <f t="shared" si="0"/>
        <v>12505675</v>
      </c>
      <c r="F16" s="35">
        <f t="shared" si="2"/>
        <v>7.2620496706073085</v>
      </c>
      <c r="G16" s="35">
        <f t="shared" si="1"/>
        <v>99.824073085422711</v>
      </c>
    </row>
    <row r="17" spans="1:7" ht="16.5" customHeight="1">
      <c r="A17" s="45">
        <v>13</v>
      </c>
      <c r="B17" s="31" t="s">
        <v>69</v>
      </c>
      <c r="C17" s="12">
        <v>407280000</v>
      </c>
      <c r="D17" s="15">
        <v>403272957</v>
      </c>
      <c r="E17" s="12">
        <f t="shared" si="0"/>
        <v>4007043</v>
      </c>
      <c r="F17" s="35">
        <f t="shared" si="2"/>
        <v>0.41271302636097151</v>
      </c>
      <c r="G17" s="35">
        <f t="shared" si="1"/>
        <v>99.01614540365351</v>
      </c>
    </row>
    <row r="18" spans="1:7" ht="16.5" customHeight="1">
      <c r="A18" s="45">
        <v>14</v>
      </c>
      <c r="B18" s="31" t="s">
        <v>70</v>
      </c>
      <c r="C18" s="12">
        <v>40187000</v>
      </c>
      <c r="D18" s="15">
        <v>0</v>
      </c>
      <c r="E18" s="12">
        <f t="shared" si="0"/>
        <v>40187000</v>
      </c>
      <c r="F18" s="35">
        <f t="shared" si="2"/>
        <v>0</v>
      </c>
      <c r="G18" s="35">
        <f t="shared" si="1"/>
        <v>0</v>
      </c>
    </row>
    <row r="19" spans="1:7" ht="21" customHeight="1">
      <c r="A19" s="36"/>
      <c r="B19" s="37" t="s">
        <v>71</v>
      </c>
      <c r="C19" s="38">
        <f>SUM(C5:C18)</f>
        <v>101059481000</v>
      </c>
      <c r="D19" s="38">
        <f t="shared" ref="D19:E19" si="3">SUM(D5:D18)</f>
        <v>97712679572</v>
      </c>
      <c r="E19" s="38">
        <f t="shared" si="3"/>
        <v>3346801428</v>
      </c>
      <c r="F19" s="40">
        <f t="shared" si="2"/>
        <v>100</v>
      </c>
      <c r="G19" s="40">
        <f t="shared" si="1"/>
        <v>96.688285557294719</v>
      </c>
    </row>
    <row r="20" spans="1:7" ht="15" customHeight="1">
      <c r="A20" s="26"/>
      <c r="B20" s="26"/>
      <c r="C20" s="26"/>
      <c r="D20" s="26"/>
      <c r="E20" s="26"/>
      <c r="F20" s="26"/>
      <c r="G20" s="41" t="s">
        <v>20</v>
      </c>
    </row>
  </sheetData>
  <mergeCells count="1">
    <mergeCell ref="A4:B4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79" fitToHeight="0" orientation="landscape" cellComments="atEnd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2">
    <pageSetUpPr fitToPage="1"/>
  </sheetPr>
  <dimension ref="A1:E17"/>
  <sheetViews>
    <sheetView workbookViewId="0"/>
  </sheetViews>
  <sheetFormatPr defaultColWidth="9" defaultRowHeight="16.5" customHeight="1"/>
  <cols>
    <col min="1" max="1" width="23.75" style="46" customWidth="1"/>
    <col min="2" max="5" width="15.625" style="46" customWidth="1"/>
    <col min="6" max="16384" width="9" style="46"/>
  </cols>
  <sheetData>
    <row r="1" spans="1:5" ht="15" customHeight="1">
      <c r="A1" s="459" t="s">
        <v>692</v>
      </c>
    </row>
    <row r="2" spans="1:5" ht="15" customHeight="1"/>
    <row r="3" spans="1:5" ht="15" customHeight="1">
      <c r="A3" s="1" t="s">
        <v>72</v>
      </c>
    </row>
    <row r="4" spans="1:5" s="4" customFormat="1" ht="15" customHeight="1">
      <c r="A4" s="47" t="s">
        <v>73</v>
      </c>
      <c r="D4" s="48"/>
      <c r="E4" s="49"/>
    </row>
    <row r="5" spans="1:5" s="4" customFormat="1" ht="15" customHeight="1">
      <c r="A5" s="50" t="s">
        <v>74</v>
      </c>
      <c r="B5" s="50" t="s">
        <v>75</v>
      </c>
      <c r="C5" s="10" t="s">
        <v>76</v>
      </c>
      <c r="D5" s="10" t="s">
        <v>77</v>
      </c>
      <c r="E5" s="8" t="s">
        <v>78</v>
      </c>
    </row>
    <row r="6" spans="1:5" s="4" customFormat="1" ht="15" customHeight="1">
      <c r="A6" s="51" t="s">
        <v>79</v>
      </c>
      <c r="B6" s="12">
        <v>17588559</v>
      </c>
      <c r="C6" s="52">
        <f>IFERROR(B6/$B$16*100,"")</f>
        <v>18.000283074827138</v>
      </c>
      <c r="D6" s="12">
        <f>ROUND(B6/153949*1000,0)</f>
        <v>114249</v>
      </c>
      <c r="E6" s="12">
        <f>ROUND(B6/343383*1000,0)</f>
        <v>51221</v>
      </c>
    </row>
    <row r="7" spans="1:5" s="4" customFormat="1" ht="15" customHeight="1">
      <c r="A7" s="51" t="s">
        <v>80</v>
      </c>
      <c r="B7" s="12">
        <v>27475255</v>
      </c>
      <c r="C7" s="52">
        <f t="shared" ref="C7:C14" si="0">IFERROR(B7/$B$16*100,"")</f>
        <v>28.118413086203347</v>
      </c>
      <c r="D7" s="12">
        <f t="shared" ref="D7:D15" si="1">ROUND(B7/153949*1000,0)</f>
        <v>178470</v>
      </c>
      <c r="E7" s="12">
        <f t="shared" ref="E7:E15" si="2">ROUND(B7/343383*1000,0)</f>
        <v>80013</v>
      </c>
    </row>
    <row r="8" spans="1:5" s="4" customFormat="1" ht="15" customHeight="1">
      <c r="A8" s="51" t="s">
        <v>81</v>
      </c>
      <c r="B8" s="12">
        <v>7095943</v>
      </c>
      <c r="C8" s="52">
        <f t="shared" si="0"/>
        <v>7.2620493061903533</v>
      </c>
      <c r="D8" s="12">
        <f t="shared" si="1"/>
        <v>46093</v>
      </c>
      <c r="E8" s="12">
        <f t="shared" si="2"/>
        <v>20665</v>
      </c>
    </row>
    <row r="9" spans="1:5" s="4" customFormat="1" ht="15" customHeight="1">
      <c r="A9" s="51" t="s">
        <v>82</v>
      </c>
      <c r="B9" s="12">
        <v>15386428</v>
      </c>
      <c r="C9" s="52">
        <v>15.8</v>
      </c>
      <c r="D9" s="12">
        <f t="shared" si="1"/>
        <v>99945</v>
      </c>
      <c r="E9" s="12">
        <f t="shared" si="2"/>
        <v>44808</v>
      </c>
    </row>
    <row r="10" spans="1:5" s="4" customFormat="1" ht="15" customHeight="1">
      <c r="A10" s="51" t="s">
        <v>83</v>
      </c>
      <c r="B10" s="12">
        <v>501913</v>
      </c>
      <c r="C10" s="52">
        <f t="shared" si="0"/>
        <v>0.51366209585081479</v>
      </c>
      <c r="D10" s="12">
        <f t="shared" si="1"/>
        <v>3260</v>
      </c>
      <c r="E10" s="12">
        <f t="shared" si="2"/>
        <v>1462</v>
      </c>
    </row>
    <row r="11" spans="1:5" s="4" customFormat="1" ht="15" customHeight="1">
      <c r="A11" s="51" t="s">
        <v>84</v>
      </c>
      <c r="B11" s="12">
        <v>5304976</v>
      </c>
      <c r="C11" s="52">
        <f>IFERROR(B11/$B$16*100,"")</f>
        <v>5.4291582218397858</v>
      </c>
      <c r="D11" s="12">
        <f t="shared" si="1"/>
        <v>34459</v>
      </c>
      <c r="E11" s="12">
        <f t="shared" si="2"/>
        <v>15449</v>
      </c>
    </row>
    <row r="12" spans="1:5" s="4" customFormat="1" ht="15" customHeight="1">
      <c r="A12" s="51" t="s">
        <v>85</v>
      </c>
      <c r="B12" s="12">
        <v>12717835</v>
      </c>
      <c r="C12" s="52">
        <f t="shared" si="0"/>
        <v>13.015542097504643</v>
      </c>
      <c r="D12" s="12">
        <f t="shared" si="1"/>
        <v>82611</v>
      </c>
      <c r="E12" s="12">
        <f t="shared" si="2"/>
        <v>37037</v>
      </c>
    </row>
    <row r="13" spans="1:5" s="4" customFormat="1" ht="15" customHeight="1">
      <c r="A13" s="51" t="s">
        <v>86</v>
      </c>
      <c r="B13" s="15">
        <v>181506</v>
      </c>
      <c r="C13" s="52">
        <f t="shared" si="0"/>
        <v>0.18575480684799558</v>
      </c>
      <c r="D13" s="12">
        <f t="shared" si="1"/>
        <v>1179</v>
      </c>
      <c r="E13" s="12">
        <f t="shared" si="2"/>
        <v>529</v>
      </c>
    </row>
    <row r="14" spans="1:5" s="4" customFormat="1" ht="15" customHeight="1">
      <c r="A14" s="51" t="s">
        <v>87</v>
      </c>
      <c r="B14" s="12">
        <v>4962587</v>
      </c>
      <c r="C14" s="52">
        <f t="shared" si="0"/>
        <v>5.0787543643261035</v>
      </c>
      <c r="D14" s="12">
        <f t="shared" si="1"/>
        <v>32235</v>
      </c>
      <c r="E14" s="12">
        <f t="shared" si="2"/>
        <v>14452</v>
      </c>
    </row>
    <row r="15" spans="1:5" s="4" customFormat="1" ht="15" customHeight="1">
      <c r="A15" s="51" t="s">
        <v>88</v>
      </c>
      <c r="B15" s="12">
        <v>6497678</v>
      </c>
      <c r="C15" s="52">
        <f>IFERROR(B15/$B$16*100,"")</f>
        <v>6.6497797419945908</v>
      </c>
      <c r="D15" s="12">
        <f t="shared" si="1"/>
        <v>42207</v>
      </c>
      <c r="E15" s="12">
        <f t="shared" si="2"/>
        <v>18923</v>
      </c>
    </row>
    <row r="16" spans="1:5" s="4" customFormat="1" ht="15" customHeight="1">
      <c r="A16" s="53" t="s">
        <v>89</v>
      </c>
      <c r="B16" s="38">
        <f>SUM(B6:B15)</f>
        <v>97712680</v>
      </c>
      <c r="C16" s="54">
        <v>100</v>
      </c>
      <c r="D16" s="38">
        <f>SUM(D6:D15)</f>
        <v>634708</v>
      </c>
      <c r="E16" s="38">
        <f>SUM(E6:E15)</f>
        <v>284559</v>
      </c>
    </row>
    <row r="17" spans="3:5" s="4" customFormat="1" ht="15" customHeight="1">
      <c r="C17" s="55"/>
      <c r="E17" s="56" t="s">
        <v>20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3">
    <pageSetUpPr fitToPage="1"/>
  </sheetPr>
  <dimension ref="A1:I16"/>
  <sheetViews>
    <sheetView workbookViewId="0"/>
  </sheetViews>
  <sheetFormatPr defaultColWidth="9" defaultRowHeight="15" customHeight="1"/>
  <cols>
    <col min="1" max="1" width="27.75" style="46" customWidth="1"/>
    <col min="2" max="4" width="19.5" style="46" customWidth="1"/>
    <col min="5" max="5" width="19.625" style="46" customWidth="1"/>
    <col min="6" max="6" width="13.75" style="46" customWidth="1"/>
    <col min="7" max="7" width="19.625" style="46" customWidth="1"/>
    <col min="8" max="8" width="19.5" style="46" customWidth="1"/>
    <col min="9" max="9" width="13.75" style="46" customWidth="1"/>
    <col min="10" max="16384" width="9" style="46"/>
  </cols>
  <sheetData>
    <row r="1" spans="1:9" ht="15" customHeight="1">
      <c r="A1" s="459" t="s">
        <v>692</v>
      </c>
    </row>
    <row r="3" spans="1:9" ht="15" customHeight="1">
      <c r="A3" s="1" t="s">
        <v>90</v>
      </c>
      <c r="C3" s="57"/>
    </row>
    <row r="4" spans="1:9" s="4" customFormat="1" ht="15" customHeight="1">
      <c r="A4" s="47" t="s">
        <v>91</v>
      </c>
      <c r="I4" s="5" t="s">
        <v>24</v>
      </c>
    </row>
    <row r="5" spans="1:9" s="4" customFormat="1" ht="15" customHeight="1">
      <c r="A5" s="50" t="s">
        <v>3</v>
      </c>
      <c r="B5" s="10" t="s">
        <v>92</v>
      </c>
      <c r="C5" s="10" t="s">
        <v>27</v>
      </c>
      <c r="D5" s="10" t="s">
        <v>93</v>
      </c>
      <c r="E5" s="10" t="s">
        <v>94</v>
      </c>
      <c r="F5" s="58" t="s">
        <v>95</v>
      </c>
      <c r="G5" s="10" t="s">
        <v>96</v>
      </c>
      <c r="H5" s="10" t="s">
        <v>97</v>
      </c>
      <c r="I5" s="8" t="s">
        <v>98</v>
      </c>
    </row>
    <row r="6" spans="1:9" s="4" customFormat="1" ht="15" customHeight="1">
      <c r="A6" s="51" t="s">
        <v>10</v>
      </c>
      <c r="B6" s="32">
        <v>35933038000</v>
      </c>
      <c r="C6" s="32">
        <v>38523188992</v>
      </c>
      <c r="D6" s="32">
        <v>35392477131</v>
      </c>
      <c r="E6" s="32">
        <f>D6-B6</f>
        <v>-540560869</v>
      </c>
      <c r="F6" s="33">
        <f>IFERROR(D6/B6*100,"")</f>
        <v>98.495643844531045</v>
      </c>
      <c r="G6" s="32">
        <v>34575262056</v>
      </c>
      <c r="H6" s="32">
        <f>B6-G6</f>
        <v>1357775944</v>
      </c>
      <c r="I6" s="33">
        <f>IFERROR(G6/B6*100,"")</f>
        <v>96.221371696988157</v>
      </c>
    </row>
    <row r="7" spans="1:9" s="4" customFormat="1" ht="15" customHeight="1">
      <c r="A7" s="51" t="s">
        <v>99</v>
      </c>
      <c r="B7" s="32">
        <v>3667248000</v>
      </c>
      <c r="C7" s="32">
        <v>3653431790</v>
      </c>
      <c r="D7" s="32">
        <v>3606750100</v>
      </c>
      <c r="E7" s="32">
        <f t="shared" ref="E7:E14" si="0">D7-B7</f>
        <v>-60497900</v>
      </c>
      <c r="F7" s="33">
        <f t="shared" ref="F7:F14" si="1">IFERROR(D7/B7*100,"")</f>
        <v>98.35031882217946</v>
      </c>
      <c r="G7" s="32">
        <v>3548853187</v>
      </c>
      <c r="H7" s="32">
        <f t="shared" ref="H7:H14" si="2">B7-G7</f>
        <v>118394813</v>
      </c>
      <c r="I7" s="33">
        <f t="shared" ref="I7:I14" si="3">IFERROR(G7/B7*100,"")</f>
        <v>96.771562408650851</v>
      </c>
    </row>
    <row r="8" spans="1:9" s="4" customFormat="1" ht="15" customHeight="1">
      <c r="A8" s="59" t="s">
        <v>12</v>
      </c>
      <c r="B8" s="32">
        <v>19283286000</v>
      </c>
      <c r="C8" s="32">
        <v>19578767200</v>
      </c>
      <c r="D8" s="32">
        <v>19345380112</v>
      </c>
      <c r="E8" s="32">
        <f t="shared" si="0"/>
        <v>62094112</v>
      </c>
      <c r="F8" s="33">
        <f t="shared" si="1"/>
        <v>100.32201001426833</v>
      </c>
      <c r="G8" s="32">
        <v>18759167472</v>
      </c>
      <c r="H8" s="32">
        <f t="shared" si="2"/>
        <v>524118528</v>
      </c>
      <c r="I8" s="33">
        <f t="shared" si="3"/>
        <v>97.282006147707406</v>
      </c>
    </row>
    <row r="9" spans="1:9" s="4" customFormat="1" ht="15" customHeight="1">
      <c r="A9" s="59" t="s">
        <v>100</v>
      </c>
      <c r="B9" s="32">
        <v>130830000</v>
      </c>
      <c r="C9" s="32">
        <v>153302657</v>
      </c>
      <c r="D9" s="32">
        <v>130143113</v>
      </c>
      <c r="E9" s="32">
        <f t="shared" si="0"/>
        <v>-686887</v>
      </c>
      <c r="F9" s="33">
        <f t="shared" si="1"/>
        <v>99.474977451654823</v>
      </c>
      <c r="G9" s="32">
        <v>6585421</v>
      </c>
      <c r="H9" s="32">
        <f t="shared" si="2"/>
        <v>124244579</v>
      </c>
      <c r="I9" s="33">
        <f t="shared" si="3"/>
        <v>5.0335710463960872</v>
      </c>
    </row>
    <row r="10" spans="1:9" s="4" customFormat="1" ht="15" customHeight="1">
      <c r="A10" s="59" t="s">
        <v>101</v>
      </c>
      <c r="B10" s="32">
        <v>349406000</v>
      </c>
      <c r="C10" s="32">
        <v>349420372</v>
      </c>
      <c r="D10" s="32">
        <v>349420372</v>
      </c>
      <c r="E10" s="32">
        <f t="shared" si="0"/>
        <v>14372</v>
      </c>
      <c r="F10" s="33">
        <f t="shared" si="1"/>
        <v>100.00411326651518</v>
      </c>
      <c r="G10" s="32">
        <v>272162372</v>
      </c>
      <c r="H10" s="32">
        <f t="shared" si="2"/>
        <v>77243628</v>
      </c>
      <c r="I10" s="33">
        <f t="shared" si="3"/>
        <v>77.892873047400442</v>
      </c>
    </row>
    <row r="11" spans="1:9" s="4" customFormat="1" ht="15" customHeight="1">
      <c r="A11" s="59" t="s">
        <v>102</v>
      </c>
      <c r="B11" s="32">
        <v>255542000</v>
      </c>
      <c r="C11" s="32">
        <v>255328655</v>
      </c>
      <c r="D11" s="32">
        <v>255328655</v>
      </c>
      <c r="E11" s="32">
        <f t="shared" si="0"/>
        <v>-213345</v>
      </c>
      <c r="F11" s="33">
        <f t="shared" si="1"/>
        <v>99.916512745458675</v>
      </c>
      <c r="G11" s="32">
        <v>108601659</v>
      </c>
      <c r="H11" s="32">
        <f t="shared" si="2"/>
        <v>146940341</v>
      </c>
      <c r="I11" s="33">
        <f t="shared" si="3"/>
        <v>42.498555619037184</v>
      </c>
    </row>
    <row r="12" spans="1:9" s="4" customFormat="1" ht="15" customHeight="1">
      <c r="A12" s="59" t="s">
        <v>103</v>
      </c>
      <c r="B12" s="32">
        <v>2686186000</v>
      </c>
      <c r="C12" s="32">
        <v>2732573772</v>
      </c>
      <c r="D12" s="32">
        <v>2329337772</v>
      </c>
      <c r="E12" s="32">
        <f t="shared" si="0"/>
        <v>-356848228</v>
      </c>
      <c r="F12" s="33">
        <f t="shared" si="1"/>
        <v>86.715431172673817</v>
      </c>
      <c r="G12" s="32">
        <v>2135690823</v>
      </c>
      <c r="H12" s="32">
        <f t="shared" si="2"/>
        <v>550495177</v>
      </c>
      <c r="I12" s="33">
        <f t="shared" si="3"/>
        <v>79.506438608495472</v>
      </c>
    </row>
    <row r="13" spans="1:9" s="4" customFormat="1" ht="15" customHeight="1">
      <c r="A13" s="59" t="s">
        <v>104</v>
      </c>
      <c r="B13" s="32">
        <v>8066730000</v>
      </c>
      <c r="C13" s="32">
        <v>8232109701</v>
      </c>
      <c r="D13" s="32">
        <v>7981323283</v>
      </c>
      <c r="E13" s="32">
        <f t="shared" si="0"/>
        <v>-85406717</v>
      </c>
      <c r="F13" s="33">
        <f t="shared" si="1"/>
        <v>98.9412473579753</v>
      </c>
      <c r="G13" s="32">
        <v>7463301119</v>
      </c>
      <c r="H13" s="32">
        <f t="shared" si="2"/>
        <v>603428881</v>
      </c>
      <c r="I13" s="33">
        <f t="shared" si="3"/>
        <v>92.519535412738492</v>
      </c>
    </row>
    <row r="14" spans="1:9" s="4" customFormat="1" ht="15" customHeight="1">
      <c r="A14" s="59" t="s">
        <v>105</v>
      </c>
      <c r="B14" s="32">
        <v>230000000</v>
      </c>
      <c r="C14" s="32">
        <v>229518173</v>
      </c>
      <c r="D14" s="32">
        <v>229518173</v>
      </c>
      <c r="E14" s="32">
        <f t="shared" si="0"/>
        <v>-481827</v>
      </c>
      <c r="F14" s="33">
        <f t="shared" si="1"/>
        <v>99.790509999999998</v>
      </c>
      <c r="G14" s="32">
        <v>229518173</v>
      </c>
      <c r="H14" s="32">
        <f t="shared" si="2"/>
        <v>481827</v>
      </c>
      <c r="I14" s="33">
        <f t="shared" si="3"/>
        <v>99.790509999999998</v>
      </c>
    </row>
    <row r="15" spans="1:9" s="4" customFormat="1" ht="15" customHeight="1">
      <c r="A15" s="60" t="s">
        <v>89</v>
      </c>
      <c r="B15" s="61">
        <f>SUM(B6:B14)</f>
        <v>70602266000</v>
      </c>
      <c r="C15" s="61">
        <f t="shared" ref="C15:H15" si="4">SUM(C6:C14)</f>
        <v>73707641312</v>
      </c>
      <c r="D15" s="61">
        <f t="shared" si="4"/>
        <v>69619678711</v>
      </c>
      <c r="E15" s="61">
        <f t="shared" si="4"/>
        <v>-982587289</v>
      </c>
      <c r="F15" s="62">
        <f>IFERROR(D15/B15*100,"")</f>
        <v>98.608277970851532</v>
      </c>
      <c r="G15" s="61">
        <f t="shared" si="4"/>
        <v>67099142282</v>
      </c>
      <c r="H15" s="61">
        <f t="shared" si="4"/>
        <v>3503123718</v>
      </c>
      <c r="I15" s="62">
        <f>IFERROR(G15/B15*100,"")</f>
        <v>95.038227642721836</v>
      </c>
    </row>
    <row r="16" spans="1:9" s="4" customFormat="1" ht="15" customHeight="1">
      <c r="A16" s="63"/>
      <c r="B16" s="63"/>
      <c r="C16" s="63"/>
      <c r="D16" s="63"/>
      <c r="E16" s="63"/>
      <c r="F16" s="63"/>
      <c r="G16" s="63"/>
      <c r="H16" s="63"/>
      <c r="I16" s="64" t="s">
        <v>20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69" fitToHeight="0" orientation="landscape" cellComments="atEnd" r:id="rId1"/>
  <headerFooter alignWithMargins="0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4">
    <pageSetUpPr fitToPage="1"/>
  </sheetPr>
  <dimension ref="A1:U31"/>
  <sheetViews>
    <sheetView zoomScale="85" zoomScaleNormal="85" workbookViewId="0"/>
  </sheetViews>
  <sheetFormatPr defaultColWidth="8.875" defaultRowHeight="15" customHeight="1"/>
  <cols>
    <col min="1" max="1" width="28.75" style="65" customWidth="1"/>
    <col min="2" max="2" width="10" style="65" customWidth="1"/>
    <col min="3" max="3" width="6" style="65" customWidth="1"/>
    <col min="4" max="4" width="7.75" style="65" customWidth="1"/>
    <col min="5" max="5" width="5" style="65" customWidth="1"/>
    <col min="6" max="6" width="10" style="65" customWidth="1"/>
    <col min="7" max="7" width="6" style="65" customWidth="1"/>
    <col min="8" max="8" width="7.75" style="65" customWidth="1"/>
    <col min="9" max="9" width="5" style="65" customWidth="1"/>
    <col min="10" max="10" width="10" style="65" customWidth="1"/>
    <col min="11" max="11" width="6" style="65" customWidth="1"/>
    <col min="12" max="12" width="7.75" style="65" customWidth="1"/>
    <col min="13" max="13" width="5" style="65" customWidth="1"/>
    <col min="14" max="14" width="10" style="65" customWidth="1"/>
    <col min="15" max="15" width="6" style="65" customWidth="1"/>
    <col min="16" max="16" width="7.75" style="65" customWidth="1"/>
    <col min="17" max="17" width="5" style="65" customWidth="1"/>
    <col min="18" max="18" width="10" style="65" customWidth="1"/>
    <col min="19" max="19" width="6" style="65" customWidth="1"/>
    <col min="20" max="20" width="7.75" style="65" customWidth="1"/>
    <col min="21" max="21" width="5" style="65" customWidth="1"/>
    <col min="22" max="16384" width="8.875" style="65"/>
  </cols>
  <sheetData>
    <row r="1" spans="1:21" ht="15" customHeight="1">
      <c r="A1" s="459" t="s">
        <v>692</v>
      </c>
    </row>
    <row r="3" spans="1:21" ht="15" customHeight="1">
      <c r="A3" s="1" t="s">
        <v>106</v>
      </c>
      <c r="O3" s="66"/>
      <c r="R3" s="67"/>
    </row>
    <row r="4" spans="1:21" s="69" customFormat="1" ht="15" customHeight="1">
      <c r="A4" s="68" t="s">
        <v>107</v>
      </c>
      <c r="O4" s="70"/>
      <c r="R4" s="71"/>
    </row>
    <row r="5" spans="1:21" s="69" customFormat="1" ht="15" customHeight="1">
      <c r="A5" s="4" t="s">
        <v>108</v>
      </c>
      <c r="I5" s="70"/>
      <c r="M5" s="70"/>
      <c r="O5" s="70"/>
      <c r="U5" s="5" t="s">
        <v>2</v>
      </c>
    </row>
    <row r="6" spans="1:21" s="69" customFormat="1" ht="15" customHeight="1">
      <c r="A6" s="153" t="s">
        <v>109</v>
      </c>
      <c r="B6" s="152" t="s">
        <v>110</v>
      </c>
      <c r="C6" s="152"/>
      <c r="D6" s="152"/>
      <c r="E6" s="155"/>
      <c r="F6" s="151" t="s">
        <v>111</v>
      </c>
      <c r="G6" s="152"/>
      <c r="H6" s="152"/>
      <c r="I6" s="155"/>
      <c r="J6" s="151" t="s">
        <v>112</v>
      </c>
      <c r="K6" s="152"/>
      <c r="L6" s="152"/>
      <c r="M6" s="155"/>
      <c r="N6" s="151" t="s">
        <v>113</v>
      </c>
      <c r="O6" s="152"/>
      <c r="P6" s="152"/>
      <c r="Q6" s="155"/>
      <c r="R6" s="151" t="s">
        <v>114</v>
      </c>
      <c r="S6" s="152"/>
      <c r="T6" s="152"/>
      <c r="U6" s="152"/>
    </row>
    <row r="7" spans="1:21" s="69" customFormat="1" ht="15" customHeight="1">
      <c r="A7" s="154"/>
      <c r="B7" s="72" t="s">
        <v>115</v>
      </c>
      <c r="C7" s="73" t="s">
        <v>116</v>
      </c>
      <c r="D7" s="73" t="s">
        <v>117</v>
      </c>
      <c r="E7" s="74" t="s">
        <v>118</v>
      </c>
      <c r="F7" s="73" t="s">
        <v>115</v>
      </c>
      <c r="G7" s="73" t="s">
        <v>116</v>
      </c>
      <c r="H7" s="73" t="s">
        <v>117</v>
      </c>
      <c r="I7" s="72" t="s">
        <v>118</v>
      </c>
      <c r="J7" s="73" t="s">
        <v>115</v>
      </c>
      <c r="K7" s="73" t="s">
        <v>116</v>
      </c>
      <c r="L7" s="73" t="s">
        <v>117</v>
      </c>
      <c r="M7" s="74" t="s">
        <v>118</v>
      </c>
      <c r="N7" s="73" t="s">
        <v>115</v>
      </c>
      <c r="O7" s="73" t="s">
        <v>116</v>
      </c>
      <c r="P7" s="73" t="s">
        <v>117</v>
      </c>
      <c r="Q7" s="74" t="s">
        <v>118</v>
      </c>
      <c r="R7" s="73" t="s">
        <v>115</v>
      </c>
      <c r="S7" s="73" t="s">
        <v>116</v>
      </c>
      <c r="T7" s="73" t="s">
        <v>117</v>
      </c>
      <c r="U7" s="75" t="s">
        <v>118</v>
      </c>
    </row>
    <row r="8" spans="1:21" s="79" customFormat="1" ht="16.5" customHeight="1">
      <c r="A8" s="76" t="s">
        <v>119</v>
      </c>
      <c r="B8" s="77">
        <v>93686954</v>
      </c>
      <c r="C8" s="78">
        <v>100</v>
      </c>
      <c r="D8" s="78">
        <v>0.49836861569363577</v>
      </c>
      <c r="E8" s="77">
        <v>100</v>
      </c>
      <c r="F8" s="77">
        <v>98646071</v>
      </c>
      <c r="G8" s="78">
        <f>ROUND(F8/F$8*100,1)</f>
        <v>100</v>
      </c>
      <c r="H8" s="78">
        <f>F8/B8*100-100</f>
        <v>5.293284484411771</v>
      </c>
      <c r="I8" s="77">
        <f>ROUND(F8/$B8*100,0)</f>
        <v>105</v>
      </c>
      <c r="J8" s="77">
        <v>97762350</v>
      </c>
      <c r="K8" s="78">
        <f>ROUND(J8/J$8*100,1)</f>
        <v>100</v>
      </c>
      <c r="L8" s="78">
        <f>J8/F8*100-100</f>
        <v>-0.89585017532020572</v>
      </c>
      <c r="M8" s="77">
        <f>ROUND(J8/$B8*100,0)</f>
        <v>104</v>
      </c>
      <c r="N8" s="77">
        <v>103145736</v>
      </c>
      <c r="O8" s="78">
        <f>ROUND(N8/N$8*100,1)</f>
        <v>100</v>
      </c>
      <c r="P8" s="78">
        <f>N8/J8*100-100</f>
        <v>5.5066045364089717</v>
      </c>
      <c r="Q8" s="77">
        <f>ROUND(N8/$B8*100,0)</f>
        <v>110</v>
      </c>
      <c r="R8" s="77">
        <v>102850193</v>
      </c>
      <c r="S8" s="78">
        <f>ROUND(R8/R$8*100,1)</f>
        <v>100</v>
      </c>
      <c r="T8" s="78">
        <f>R8/N8*100-100</f>
        <v>-0.28652953719773677</v>
      </c>
      <c r="U8" s="77">
        <f>ROUND(R8/$B8*100,0)</f>
        <v>110</v>
      </c>
    </row>
    <row r="9" spans="1:21" s="69" customFormat="1" ht="15" customHeight="1">
      <c r="A9" s="80" t="s">
        <v>120</v>
      </c>
      <c r="B9" s="81">
        <v>46748490</v>
      </c>
      <c r="C9" s="82">
        <v>49.9</v>
      </c>
      <c r="D9" s="82">
        <v>1.8604746629191879</v>
      </c>
      <c r="E9" s="81">
        <v>100</v>
      </c>
      <c r="F9" s="81">
        <v>47132873</v>
      </c>
      <c r="G9" s="82">
        <f t="shared" ref="G9:G30" si="0">ROUND(F9/F$8*100,1)</f>
        <v>47.8</v>
      </c>
      <c r="H9" s="82">
        <f t="shared" ref="H9:H30" si="1">F9/B9*100-100</f>
        <v>0.82223618345747695</v>
      </c>
      <c r="I9" s="81">
        <f t="shared" ref="I9:I30" si="2">ROUND(F9/$B9*100,0)</f>
        <v>101</v>
      </c>
      <c r="J9" s="81">
        <v>47968863</v>
      </c>
      <c r="K9" s="82">
        <f t="shared" ref="K9:K30" si="3">ROUND(J9/J$8*100,1)</f>
        <v>49.1</v>
      </c>
      <c r="L9" s="82">
        <f t="shared" ref="L9:L30" si="4">J9/F9*100-100</f>
        <v>1.7736877614059381</v>
      </c>
      <c r="M9" s="81">
        <f t="shared" ref="M9:M30" si="5">ROUND(J9/$B9*100,0)</f>
        <v>103</v>
      </c>
      <c r="N9" s="81">
        <v>48276134</v>
      </c>
      <c r="O9" s="82">
        <f t="shared" ref="O9:O30" si="6">ROUND(N9/N$8*100,1)</f>
        <v>46.8</v>
      </c>
      <c r="P9" s="82">
        <f t="shared" ref="P9:P30" si="7">N9/J9*100-100</f>
        <v>0.64056344216456296</v>
      </c>
      <c r="Q9" s="81">
        <f t="shared" ref="Q9:Q30" si="8">ROUND(N9/$B9*100,0)</f>
        <v>103</v>
      </c>
      <c r="R9" s="81">
        <v>48815895</v>
      </c>
      <c r="S9" s="82">
        <f t="shared" ref="S9:S30" si="9">ROUND(R9/R$8*100,1)</f>
        <v>47.5</v>
      </c>
      <c r="T9" s="82">
        <f t="shared" ref="T9:T30" si="10">R9/N9*100-100</f>
        <v>1.1180700592139345</v>
      </c>
      <c r="U9" s="81">
        <f t="shared" ref="U9:U30" si="11">ROUND(R9/$B9*100,0)</f>
        <v>104</v>
      </c>
    </row>
    <row r="10" spans="1:21" s="69" customFormat="1" ht="15" customHeight="1">
      <c r="A10" s="80" t="s">
        <v>33</v>
      </c>
      <c r="B10" s="81">
        <v>682853</v>
      </c>
      <c r="C10" s="82">
        <v>0.7</v>
      </c>
      <c r="D10" s="82">
        <v>-3.9727015636272114</v>
      </c>
      <c r="E10" s="81">
        <v>100</v>
      </c>
      <c r="F10" s="81">
        <v>719877</v>
      </c>
      <c r="G10" s="82">
        <f t="shared" si="0"/>
        <v>0.7</v>
      </c>
      <c r="H10" s="82">
        <f t="shared" si="1"/>
        <v>5.4219575809141958</v>
      </c>
      <c r="I10" s="81">
        <f t="shared" si="2"/>
        <v>105</v>
      </c>
      <c r="J10" s="81">
        <v>716525</v>
      </c>
      <c r="K10" s="82">
        <f t="shared" si="3"/>
        <v>0.7</v>
      </c>
      <c r="L10" s="82">
        <f t="shared" si="4"/>
        <v>-0.46563510155208121</v>
      </c>
      <c r="M10" s="81">
        <f t="shared" si="5"/>
        <v>105</v>
      </c>
      <c r="N10" s="81">
        <v>714636</v>
      </c>
      <c r="O10" s="82">
        <f t="shared" si="6"/>
        <v>0.7</v>
      </c>
      <c r="P10" s="82">
        <f t="shared" si="7"/>
        <v>-0.26363350894943949</v>
      </c>
      <c r="Q10" s="81">
        <f t="shared" si="8"/>
        <v>105</v>
      </c>
      <c r="R10" s="81">
        <v>725562</v>
      </c>
      <c r="S10" s="82">
        <f t="shared" si="9"/>
        <v>0.7</v>
      </c>
      <c r="T10" s="82">
        <f t="shared" si="10"/>
        <v>1.5288902322301112</v>
      </c>
      <c r="U10" s="81">
        <f t="shared" si="11"/>
        <v>106</v>
      </c>
    </row>
    <row r="11" spans="1:21" s="69" customFormat="1" ht="15" customHeight="1">
      <c r="A11" s="80" t="s">
        <v>34</v>
      </c>
      <c r="B11" s="81">
        <v>79030</v>
      </c>
      <c r="C11" s="82">
        <v>0.1</v>
      </c>
      <c r="D11" s="82">
        <v>-11.347676844726635</v>
      </c>
      <c r="E11" s="81">
        <v>100</v>
      </c>
      <c r="F11" s="81">
        <v>68835</v>
      </c>
      <c r="G11" s="82">
        <f t="shared" si="0"/>
        <v>0.1</v>
      </c>
      <c r="H11" s="82">
        <f t="shared" si="1"/>
        <v>-12.900164494495755</v>
      </c>
      <c r="I11" s="81">
        <f t="shared" si="2"/>
        <v>87</v>
      </c>
      <c r="J11" s="81">
        <v>44122</v>
      </c>
      <c r="K11" s="82">
        <f t="shared" si="3"/>
        <v>0</v>
      </c>
      <c r="L11" s="82">
        <f t="shared" si="4"/>
        <v>-35.901794145420212</v>
      </c>
      <c r="M11" s="81">
        <f t="shared" si="5"/>
        <v>56</v>
      </c>
      <c r="N11" s="81">
        <v>71342</v>
      </c>
      <c r="O11" s="82">
        <f t="shared" si="6"/>
        <v>0.1</v>
      </c>
      <c r="P11" s="82">
        <f t="shared" si="7"/>
        <v>61.692579665473005</v>
      </c>
      <c r="Q11" s="81">
        <f t="shared" si="8"/>
        <v>90</v>
      </c>
      <c r="R11" s="81">
        <v>71978</v>
      </c>
      <c r="S11" s="82">
        <f t="shared" si="9"/>
        <v>0.1</v>
      </c>
      <c r="T11" s="82">
        <f t="shared" si="10"/>
        <v>0.89148047433489808</v>
      </c>
      <c r="U11" s="81">
        <f t="shared" si="11"/>
        <v>91</v>
      </c>
    </row>
    <row r="12" spans="1:21" s="69" customFormat="1" ht="15" customHeight="1">
      <c r="A12" s="80" t="s">
        <v>35</v>
      </c>
      <c r="B12" s="81">
        <v>358306</v>
      </c>
      <c r="C12" s="82">
        <v>0.4</v>
      </c>
      <c r="D12" s="82">
        <v>89.385498483038589</v>
      </c>
      <c r="E12" s="81">
        <v>100</v>
      </c>
      <c r="F12" s="81">
        <v>278697</v>
      </c>
      <c r="G12" s="82">
        <f t="shared" si="0"/>
        <v>0.3</v>
      </c>
      <c r="H12" s="82">
        <f t="shared" si="1"/>
        <v>-22.218159896847951</v>
      </c>
      <c r="I12" s="81">
        <f t="shared" si="2"/>
        <v>78</v>
      </c>
      <c r="J12" s="81">
        <v>183757</v>
      </c>
      <c r="K12" s="82">
        <f t="shared" si="3"/>
        <v>0.2</v>
      </c>
      <c r="L12" s="82">
        <f t="shared" si="4"/>
        <v>-34.06566988521584</v>
      </c>
      <c r="M12" s="81">
        <f t="shared" si="5"/>
        <v>51</v>
      </c>
      <c r="N12" s="81">
        <v>245490</v>
      </c>
      <c r="O12" s="82">
        <f t="shared" si="6"/>
        <v>0.2</v>
      </c>
      <c r="P12" s="82">
        <f t="shared" si="7"/>
        <v>33.594910670069709</v>
      </c>
      <c r="Q12" s="81">
        <f t="shared" si="8"/>
        <v>69</v>
      </c>
      <c r="R12" s="81">
        <v>200289</v>
      </c>
      <c r="S12" s="82">
        <f t="shared" si="9"/>
        <v>0.2</v>
      </c>
      <c r="T12" s="82">
        <f t="shared" si="10"/>
        <v>-18.412562629842355</v>
      </c>
      <c r="U12" s="81">
        <f t="shared" si="11"/>
        <v>56</v>
      </c>
    </row>
    <row r="13" spans="1:21" s="69" customFormat="1" ht="15" customHeight="1">
      <c r="A13" s="80" t="s">
        <v>121</v>
      </c>
      <c r="B13" s="81">
        <v>219473</v>
      </c>
      <c r="C13" s="82">
        <v>0.2</v>
      </c>
      <c r="D13" s="82">
        <v>-29.467777752782268</v>
      </c>
      <c r="E13" s="81">
        <v>100</v>
      </c>
      <c r="F13" s="81">
        <v>282417</v>
      </c>
      <c r="G13" s="82">
        <f t="shared" si="0"/>
        <v>0.3</v>
      </c>
      <c r="H13" s="82">
        <f t="shared" si="1"/>
        <v>28.679609792548518</v>
      </c>
      <c r="I13" s="81">
        <f t="shared" si="2"/>
        <v>129</v>
      </c>
      <c r="J13" s="81">
        <v>112006</v>
      </c>
      <c r="K13" s="82">
        <f t="shared" si="3"/>
        <v>0.1</v>
      </c>
      <c r="L13" s="82">
        <f t="shared" si="4"/>
        <v>-60.340206149063263</v>
      </c>
      <c r="M13" s="81">
        <f t="shared" si="5"/>
        <v>51</v>
      </c>
      <c r="N13" s="81">
        <v>268619</v>
      </c>
      <c r="O13" s="82">
        <f t="shared" si="6"/>
        <v>0.3</v>
      </c>
      <c r="P13" s="82">
        <f t="shared" si="7"/>
        <v>139.82554506008609</v>
      </c>
      <c r="Q13" s="81">
        <f t="shared" si="8"/>
        <v>122</v>
      </c>
      <c r="R13" s="81">
        <v>184542</v>
      </c>
      <c r="S13" s="82">
        <f t="shared" si="9"/>
        <v>0.2</v>
      </c>
      <c r="T13" s="82">
        <f t="shared" si="10"/>
        <v>-31.299721910959391</v>
      </c>
      <c r="U13" s="81">
        <f t="shared" si="11"/>
        <v>84</v>
      </c>
    </row>
    <row r="14" spans="1:21" s="69" customFormat="1" ht="15" customHeight="1">
      <c r="A14" s="80" t="s">
        <v>37</v>
      </c>
      <c r="B14" s="81">
        <v>3098321</v>
      </c>
      <c r="C14" s="82">
        <v>3.3</v>
      </c>
      <c r="D14" s="82">
        <v>22.130535264987515</v>
      </c>
      <c r="E14" s="81">
        <v>100</v>
      </c>
      <c r="F14" s="81">
        <v>5171071</v>
      </c>
      <c r="G14" s="82">
        <f t="shared" si="0"/>
        <v>5.2</v>
      </c>
      <c r="H14" s="82">
        <f t="shared" si="1"/>
        <v>66.899136661436955</v>
      </c>
      <c r="I14" s="81">
        <f t="shared" si="2"/>
        <v>167</v>
      </c>
      <c r="J14" s="81">
        <v>4724878</v>
      </c>
      <c r="K14" s="82">
        <f t="shared" si="3"/>
        <v>4.8</v>
      </c>
      <c r="L14" s="82">
        <f t="shared" si="4"/>
        <v>-8.6286380519625396</v>
      </c>
      <c r="M14" s="81">
        <f t="shared" si="5"/>
        <v>152</v>
      </c>
      <c r="N14" s="81">
        <v>5082925</v>
      </c>
      <c r="O14" s="82">
        <f t="shared" si="6"/>
        <v>4.9000000000000004</v>
      </c>
      <c r="P14" s="82">
        <f t="shared" si="7"/>
        <v>7.5779099481510457</v>
      </c>
      <c r="Q14" s="81">
        <f t="shared" si="8"/>
        <v>164</v>
      </c>
      <c r="R14" s="81">
        <v>5709598</v>
      </c>
      <c r="S14" s="82">
        <f t="shared" si="9"/>
        <v>5.6</v>
      </c>
      <c r="T14" s="82">
        <f t="shared" si="10"/>
        <v>12.328983803617021</v>
      </c>
      <c r="U14" s="81">
        <f t="shared" si="11"/>
        <v>184</v>
      </c>
    </row>
    <row r="15" spans="1:21" s="69" customFormat="1" ht="15" customHeight="1">
      <c r="A15" s="80" t="s">
        <v>122</v>
      </c>
      <c r="B15" s="81">
        <v>133377</v>
      </c>
      <c r="C15" s="82">
        <v>0.1</v>
      </c>
      <c r="D15" s="82">
        <v>-52.733026671108306</v>
      </c>
      <c r="E15" s="81">
        <v>100</v>
      </c>
      <c r="F15" s="81">
        <v>217974</v>
      </c>
      <c r="G15" s="82">
        <f t="shared" si="0"/>
        <v>0.2</v>
      </c>
      <c r="H15" s="82">
        <f t="shared" si="1"/>
        <v>63.426977664814785</v>
      </c>
      <c r="I15" s="81">
        <f t="shared" si="2"/>
        <v>163</v>
      </c>
      <c r="J15" s="81">
        <v>226976</v>
      </c>
      <c r="K15" s="82">
        <f t="shared" si="3"/>
        <v>0.2</v>
      </c>
      <c r="L15" s="82">
        <f t="shared" si="4"/>
        <v>4.1298503491242116</v>
      </c>
      <c r="M15" s="81">
        <f t="shared" si="5"/>
        <v>170</v>
      </c>
      <c r="N15" s="81">
        <v>297847</v>
      </c>
      <c r="O15" s="82">
        <f t="shared" si="6"/>
        <v>0.3</v>
      </c>
      <c r="P15" s="82">
        <f t="shared" si="7"/>
        <v>31.22400606231497</v>
      </c>
      <c r="Q15" s="81">
        <f t="shared" si="8"/>
        <v>223</v>
      </c>
      <c r="R15" s="81">
        <v>310237</v>
      </c>
      <c r="S15" s="82">
        <f t="shared" si="9"/>
        <v>0.3</v>
      </c>
      <c r="T15" s="82">
        <f t="shared" si="10"/>
        <v>4.1598538847126321</v>
      </c>
      <c r="U15" s="81">
        <f t="shared" si="11"/>
        <v>233</v>
      </c>
    </row>
    <row r="16" spans="1:21" s="69" customFormat="1" ht="15" customHeight="1">
      <c r="A16" s="80" t="s">
        <v>39</v>
      </c>
      <c r="B16" s="81">
        <v>293799</v>
      </c>
      <c r="C16" s="82">
        <v>0.3</v>
      </c>
      <c r="D16" s="82">
        <v>-8.2319758616165899</v>
      </c>
      <c r="E16" s="81">
        <v>100</v>
      </c>
      <c r="F16" s="81">
        <v>292812</v>
      </c>
      <c r="G16" s="82">
        <f t="shared" si="0"/>
        <v>0.3</v>
      </c>
      <c r="H16" s="82">
        <f t="shared" si="1"/>
        <v>-0.33594396168808771</v>
      </c>
      <c r="I16" s="81">
        <f t="shared" si="2"/>
        <v>100</v>
      </c>
      <c r="J16" s="81">
        <v>311180</v>
      </c>
      <c r="K16" s="82">
        <f t="shared" si="3"/>
        <v>0.3</v>
      </c>
      <c r="L16" s="82">
        <f t="shared" si="4"/>
        <v>6.2729669549062237</v>
      </c>
      <c r="M16" s="81">
        <f t="shared" si="5"/>
        <v>106</v>
      </c>
      <c r="N16" s="81">
        <v>339264</v>
      </c>
      <c r="O16" s="82">
        <f t="shared" si="6"/>
        <v>0.3</v>
      </c>
      <c r="P16" s="82">
        <f t="shared" si="7"/>
        <v>9.0250016067870718</v>
      </c>
      <c r="Q16" s="81">
        <f t="shared" si="8"/>
        <v>115</v>
      </c>
      <c r="R16" s="81">
        <v>386398</v>
      </c>
      <c r="S16" s="82">
        <f t="shared" si="9"/>
        <v>0.4</v>
      </c>
      <c r="T16" s="82">
        <f t="shared" si="10"/>
        <v>13.893015468779481</v>
      </c>
      <c r="U16" s="81">
        <f t="shared" si="11"/>
        <v>132</v>
      </c>
    </row>
    <row r="17" spans="1:21" s="69" customFormat="1" ht="15" customHeight="1">
      <c r="A17" s="80" t="s">
        <v>123</v>
      </c>
      <c r="B17" s="81">
        <v>3520678</v>
      </c>
      <c r="C17" s="82">
        <v>3.8</v>
      </c>
      <c r="D17" s="82">
        <v>-8.4677778930376491</v>
      </c>
      <c r="E17" s="81">
        <v>100</v>
      </c>
      <c r="F17" s="81">
        <v>3759178</v>
      </c>
      <c r="G17" s="82">
        <f t="shared" si="0"/>
        <v>3.8</v>
      </c>
      <c r="H17" s="82">
        <f t="shared" si="1"/>
        <v>6.7742633663174985</v>
      </c>
      <c r="I17" s="81">
        <f t="shared" si="2"/>
        <v>107</v>
      </c>
      <c r="J17" s="81">
        <v>3342087</v>
      </c>
      <c r="K17" s="82">
        <f t="shared" si="3"/>
        <v>3.4</v>
      </c>
      <c r="L17" s="82">
        <f t="shared" si="4"/>
        <v>-11.095271359855801</v>
      </c>
      <c r="M17" s="81">
        <f t="shared" si="5"/>
        <v>95</v>
      </c>
      <c r="N17" s="81">
        <v>3303729</v>
      </c>
      <c r="O17" s="82">
        <f t="shared" si="6"/>
        <v>3.2</v>
      </c>
      <c r="P17" s="82">
        <f t="shared" si="7"/>
        <v>-1.1477259568646758</v>
      </c>
      <c r="Q17" s="81">
        <f t="shared" si="8"/>
        <v>94</v>
      </c>
      <c r="R17" s="81">
        <v>3146569</v>
      </c>
      <c r="S17" s="82">
        <f t="shared" si="9"/>
        <v>3.1</v>
      </c>
      <c r="T17" s="82">
        <f t="shared" si="10"/>
        <v>-4.7570487773058829</v>
      </c>
      <c r="U17" s="81">
        <f t="shared" si="11"/>
        <v>89</v>
      </c>
    </row>
    <row r="18" spans="1:21" s="69" customFormat="1" ht="15" customHeight="1">
      <c r="A18" s="83" t="s">
        <v>124</v>
      </c>
      <c r="B18" s="81">
        <v>329171</v>
      </c>
      <c r="C18" s="82">
        <v>0.4</v>
      </c>
      <c r="D18" s="82">
        <v>-31.240064755339702</v>
      </c>
      <c r="E18" s="81">
        <v>100</v>
      </c>
      <c r="F18" s="81">
        <v>494341</v>
      </c>
      <c r="G18" s="82">
        <f t="shared" si="0"/>
        <v>0.5</v>
      </c>
      <c r="H18" s="82">
        <f t="shared" si="1"/>
        <v>50.177567282658572</v>
      </c>
      <c r="I18" s="81">
        <f t="shared" si="2"/>
        <v>150</v>
      </c>
      <c r="J18" s="81">
        <v>276916</v>
      </c>
      <c r="K18" s="82">
        <f t="shared" si="3"/>
        <v>0.3</v>
      </c>
      <c r="L18" s="82">
        <f t="shared" si="4"/>
        <v>-43.982797299839582</v>
      </c>
      <c r="M18" s="81">
        <f t="shared" si="5"/>
        <v>84</v>
      </c>
      <c r="N18" s="81">
        <v>301376</v>
      </c>
      <c r="O18" s="82">
        <f t="shared" si="6"/>
        <v>0.3</v>
      </c>
      <c r="P18" s="82">
        <f t="shared" si="7"/>
        <v>8.8330035100897106</v>
      </c>
      <c r="Q18" s="81">
        <f t="shared" si="8"/>
        <v>92</v>
      </c>
      <c r="R18" s="81">
        <v>310459</v>
      </c>
      <c r="S18" s="82">
        <f t="shared" si="9"/>
        <v>0.3</v>
      </c>
      <c r="T18" s="82">
        <f t="shared" si="10"/>
        <v>3.013843172648123</v>
      </c>
      <c r="U18" s="81">
        <f t="shared" si="11"/>
        <v>94</v>
      </c>
    </row>
    <row r="19" spans="1:21" s="69" customFormat="1" ht="15" customHeight="1">
      <c r="A19" s="80" t="s">
        <v>125</v>
      </c>
      <c r="B19" s="81">
        <v>48489</v>
      </c>
      <c r="C19" s="82">
        <v>0.1</v>
      </c>
      <c r="D19" s="82">
        <v>-12.414652649832021</v>
      </c>
      <c r="E19" s="81">
        <v>100</v>
      </c>
      <c r="F19" s="81">
        <v>52315</v>
      </c>
      <c r="G19" s="82">
        <f t="shared" si="0"/>
        <v>0.1</v>
      </c>
      <c r="H19" s="82">
        <f t="shared" si="1"/>
        <v>7.8904493802718179</v>
      </c>
      <c r="I19" s="81">
        <f t="shared" si="2"/>
        <v>108</v>
      </c>
      <c r="J19" s="81">
        <v>49024</v>
      </c>
      <c r="K19" s="82">
        <f t="shared" si="3"/>
        <v>0.1</v>
      </c>
      <c r="L19" s="82">
        <f t="shared" si="4"/>
        <v>-6.2907387938449801</v>
      </c>
      <c r="M19" s="81">
        <f t="shared" si="5"/>
        <v>101</v>
      </c>
      <c r="N19" s="81">
        <v>46538</v>
      </c>
      <c r="O19" s="82">
        <f t="shared" si="6"/>
        <v>0</v>
      </c>
      <c r="P19" s="82">
        <f t="shared" si="7"/>
        <v>-5.0709856396866826</v>
      </c>
      <c r="Q19" s="81">
        <f t="shared" si="8"/>
        <v>96</v>
      </c>
      <c r="R19" s="81">
        <v>42587</v>
      </c>
      <c r="S19" s="82">
        <f>ROUND(R19/R$8*100,1)</f>
        <v>0</v>
      </c>
      <c r="T19" s="82">
        <f t="shared" si="10"/>
        <v>-8.4898362628389634</v>
      </c>
      <c r="U19" s="81">
        <f t="shared" si="11"/>
        <v>88</v>
      </c>
    </row>
    <row r="20" spans="1:21" s="69" customFormat="1" ht="15" customHeight="1">
      <c r="A20" s="80" t="s">
        <v>42</v>
      </c>
      <c r="B20" s="81">
        <v>1267654</v>
      </c>
      <c r="C20" s="82">
        <v>1.4</v>
      </c>
      <c r="D20" s="82">
        <v>-0.75619679749598845</v>
      </c>
      <c r="E20" s="81">
        <v>100</v>
      </c>
      <c r="F20" s="81">
        <v>742669</v>
      </c>
      <c r="G20" s="82">
        <f t="shared" si="0"/>
        <v>0.8</v>
      </c>
      <c r="H20" s="82">
        <f t="shared" si="1"/>
        <v>-41.413903162850431</v>
      </c>
      <c r="I20" s="81">
        <f t="shared" si="2"/>
        <v>59</v>
      </c>
      <c r="J20" s="81">
        <v>836002</v>
      </c>
      <c r="K20" s="82">
        <f t="shared" si="3"/>
        <v>0.9</v>
      </c>
      <c r="L20" s="82">
        <f t="shared" si="4"/>
        <v>12.56724058766423</v>
      </c>
      <c r="M20" s="81">
        <f t="shared" si="5"/>
        <v>66</v>
      </c>
      <c r="N20" s="81">
        <v>943181</v>
      </c>
      <c r="O20" s="82">
        <f t="shared" si="6"/>
        <v>0.9</v>
      </c>
      <c r="P20" s="82">
        <f t="shared" si="7"/>
        <v>12.820423874584037</v>
      </c>
      <c r="Q20" s="81">
        <f t="shared" si="8"/>
        <v>74</v>
      </c>
      <c r="R20" s="81">
        <v>973704</v>
      </c>
      <c r="S20" s="82">
        <f t="shared" si="9"/>
        <v>0.9</v>
      </c>
      <c r="T20" s="82">
        <f t="shared" si="10"/>
        <v>3.2361763012613665</v>
      </c>
      <c r="U20" s="81">
        <f t="shared" si="11"/>
        <v>77</v>
      </c>
    </row>
    <row r="21" spans="1:21" s="69" customFormat="1" ht="15" customHeight="1">
      <c r="A21" s="80" t="s">
        <v>43</v>
      </c>
      <c r="B21" s="81">
        <v>992986</v>
      </c>
      <c r="C21" s="82">
        <v>1.1000000000000001</v>
      </c>
      <c r="D21" s="82">
        <v>0.44060973266036285</v>
      </c>
      <c r="E21" s="81">
        <v>100</v>
      </c>
      <c r="F21" s="81">
        <v>1774139</v>
      </c>
      <c r="G21" s="82">
        <f t="shared" si="0"/>
        <v>1.8</v>
      </c>
      <c r="H21" s="82">
        <f t="shared" si="1"/>
        <v>78.667070834835528</v>
      </c>
      <c r="I21" s="81">
        <f t="shared" si="2"/>
        <v>179</v>
      </c>
      <c r="J21" s="81">
        <v>1750836</v>
      </c>
      <c r="K21" s="82">
        <f t="shared" si="3"/>
        <v>1.8</v>
      </c>
      <c r="L21" s="82">
        <f t="shared" si="4"/>
        <v>-1.3134822017891565</v>
      </c>
      <c r="M21" s="81">
        <f t="shared" si="5"/>
        <v>176</v>
      </c>
      <c r="N21" s="81">
        <v>1772336</v>
      </c>
      <c r="O21" s="82">
        <f t="shared" si="6"/>
        <v>1.7</v>
      </c>
      <c r="P21" s="82">
        <f t="shared" si="7"/>
        <v>1.2279848026885531</v>
      </c>
      <c r="Q21" s="81">
        <f t="shared" si="8"/>
        <v>178</v>
      </c>
      <c r="R21" s="81">
        <v>1795125</v>
      </c>
      <c r="S21" s="82">
        <f t="shared" si="9"/>
        <v>1.7</v>
      </c>
      <c r="T21" s="82">
        <f t="shared" si="10"/>
        <v>1.2858171362540673</v>
      </c>
      <c r="U21" s="81">
        <f t="shared" si="11"/>
        <v>181</v>
      </c>
    </row>
    <row r="22" spans="1:21" s="69" customFormat="1" ht="15" customHeight="1">
      <c r="A22" s="80" t="s">
        <v>44</v>
      </c>
      <c r="B22" s="81">
        <v>13273183</v>
      </c>
      <c r="C22" s="82">
        <v>14.2</v>
      </c>
      <c r="D22" s="82">
        <v>-1.6889447916931317</v>
      </c>
      <c r="E22" s="81">
        <v>100</v>
      </c>
      <c r="F22" s="81">
        <v>15324757</v>
      </c>
      <c r="G22" s="82">
        <f t="shared" si="0"/>
        <v>15.5</v>
      </c>
      <c r="H22" s="82">
        <f t="shared" si="1"/>
        <v>15.456533673949949</v>
      </c>
      <c r="I22" s="81">
        <f t="shared" si="2"/>
        <v>115</v>
      </c>
      <c r="J22" s="81">
        <v>16120742</v>
      </c>
      <c r="K22" s="82">
        <f t="shared" si="3"/>
        <v>16.5</v>
      </c>
      <c r="L22" s="82">
        <f t="shared" si="4"/>
        <v>5.1941117239249053</v>
      </c>
      <c r="M22" s="81">
        <f t="shared" si="5"/>
        <v>121</v>
      </c>
      <c r="N22" s="81">
        <v>16951899</v>
      </c>
      <c r="O22" s="82">
        <f t="shared" si="6"/>
        <v>16.399999999999999</v>
      </c>
      <c r="P22" s="82">
        <f t="shared" si="7"/>
        <v>5.1558234726416572</v>
      </c>
      <c r="Q22" s="81">
        <f t="shared" si="8"/>
        <v>128</v>
      </c>
      <c r="R22" s="81">
        <v>16066335</v>
      </c>
      <c r="S22" s="82">
        <f t="shared" si="9"/>
        <v>15.6</v>
      </c>
      <c r="T22" s="82">
        <f t="shared" si="10"/>
        <v>-5.2239811008784329</v>
      </c>
      <c r="U22" s="81">
        <f t="shared" si="11"/>
        <v>121</v>
      </c>
    </row>
    <row r="23" spans="1:21" s="69" customFormat="1" ht="15" customHeight="1">
      <c r="A23" s="80" t="s">
        <v>45</v>
      </c>
      <c r="B23" s="81">
        <v>5117052</v>
      </c>
      <c r="C23" s="82">
        <v>5.5</v>
      </c>
      <c r="D23" s="82">
        <v>5.2632315175113291</v>
      </c>
      <c r="E23" s="81">
        <v>100</v>
      </c>
      <c r="F23" s="81">
        <v>5184829</v>
      </c>
      <c r="G23" s="82">
        <f t="shared" si="0"/>
        <v>5.3</v>
      </c>
      <c r="H23" s="82">
        <f t="shared" si="1"/>
        <v>1.3245321720396674</v>
      </c>
      <c r="I23" s="81">
        <f t="shared" si="2"/>
        <v>101</v>
      </c>
      <c r="J23" s="81">
        <v>5332295</v>
      </c>
      <c r="K23" s="82">
        <f t="shared" si="3"/>
        <v>5.5</v>
      </c>
      <c r="L23" s="82">
        <f t="shared" si="4"/>
        <v>2.844182517880526</v>
      </c>
      <c r="M23" s="81">
        <f t="shared" si="5"/>
        <v>104</v>
      </c>
      <c r="N23" s="81">
        <v>5814373</v>
      </c>
      <c r="O23" s="82">
        <f t="shared" si="6"/>
        <v>5.6</v>
      </c>
      <c r="P23" s="82">
        <f t="shared" si="7"/>
        <v>9.0407226156842455</v>
      </c>
      <c r="Q23" s="81">
        <f t="shared" si="8"/>
        <v>114</v>
      </c>
      <c r="R23" s="81">
        <v>5781010</v>
      </c>
      <c r="S23" s="82">
        <f t="shared" si="9"/>
        <v>5.6</v>
      </c>
      <c r="T23" s="82">
        <f t="shared" si="10"/>
        <v>-0.57380219672869259</v>
      </c>
      <c r="U23" s="81">
        <f t="shared" si="11"/>
        <v>113</v>
      </c>
    </row>
    <row r="24" spans="1:21" s="69" customFormat="1" ht="15" customHeight="1">
      <c r="A24" s="80" t="s">
        <v>46</v>
      </c>
      <c r="B24" s="81">
        <v>125001</v>
      </c>
      <c r="C24" s="82">
        <v>0.1</v>
      </c>
      <c r="D24" s="82">
        <v>-59.346491955548188</v>
      </c>
      <c r="E24" s="81">
        <v>100</v>
      </c>
      <c r="F24" s="81">
        <v>367371</v>
      </c>
      <c r="G24" s="82">
        <f t="shared" si="0"/>
        <v>0.4</v>
      </c>
      <c r="H24" s="82">
        <f t="shared" si="1"/>
        <v>193.89444884440923</v>
      </c>
      <c r="I24" s="81">
        <f t="shared" si="2"/>
        <v>294</v>
      </c>
      <c r="J24" s="81">
        <v>293824</v>
      </c>
      <c r="K24" s="82">
        <f t="shared" si="3"/>
        <v>0.3</v>
      </c>
      <c r="L24" s="82">
        <f t="shared" si="4"/>
        <v>-20.019816479798351</v>
      </c>
      <c r="M24" s="81">
        <f t="shared" si="5"/>
        <v>235</v>
      </c>
      <c r="N24" s="81">
        <v>165410</v>
      </c>
      <c r="O24" s="82">
        <f t="shared" si="6"/>
        <v>0.2</v>
      </c>
      <c r="P24" s="82">
        <f t="shared" si="7"/>
        <v>-43.704394467436295</v>
      </c>
      <c r="Q24" s="81">
        <f t="shared" si="8"/>
        <v>132</v>
      </c>
      <c r="R24" s="81">
        <v>169494</v>
      </c>
      <c r="S24" s="82">
        <f t="shared" si="9"/>
        <v>0.2</v>
      </c>
      <c r="T24" s="82">
        <f t="shared" si="10"/>
        <v>2.4690163835318231</v>
      </c>
      <c r="U24" s="81">
        <f t="shared" si="11"/>
        <v>136</v>
      </c>
    </row>
    <row r="25" spans="1:21" s="69" customFormat="1" ht="15" customHeight="1">
      <c r="A25" s="80" t="s">
        <v>47</v>
      </c>
      <c r="B25" s="81">
        <v>7689</v>
      </c>
      <c r="C25" s="82">
        <v>0</v>
      </c>
      <c r="D25" s="82">
        <v>-37.487804878048777</v>
      </c>
      <c r="E25" s="81">
        <v>100</v>
      </c>
      <c r="F25" s="81">
        <v>14474</v>
      </c>
      <c r="G25" s="82">
        <f t="shared" si="0"/>
        <v>0</v>
      </c>
      <c r="H25" s="82">
        <f t="shared" si="1"/>
        <v>88.242944466120434</v>
      </c>
      <c r="I25" s="81">
        <f t="shared" si="2"/>
        <v>188</v>
      </c>
      <c r="J25" s="81">
        <v>15840</v>
      </c>
      <c r="K25" s="82">
        <f t="shared" si="3"/>
        <v>0</v>
      </c>
      <c r="L25" s="82">
        <f t="shared" si="4"/>
        <v>9.4376122702777252</v>
      </c>
      <c r="M25" s="81">
        <f t="shared" si="5"/>
        <v>206</v>
      </c>
      <c r="N25" s="81">
        <v>14542</v>
      </c>
      <c r="O25" s="82">
        <f t="shared" si="6"/>
        <v>0</v>
      </c>
      <c r="P25" s="82">
        <f t="shared" si="7"/>
        <v>-8.1944444444444429</v>
      </c>
      <c r="Q25" s="81">
        <f t="shared" si="8"/>
        <v>189</v>
      </c>
      <c r="R25" s="81">
        <v>14220</v>
      </c>
      <c r="S25" s="82">
        <f t="shared" si="9"/>
        <v>0</v>
      </c>
      <c r="T25" s="82">
        <f t="shared" si="10"/>
        <v>-2.214275890523993</v>
      </c>
      <c r="U25" s="81">
        <f t="shared" si="11"/>
        <v>185</v>
      </c>
    </row>
    <row r="26" spans="1:21" s="69" customFormat="1" ht="15" customHeight="1">
      <c r="A26" s="80" t="s">
        <v>48</v>
      </c>
      <c r="B26" s="81">
        <v>2095012</v>
      </c>
      <c r="C26" s="82">
        <v>2.2000000000000002</v>
      </c>
      <c r="D26" s="82">
        <v>-17.028833404356774</v>
      </c>
      <c r="E26" s="81">
        <v>100</v>
      </c>
      <c r="F26" s="81">
        <v>1600000</v>
      </c>
      <c r="G26" s="82">
        <f t="shared" si="0"/>
        <v>1.6</v>
      </c>
      <c r="H26" s="82">
        <f t="shared" si="1"/>
        <v>-23.628122416482583</v>
      </c>
      <c r="I26" s="81">
        <f t="shared" si="2"/>
        <v>76</v>
      </c>
      <c r="J26" s="81">
        <v>1603959</v>
      </c>
      <c r="K26" s="82">
        <f t="shared" si="3"/>
        <v>1.6</v>
      </c>
      <c r="L26" s="82">
        <f t="shared" si="4"/>
        <v>0.24743750000000375</v>
      </c>
      <c r="M26" s="81">
        <f t="shared" si="5"/>
        <v>77</v>
      </c>
      <c r="N26" s="81">
        <v>2310555</v>
      </c>
      <c r="O26" s="82">
        <f t="shared" si="6"/>
        <v>2.2000000000000002</v>
      </c>
      <c r="P26" s="82">
        <f t="shared" si="7"/>
        <v>44.053245750047239</v>
      </c>
      <c r="Q26" s="81">
        <f t="shared" si="8"/>
        <v>110</v>
      </c>
      <c r="R26" s="81">
        <v>4653320</v>
      </c>
      <c r="S26" s="82">
        <f t="shared" si="9"/>
        <v>4.5</v>
      </c>
      <c r="T26" s="82">
        <f t="shared" si="10"/>
        <v>101.39403736331749</v>
      </c>
      <c r="U26" s="81">
        <f t="shared" si="11"/>
        <v>222</v>
      </c>
    </row>
    <row r="27" spans="1:21" s="69" customFormat="1" ht="15" customHeight="1">
      <c r="A27" s="80" t="s">
        <v>49</v>
      </c>
      <c r="B27" s="81">
        <v>4351547</v>
      </c>
      <c r="C27" s="82">
        <v>4.5999999999999996</v>
      </c>
      <c r="D27" s="82">
        <v>-10.218218025734075</v>
      </c>
      <c r="E27" s="81">
        <v>100</v>
      </c>
      <c r="F27" s="81">
        <v>3463072</v>
      </c>
      <c r="G27" s="82">
        <f t="shared" si="0"/>
        <v>3.5</v>
      </c>
      <c r="H27" s="82">
        <f t="shared" si="1"/>
        <v>-20.417451540796876</v>
      </c>
      <c r="I27" s="81">
        <f t="shared" si="2"/>
        <v>80</v>
      </c>
      <c r="J27" s="81">
        <v>5184436</v>
      </c>
      <c r="K27" s="82">
        <f t="shared" si="3"/>
        <v>5.3</v>
      </c>
      <c r="L27" s="82">
        <f t="shared" si="4"/>
        <v>49.706272350098402</v>
      </c>
      <c r="M27" s="81">
        <f t="shared" si="5"/>
        <v>119</v>
      </c>
      <c r="N27" s="81">
        <v>4759893</v>
      </c>
      <c r="O27" s="82">
        <f t="shared" si="6"/>
        <v>4.5999999999999996</v>
      </c>
      <c r="P27" s="82">
        <f t="shared" si="7"/>
        <v>-8.1887981643519225</v>
      </c>
      <c r="Q27" s="81">
        <f t="shared" si="8"/>
        <v>109</v>
      </c>
      <c r="R27" s="81">
        <v>5160932</v>
      </c>
      <c r="S27" s="82">
        <f t="shared" si="9"/>
        <v>5</v>
      </c>
      <c r="T27" s="82">
        <f t="shared" si="10"/>
        <v>8.4253784696420695</v>
      </c>
      <c r="U27" s="81">
        <f t="shared" si="11"/>
        <v>119</v>
      </c>
    </row>
    <row r="28" spans="1:21" s="69" customFormat="1" ht="15" customHeight="1">
      <c r="A28" s="80" t="s">
        <v>126</v>
      </c>
      <c r="B28" s="81">
        <v>3991914</v>
      </c>
      <c r="C28" s="82">
        <v>4.3</v>
      </c>
      <c r="D28" s="82">
        <v>39.707741347522784</v>
      </c>
      <c r="E28" s="81">
        <v>100</v>
      </c>
      <c r="F28" s="81">
        <v>5588011</v>
      </c>
      <c r="G28" s="82">
        <f t="shared" si="0"/>
        <v>5.7</v>
      </c>
      <c r="H28" s="82">
        <f t="shared" si="1"/>
        <v>39.983251142183917</v>
      </c>
      <c r="I28" s="81">
        <f t="shared" si="2"/>
        <v>140</v>
      </c>
      <c r="J28" s="81">
        <v>2856698</v>
      </c>
      <c r="K28" s="82">
        <f t="shared" si="3"/>
        <v>2.9</v>
      </c>
      <c r="L28" s="82">
        <f t="shared" si="4"/>
        <v>-48.878089180568892</v>
      </c>
      <c r="M28" s="81">
        <f t="shared" si="5"/>
        <v>72</v>
      </c>
      <c r="N28" s="81">
        <v>2842223</v>
      </c>
      <c r="O28" s="82">
        <f t="shared" si="6"/>
        <v>2.8</v>
      </c>
      <c r="P28" s="82">
        <f t="shared" si="7"/>
        <v>-0.50670389379627068</v>
      </c>
      <c r="Q28" s="81">
        <f t="shared" si="8"/>
        <v>71</v>
      </c>
      <c r="R28" s="81">
        <v>2783398</v>
      </c>
      <c r="S28" s="82">
        <f t="shared" si="9"/>
        <v>2.7</v>
      </c>
      <c r="T28" s="82">
        <f t="shared" si="10"/>
        <v>-2.0696827799929878</v>
      </c>
      <c r="U28" s="81">
        <f t="shared" si="11"/>
        <v>70</v>
      </c>
    </row>
    <row r="29" spans="1:21" s="69" customFormat="1" ht="15" customHeight="1">
      <c r="A29" s="83" t="s">
        <v>127</v>
      </c>
      <c r="B29" s="81">
        <v>60000</v>
      </c>
      <c r="C29" s="82">
        <v>0.1</v>
      </c>
      <c r="D29" s="82">
        <v>-14.285714285714292</v>
      </c>
      <c r="E29" s="81">
        <v>100</v>
      </c>
      <c r="F29" s="81">
        <v>60000</v>
      </c>
      <c r="G29" s="82">
        <f t="shared" si="0"/>
        <v>0.1</v>
      </c>
      <c r="H29" s="82">
        <f t="shared" si="1"/>
        <v>0</v>
      </c>
      <c r="I29" s="81">
        <f t="shared" si="2"/>
        <v>100</v>
      </c>
      <c r="J29" s="81">
        <v>60000</v>
      </c>
      <c r="K29" s="82">
        <f t="shared" si="3"/>
        <v>0.1</v>
      </c>
      <c r="L29" s="82">
        <f t="shared" si="4"/>
        <v>0</v>
      </c>
      <c r="M29" s="81">
        <f t="shared" si="5"/>
        <v>100</v>
      </c>
      <c r="N29" s="81">
        <v>50000</v>
      </c>
      <c r="O29" s="82">
        <f t="shared" si="6"/>
        <v>0</v>
      </c>
      <c r="P29" s="82">
        <f t="shared" si="7"/>
        <v>-16.666666666666657</v>
      </c>
      <c r="Q29" s="81">
        <f t="shared" si="8"/>
        <v>83</v>
      </c>
      <c r="R29" s="81">
        <v>50000</v>
      </c>
      <c r="S29" s="82">
        <f t="shared" si="9"/>
        <v>0</v>
      </c>
      <c r="T29" s="82">
        <f t="shared" si="10"/>
        <v>0</v>
      </c>
      <c r="U29" s="81">
        <f t="shared" si="11"/>
        <v>83</v>
      </c>
    </row>
    <row r="30" spans="1:21" s="69" customFormat="1" ht="15" customHeight="1">
      <c r="A30" s="84" t="s">
        <v>128</v>
      </c>
      <c r="B30" s="81">
        <v>7282100</v>
      </c>
      <c r="C30" s="82">
        <v>7.8</v>
      </c>
      <c r="D30" s="82">
        <v>-6.746148625286537</v>
      </c>
      <c r="E30" s="81">
        <v>100</v>
      </c>
      <c r="F30" s="81">
        <v>6610700</v>
      </c>
      <c r="G30" s="82">
        <f t="shared" si="0"/>
        <v>6.7</v>
      </c>
      <c r="H30" s="82">
        <f t="shared" si="1"/>
        <v>-9.2198678952500046</v>
      </c>
      <c r="I30" s="81">
        <f t="shared" si="2"/>
        <v>91</v>
      </c>
      <c r="J30" s="81">
        <v>6088300</v>
      </c>
      <c r="K30" s="82">
        <f t="shared" si="3"/>
        <v>6.2</v>
      </c>
      <c r="L30" s="82">
        <f t="shared" si="4"/>
        <v>-7.9023401455216629</v>
      </c>
      <c r="M30" s="81">
        <f t="shared" si="5"/>
        <v>84</v>
      </c>
      <c r="N30" s="81">
        <v>8924800</v>
      </c>
      <c r="O30" s="82">
        <f t="shared" si="6"/>
        <v>8.6999999999999993</v>
      </c>
      <c r="P30" s="82">
        <f t="shared" si="7"/>
        <v>46.58935991984626</v>
      </c>
      <c r="Q30" s="81">
        <f t="shared" si="8"/>
        <v>123</v>
      </c>
      <c r="R30" s="81">
        <v>5859000</v>
      </c>
      <c r="S30" s="82">
        <f t="shared" si="9"/>
        <v>5.7</v>
      </c>
      <c r="T30" s="82">
        <f t="shared" si="10"/>
        <v>-34.351470060953744</v>
      </c>
      <c r="U30" s="81">
        <f t="shared" si="11"/>
        <v>80</v>
      </c>
    </row>
    <row r="31" spans="1:21" ht="15" customHeight="1">
      <c r="A31" s="63" t="s">
        <v>129</v>
      </c>
      <c r="B31" s="85"/>
      <c r="C31" s="85"/>
      <c r="D31" s="85"/>
      <c r="E31" s="85"/>
      <c r="F31" s="85"/>
      <c r="G31" s="85"/>
      <c r="H31" s="85"/>
      <c r="I31" s="86"/>
      <c r="J31" s="85"/>
      <c r="K31" s="85"/>
      <c r="L31" s="85"/>
      <c r="M31" s="86"/>
      <c r="N31" s="85"/>
      <c r="O31" s="87"/>
      <c r="P31" s="85"/>
      <c r="Q31" s="85"/>
      <c r="R31" s="85"/>
      <c r="S31" s="85"/>
      <c r="T31" s="85"/>
      <c r="U31" s="64" t="s">
        <v>130</v>
      </c>
    </row>
  </sheetData>
  <mergeCells count="6">
    <mergeCell ref="R6:U6"/>
    <mergeCell ref="A6:A7"/>
    <mergeCell ref="B6:E6"/>
    <mergeCell ref="F6:I6"/>
    <mergeCell ref="J6:M6"/>
    <mergeCell ref="N6:Q6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69" fitToHeight="0" orientation="landscape" cellComments="atEnd" r:id="rId1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5">
    <pageSetUpPr fitToPage="1"/>
  </sheetPr>
  <dimension ref="A1:U23"/>
  <sheetViews>
    <sheetView zoomScale="85" zoomScaleNormal="85" workbookViewId="0"/>
  </sheetViews>
  <sheetFormatPr defaultColWidth="8.875" defaultRowHeight="15" customHeight="1"/>
  <cols>
    <col min="1" max="1" width="28.75" style="65" customWidth="1"/>
    <col min="2" max="2" width="10" style="65" customWidth="1"/>
    <col min="3" max="3" width="6" style="65" customWidth="1"/>
    <col min="4" max="4" width="7.75" style="65" customWidth="1"/>
    <col min="5" max="5" width="5" style="65" customWidth="1"/>
    <col min="6" max="6" width="10" style="65" customWidth="1"/>
    <col min="7" max="7" width="6" style="65" customWidth="1"/>
    <col min="8" max="8" width="7.75" style="65" customWidth="1"/>
    <col min="9" max="9" width="5" style="65" customWidth="1"/>
    <col min="10" max="10" width="10" style="65" customWidth="1"/>
    <col min="11" max="11" width="6" style="65" customWidth="1"/>
    <col min="12" max="12" width="7.75" style="65" customWidth="1"/>
    <col min="13" max="13" width="5" style="65" customWidth="1"/>
    <col min="14" max="14" width="10" style="65" customWidth="1"/>
    <col min="15" max="15" width="6" style="65" customWidth="1"/>
    <col min="16" max="16" width="7.75" style="65" customWidth="1"/>
    <col min="17" max="17" width="5" style="65" customWidth="1"/>
    <col min="18" max="18" width="10" style="65" customWidth="1"/>
    <col min="19" max="19" width="6" style="65" customWidth="1"/>
    <col min="20" max="20" width="7.75" style="65" customWidth="1"/>
    <col min="21" max="21" width="5" style="65" customWidth="1"/>
    <col min="22" max="16384" width="8.875" style="65"/>
  </cols>
  <sheetData>
    <row r="1" spans="1:21" ht="15" customHeight="1">
      <c r="A1" s="459" t="s">
        <v>692</v>
      </c>
    </row>
    <row r="3" spans="1:21" ht="15" customHeight="1">
      <c r="A3" s="4" t="s">
        <v>131</v>
      </c>
      <c r="C3" s="69"/>
      <c r="D3" s="69"/>
      <c r="G3" s="69"/>
      <c r="I3" s="69"/>
      <c r="K3" s="69"/>
      <c r="M3" s="69"/>
      <c r="N3" s="88"/>
      <c r="O3" s="89"/>
      <c r="P3" s="88"/>
      <c r="S3" s="69"/>
      <c r="T3" s="69"/>
      <c r="U3" s="90" t="s">
        <v>132</v>
      </c>
    </row>
    <row r="4" spans="1:21" ht="15" customHeight="1">
      <c r="A4" s="153" t="s">
        <v>109</v>
      </c>
      <c r="B4" s="151" t="s">
        <v>133</v>
      </c>
      <c r="C4" s="152"/>
      <c r="D4" s="152"/>
      <c r="E4" s="155"/>
      <c r="F4" s="151" t="s">
        <v>111</v>
      </c>
      <c r="G4" s="152"/>
      <c r="H4" s="152"/>
      <c r="I4" s="155"/>
      <c r="J4" s="151" t="s">
        <v>112</v>
      </c>
      <c r="K4" s="152"/>
      <c r="L4" s="152"/>
      <c r="M4" s="155"/>
      <c r="N4" s="151" t="s">
        <v>113</v>
      </c>
      <c r="O4" s="152"/>
      <c r="P4" s="152"/>
      <c r="Q4" s="155"/>
      <c r="R4" s="151" t="s">
        <v>114</v>
      </c>
      <c r="S4" s="152"/>
      <c r="T4" s="152"/>
      <c r="U4" s="152"/>
    </row>
    <row r="5" spans="1:21" ht="15" customHeight="1">
      <c r="A5" s="154"/>
      <c r="B5" s="73" t="s">
        <v>115</v>
      </c>
      <c r="C5" s="73" t="s">
        <v>116</v>
      </c>
      <c r="D5" s="73" t="s">
        <v>117</v>
      </c>
      <c r="E5" s="74" t="s">
        <v>118</v>
      </c>
      <c r="F5" s="73" t="s">
        <v>115</v>
      </c>
      <c r="G5" s="73" t="s">
        <v>116</v>
      </c>
      <c r="H5" s="73" t="s">
        <v>117</v>
      </c>
      <c r="I5" s="72" t="s">
        <v>118</v>
      </c>
      <c r="J5" s="73" t="s">
        <v>115</v>
      </c>
      <c r="K5" s="73" t="s">
        <v>116</v>
      </c>
      <c r="L5" s="73" t="s">
        <v>117</v>
      </c>
      <c r="M5" s="74" t="s">
        <v>118</v>
      </c>
      <c r="N5" s="73" t="s">
        <v>115</v>
      </c>
      <c r="O5" s="73" t="s">
        <v>116</v>
      </c>
      <c r="P5" s="73" t="s">
        <v>117</v>
      </c>
      <c r="Q5" s="74" t="s">
        <v>118</v>
      </c>
      <c r="R5" s="73" t="s">
        <v>115</v>
      </c>
      <c r="S5" s="73" t="s">
        <v>116</v>
      </c>
      <c r="T5" s="73" t="s">
        <v>117</v>
      </c>
      <c r="U5" s="75" t="s">
        <v>118</v>
      </c>
    </row>
    <row r="6" spans="1:21" s="79" customFormat="1" ht="16.5" customHeight="1">
      <c r="A6" s="91" t="s">
        <v>119</v>
      </c>
      <c r="B6" s="77">
        <v>90223882</v>
      </c>
      <c r="C6" s="78">
        <v>100</v>
      </c>
      <c r="D6" s="78">
        <v>1.522508806490535</v>
      </c>
      <c r="E6" s="77">
        <v>100</v>
      </c>
      <c r="F6" s="77">
        <v>93461635</v>
      </c>
      <c r="G6" s="78">
        <f t="shared" ref="G6:G22" si="0">ROUND(F6/F$6*100,1)</f>
        <v>100</v>
      </c>
      <c r="H6" s="78">
        <f>F6/B6*100-100</f>
        <v>3.5885764702520788</v>
      </c>
      <c r="I6" s="77">
        <f>ROUND(F6/$B6*100,0)</f>
        <v>104</v>
      </c>
      <c r="J6" s="77">
        <v>93002458</v>
      </c>
      <c r="K6" s="78">
        <f t="shared" ref="K6:K22" si="1">ROUND(J6/J$6*100,1)</f>
        <v>100</v>
      </c>
      <c r="L6" s="78">
        <f>J6/F6*100-100</f>
        <v>-0.49129998635268635</v>
      </c>
      <c r="M6" s="77">
        <f>ROUND(J6/$B6*100,0)</f>
        <v>103</v>
      </c>
      <c r="N6" s="77">
        <v>97984805</v>
      </c>
      <c r="O6" s="78">
        <f t="shared" ref="O6:O22" si="2">ROUND(N6/N$6*100,1)</f>
        <v>100</v>
      </c>
      <c r="P6" s="78">
        <f>N6/J6*100-100</f>
        <v>5.3572207736703064</v>
      </c>
      <c r="Q6" s="77">
        <f>ROUND(N6/$B6*100,0)</f>
        <v>109</v>
      </c>
      <c r="R6" s="77">
        <v>97712680</v>
      </c>
      <c r="S6" s="78">
        <f t="shared" ref="S6:S22" si="3">ROUND(R6/R$6*100,1)</f>
        <v>100</v>
      </c>
      <c r="T6" s="78">
        <f>R6/N6*100-100</f>
        <v>-0.27772163245107606</v>
      </c>
      <c r="U6" s="77">
        <f>ROUND(R6/$B6*100,0)</f>
        <v>108</v>
      </c>
    </row>
    <row r="7" spans="1:21" s="69" customFormat="1" ht="15" customHeight="1">
      <c r="A7" s="80" t="s">
        <v>79</v>
      </c>
      <c r="B7" s="81">
        <v>16888240</v>
      </c>
      <c r="C7" s="92">
        <v>18.7</v>
      </c>
      <c r="D7" s="92">
        <v>3.9525793882839508</v>
      </c>
      <c r="E7" s="81">
        <v>100</v>
      </c>
      <c r="F7" s="81">
        <v>17648022</v>
      </c>
      <c r="G7" s="92">
        <f t="shared" si="0"/>
        <v>18.899999999999999</v>
      </c>
      <c r="H7" s="92">
        <f t="shared" ref="H7:H22" si="4">F7/B7*100-100</f>
        <v>4.4988820623108126</v>
      </c>
      <c r="I7" s="81">
        <f t="shared" ref="I7:I22" si="5">ROUND(F7/$B7*100,0)</f>
        <v>104</v>
      </c>
      <c r="J7" s="81">
        <v>17536317</v>
      </c>
      <c r="K7" s="92">
        <f t="shared" si="1"/>
        <v>18.899999999999999</v>
      </c>
      <c r="L7" s="92">
        <f t="shared" ref="L7:L22" si="6">J7/F7*100-100</f>
        <v>-0.63296045301846959</v>
      </c>
      <c r="M7" s="81">
        <f t="shared" ref="M7:M22" si="7">ROUND(J7/$B7*100,0)</f>
        <v>104</v>
      </c>
      <c r="N7" s="81">
        <v>17529501</v>
      </c>
      <c r="O7" s="92">
        <f t="shared" si="2"/>
        <v>17.899999999999999</v>
      </c>
      <c r="P7" s="92">
        <f t="shared" ref="P7:P22" si="8">N7/J7*100-100</f>
        <v>-3.8867910519641669E-2</v>
      </c>
      <c r="Q7" s="81">
        <f t="shared" ref="Q7:Q22" si="9">ROUND(N7/$B7*100,0)</f>
        <v>104</v>
      </c>
      <c r="R7" s="81">
        <v>17588559</v>
      </c>
      <c r="S7" s="92">
        <f t="shared" si="3"/>
        <v>18</v>
      </c>
      <c r="T7" s="92">
        <f t="shared" ref="T7:T22" si="10">R7/N7*100-100</f>
        <v>0.33690633863450614</v>
      </c>
      <c r="U7" s="81">
        <f t="shared" ref="U7:U22" si="11">ROUND(R7/$B7*100,0)</f>
        <v>104</v>
      </c>
    </row>
    <row r="8" spans="1:21" s="69" customFormat="1" ht="15" customHeight="1">
      <c r="A8" s="80" t="s">
        <v>82</v>
      </c>
      <c r="B8" s="81">
        <v>14014759</v>
      </c>
      <c r="C8" s="92">
        <v>15.5</v>
      </c>
      <c r="D8" s="92">
        <v>5.1339560161174518</v>
      </c>
      <c r="E8" s="81">
        <v>100</v>
      </c>
      <c r="F8" s="81">
        <v>14740670</v>
      </c>
      <c r="G8" s="92">
        <f t="shared" si="0"/>
        <v>15.8</v>
      </c>
      <c r="H8" s="92">
        <f t="shared" si="4"/>
        <v>5.1796181439866444</v>
      </c>
      <c r="I8" s="81">
        <f t="shared" si="5"/>
        <v>105</v>
      </c>
      <c r="J8" s="81">
        <v>14537252</v>
      </c>
      <c r="K8" s="92">
        <f t="shared" si="1"/>
        <v>15.6</v>
      </c>
      <c r="L8" s="92">
        <f t="shared" si="6"/>
        <v>-1.3799779792912972</v>
      </c>
      <c r="M8" s="81">
        <f t="shared" si="7"/>
        <v>104</v>
      </c>
      <c r="N8" s="81">
        <v>15036987</v>
      </c>
      <c r="O8" s="92">
        <f t="shared" si="2"/>
        <v>15.3</v>
      </c>
      <c r="P8" s="92">
        <f t="shared" si="8"/>
        <v>3.4376166829879651</v>
      </c>
      <c r="Q8" s="81">
        <f t="shared" si="9"/>
        <v>107</v>
      </c>
      <c r="R8" s="81">
        <v>15386428</v>
      </c>
      <c r="S8" s="92">
        <f>ROUND(R8/R$6*100,1)+0.1</f>
        <v>15.799999999999999</v>
      </c>
      <c r="T8" s="92">
        <f t="shared" si="10"/>
        <v>2.3238764521110511</v>
      </c>
      <c r="U8" s="81">
        <f t="shared" si="11"/>
        <v>110</v>
      </c>
    </row>
    <row r="9" spans="1:21" s="69" customFormat="1" ht="15" customHeight="1">
      <c r="A9" s="80" t="s">
        <v>83</v>
      </c>
      <c r="B9" s="81">
        <v>464260</v>
      </c>
      <c r="C9" s="92">
        <v>0.5</v>
      </c>
      <c r="D9" s="92">
        <v>9.7671119517673333</v>
      </c>
      <c r="E9" s="81">
        <v>100</v>
      </c>
      <c r="F9" s="81">
        <v>500640</v>
      </c>
      <c r="G9" s="92">
        <f t="shared" si="0"/>
        <v>0.5</v>
      </c>
      <c r="H9" s="92">
        <f t="shared" si="4"/>
        <v>7.8361263085340056</v>
      </c>
      <c r="I9" s="81">
        <f t="shared" si="5"/>
        <v>108</v>
      </c>
      <c r="J9" s="81">
        <v>473206</v>
      </c>
      <c r="K9" s="92">
        <f t="shared" si="1"/>
        <v>0.5</v>
      </c>
      <c r="L9" s="92">
        <f t="shared" si="6"/>
        <v>-5.4797858740811733</v>
      </c>
      <c r="M9" s="81">
        <f t="shared" si="7"/>
        <v>102</v>
      </c>
      <c r="N9" s="81">
        <v>453799</v>
      </c>
      <c r="O9" s="92">
        <f t="shared" si="2"/>
        <v>0.5</v>
      </c>
      <c r="P9" s="92">
        <f t="shared" si="8"/>
        <v>-4.1011736960224567</v>
      </c>
      <c r="Q9" s="81">
        <f t="shared" si="9"/>
        <v>98</v>
      </c>
      <c r="R9" s="81">
        <v>501913</v>
      </c>
      <c r="S9" s="92">
        <f>ROUND(R9/R$6*100,1)</f>
        <v>0.5</v>
      </c>
      <c r="T9" s="92">
        <f t="shared" si="10"/>
        <v>10.602491411395803</v>
      </c>
      <c r="U9" s="81">
        <f t="shared" si="11"/>
        <v>108</v>
      </c>
    </row>
    <row r="10" spans="1:21" s="69" customFormat="1" ht="15" customHeight="1">
      <c r="A10" s="80" t="s">
        <v>84</v>
      </c>
      <c r="B10" s="81">
        <v>5698882</v>
      </c>
      <c r="C10" s="92">
        <v>6.3</v>
      </c>
      <c r="D10" s="92">
        <v>6.3887992807452889</v>
      </c>
      <c r="E10" s="81">
        <v>100</v>
      </c>
      <c r="F10" s="81">
        <v>6057164</v>
      </c>
      <c r="G10" s="92">
        <f t="shared" si="0"/>
        <v>6.5</v>
      </c>
      <c r="H10" s="92">
        <f t="shared" si="4"/>
        <v>6.2868822340943211</v>
      </c>
      <c r="I10" s="81">
        <f t="shared" si="5"/>
        <v>106</v>
      </c>
      <c r="J10" s="81">
        <v>5292316</v>
      </c>
      <c r="K10" s="92">
        <f t="shared" si="1"/>
        <v>5.7</v>
      </c>
      <c r="L10" s="92">
        <f t="shared" si="6"/>
        <v>-12.627163471221849</v>
      </c>
      <c r="M10" s="81">
        <f t="shared" si="7"/>
        <v>93</v>
      </c>
      <c r="N10" s="81">
        <v>5341978</v>
      </c>
      <c r="O10" s="92">
        <f t="shared" si="2"/>
        <v>5.5</v>
      </c>
      <c r="P10" s="92">
        <f t="shared" si="8"/>
        <v>0.93837934091614272</v>
      </c>
      <c r="Q10" s="81">
        <f t="shared" si="9"/>
        <v>94</v>
      </c>
      <c r="R10" s="81">
        <v>5304976</v>
      </c>
      <c r="S10" s="92">
        <f>ROUND(R10/R$6*100,1)</f>
        <v>5.4</v>
      </c>
      <c r="T10" s="92">
        <f t="shared" si="10"/>
        <v>-0.69266477697961193</v>
      </c>
      <c r="U10" s="81">
        <f t="shared" si="11"/>
        <v>93</v>
      </c>
    </row>
    <row r="11" spans="1:21" s="69" customFormat="1" ht="15" customHeight="1">
      <c r="A11" s="80" t="s">
        <v>80</v>
      </c>
      <c r="B11" s="81">
        <v>21961275</v>
      </c>
      <c r="C11" s="92">
        <v>24.3</v>
      </c>
      <c r="D11" s="92">
        <v>6.5446025556703376</v>
      </c>
      <c r="E11" s="81">
        <v>100</v>
      </c>
      <c r="F11" s="81">
        <v>23906936</v>
      </c>
      <c r="G11" s="92">
        <f t="shared" si="0"/>
        <v>25.6</v>
      </c>
      <c r="H11" s="92">
        <f t="shared" si="4"/>
        <v>8.8595083846452383</v>
      </c>
      <c r="I11" s="81">
        <f t="shared" si="5"/>
        <v>109</v>
      </c>
      <c r="J11" s="81">
        <v>25690948</v>
      </c>
      <c r="K11" s="92">
        <f t="shared" si="1"/>
        <v>27.6</v>
      </c>
      <c r="L11" s="92">
        <f t="shared" si="6"/>
        <v>7.4623197217744632</v>
      </c>
      <c r="M11" s="81">
        <f t="shared" si="7"/>
        <v>117</v>
      </c>
      <c r="N11" s="81">
        <v>26752480</v>
      </c>
      <c r="O11" s="92">
        <f t="shared" si="2"/>
        <v>27.3</v>
      </c>
      <c r="P11" s="92">
        <f t="shared" si="8"/>
        <v>4.1319300478908048</v>
      </c>
      <c r="Q11" s="81">
        <f t="shared" si="9"/>
        <v>122</v>
      </c>
      <c r="R11" s="81">
        <v>27475255</v>
      </c>
      <c r="S11" s="92">
        <f t="shared" si="3"/>
        <v>28.1</v>
      </c>
      <c r="T11" s="92">
        <f t="shared" si="10"/>
        <v>2.7017121403324182</v>
      </c>
      <c r="U11" s="81">
        <f t="shared" si="11"/>
        <v>125</v>
      </c>
    </row>
    <row r="12" spans="1:21" s="69" customFormat="1" ht="15" customHeight="1">
      <c r="A12" s="80" t="s">
        <v>87</v>
      </c>
      <c r="B12" s="81">
        <v>1905448</v>
      </c>
      <c r="C12" s="92">
        <v>2.1</v>
      </c>
      <c r="D12" s="92">
        <v>-39.273854186983627</v>
      </c>
      <c r="E12" s="81">
        <v>100</v>
      </c>
      <c r="F12" s="81">
        <v>1410854</v>
      </c>
      <c r="G12" s="92">
        <f t="shared" si="0"/>
        <v>1.5</v>
      </c>
      <c r="H12" s="92">
        <f t="shared" si="4"/>
        <v>-25.956835347907685</v>
      </c>
      <c r="I12" s="81">
        <f t="shared" si="5"/>
        <v>74</v>
      </c>
      <c r="J12" s="81">
        <v>2835736</v>
      </c>
      <c r="K12" s="92">
        <f t="shared" si="1"/>
        <v>3</v>
      </c>
      <c r="L12" s="92">
        <f t="shared" si="6"/>
        <v>100.99429140081116</v>
      </c>
      <c r="M12" s="81">
        <f t="shared" si="7"/>
        <v>149</v>
      </c>
      <c r="N12" s="81">
        <v>2710368</v>
      </c>
      <c r="O12" s="92">
        <f t="shared" si="2"/>
        <v>2.8</v>
      </c>
      <c r="P12" s="92">
        <f t="shared" si="8"/>
        <v>-4.4210039298439625</v>
      </c>
      <c r="Q12" s="81">
        <f t="shared" si="9"/>
        <v>142</v>
      </c>
      <c r="R12" s="81">
        <v>4962587</v>
      </c>
      <c r="S12" s="92">
        <f t="shared" si="3"/>
        <v>5.0999999999999996</v>
      </c>
      <c r="T12" s="92">
        <f t="shared" si="10"/>
        <v>83.096428234099562</v>
      </c>
      <c r="U12" s="81">
        <f t="shared" si="11"/>
        <v>260</v>
      </c>
    </row>
    <row r="13" spans="1:21" s="69" customFormat="1" ht="15" customHeight="1">
      <c r="A13" s="80" t="s">
        <v>134</v>
      </c>
      <c r="B13" s="81">
        <v>381018</v>
      </c>
      <c r="C13" s="92">
        <v>0.4</v>
      </c>
      <c r="D13" s="92">
        <v>-5.157590270275648</v>
      </c>
      <c r="E13" s="81">
        <v>100</v>
      </c>
      <c r="F13" s="81">
        <v>314374</v>
      </c>
      <c r="G13" s="92">
        <f t="shared" si="0"/>
        <v>0.3</v>
      </c>
      <c r="H13" s="92">
        <f t="shared" si="4"/>
        <v>-17.491037168847669</v>
      </c>
      <c r="I13" s="81">
        <f t="shared" si="5"/>
        <v>83</v>
      </c>
      <c r="J13" s="81">
        <v>245022</v>
      </c>
      <c r="K13" s="92">
        <f t="shared" si="1"/>
        <v>0.3</v>
      </c>
      <c r="L13" s="92">
        <f t="shared" si="6"/>
        <v>-22.060348502102585</v>
      </c>
      <c r="M13" s="81">
        <f t="shared" si="7"/>
        <v>64</v>
      </c>
      <c r="N13" s="81">
        <v>222850</v>
      </c>
      <c r="O13" s="92">
        <f t="shared" si="2"/>
        <v>0.2</v>
      </c>
      <c r="P13" s="92">
        <f t="shared" si="8"/>
        <v>-9.0489833565965512</v>
      </c>
      <c r="Q13" s="81">
        <f t="shared" si="9"/>
        <v>58</v>
      </c>
      <c r="R13" s="81">
        <v>181506</v>
      </c>
      <c r="S13" s="92">
        <f t="shared" si="3"/>
        <v>0.2</v>
      </c>
      <c r="T13" s="92">
        <f t="shared" si="10"/>
        <v>-18.552389499663448</v>
      </c>
      <c r="U13" s="81">
        <f t="shared" si="11"/>
        <v>48</v>
      </c>
    </row>
    <row r="14" spans="1:21" s="69" customFormat="1" ht="15" customHeight="1">
      <c r="A14" s="80" t="s">
        <v>68</v>
      </c>
      <c r="B14" s="81">
        <v>7756709</v>
      </c>
      <c r="C14" s="92">
        <v>8.6</v>
      </c>
      <c r="D14" s="92">
        <v>-4.8149349828606347</v>
      </c>
      <c r="E14" s="81">
        <v>100</v>
      </c>
      <c r="F14" s="81">
        <v>7184319</v>
      </c>
      <c r="G14" s="92">
        <f t="shared" si="0"/>
        <v>7.7</v>
      </c>
      <c r="H14" s="92">
        <f t="shared" si="4"/>
        <v>-7.3792893352064652</v>
      </c>
      <c r="I14" s="81">
        <f t="shared" si="5"/>
        <v>93</v>
      </c>
      <c r="J14" s="81">
        <v>7138824</v>
      </c>
      <c r="K14" s="92">
        <f t="shared" si="1"/>
        <v>7.7</v>
      </c>
      <c r="L14" s="92">
        <f t="shared" si="6"/>
        <v>-0.63325417482158741</v>
      </c>
      <c r="M14" s="81">
        <f t="shared" si="7"/>
        <v>92</v>
      </c>
      <c r="N14" s="81">
        <v>7058391</v>
      </c>
      <c r="O14" s="92">
        <f t="shared" si="2"/>
        <v>7.2</v>
      </c>
      <c r="P14" s="92">
        <f t="shared" si="8"/>
        <v>-1.1266981788597121</v>
      </c>
      <c r="Q14" s="81">
        <f t="shared" si="9"/>
        <v>91</v>
      </c>
      <c r="R14" s="81">
        <v>7095943</v>
      </c>
      <c r="S14" s="92">
        <f t="shared" si="3"/>
        <v>7.3</v>
      </c>
      <c r="T14" s="92">
        <f t="shared" si="10"/>
        <v>0.53201926614721629</v>
      </c>
      <c r="U14" s="81">
        <f t="shared" si="11"/>
        <v>91</v>
      </c>
    </row>
    <row r="15" spans="1:21" s="69" customFormat="1" ht="15" customHeight="1">
      <c r="A15" s="83" t="s">
        <v>135</v>
      </c>
      <c r="B15" s="81">
        <v>7756709</v>
      </c>
      <c r="C15" s="92">
        <v>8.6</v>
      </c>
      <c r="D15" s="92">
        <v>-4.8149349828606347</v>
      </c>
      <c r="E15" s="81">
        <v>100</v>
      </c>
      <c r="F15" s="81">
        <v>7184319</v>
      </c>
      <c r="G15" s="92">
        <f t="shared" si="0"/>
        <v>7.7</v>
      </c>
      <c r="H15" s="92">
        <f t="shared" si="4"/>
        <v>-7.3792893352064652</v>
      </c>
      <c r="I15" s="81">
        <f t="shared" si="5"/>
        <v>93</v>
      </c>
      <c r="J15" s="81">
        <v>7138824</v>
      </c>
      <c r="K15" s="92">
        <f t="shared" si="1"/>
        <v>7.7</v>
      </c>
      <c r="L15" s="92">
        <f t="shared" si="6"/>
        <v>-0.63325417482158741</v>
      </c>
      <c r="M15" s="81">
        <f t="shared" si="7"/>
        <v>92</v>
      </c>
      <c r="N15" s="81">
        <v>7058391</v>
      </c>
      <c r="O15" s="92">
        <f t="shared" si="2"/>
        <v>7.2</v>
      </c>
      <c r="P15" s="92">
        <f t="shared" si="8"/>
        <v>-1.1266981788597121</v>
      </c>
      <c r="Q15" s="81">
        <f t="shared" si="9"/>
        <v>91</v>
      </c>
      <c r="R15" s="81">
        <v>7095943</v>
      </c>
      <c r="S15" s="92">
        <f t="shared" si="3"/>
        <v>7.3</v>
      </c>
      <c r="T15" s="92">
        <f t="shared" si="10"/>
        <v>0.53201926614721629</v>
      </c>
      <c r="U15" s="81">
        <f t="shared" si="11"/>
        <v>91</v>
      </c>
    </row>
    <row r="16" spans="1:21" s="69" customFormat="1" ht="15" customHeight="1">
      <c r="A16" s="83" t="s">
        <v>136</v>
      </c>
      <c r="B16" s="93" t="s">
        <v>137</v>
      </c>
      <c r="C16" s="94" t="s">
        <v>137</v>
      </c>
      <c r="D16" s="92" t="s">
        <v>137</v>
      </c>
      <c r="E16" s="95">
        <v>100</v>
      </c>
      <c r="F16" s="93" t="s">
        <v>137</v>
      </c>
      <c r="G16" s="92" t="s">
        <v>138</v>
      </c>
      <c r="H16" s="92" t="s">
        <v>139</v>
      </c>
      <c r="I16" s="92" t="s">
        <v>140</v>
      </c>
      <c r="J16" s="93" t="s">
        <v>137</v>
      </c>
      <c r="K16" s="94" t="s">
        <v>137</v>
      </c>
      <c r="L16" s="92" t="s">
        <v>137</v>
      </c>
      <c r="M16" s="95" t="s">
        <v>137</v>
      </c>
      <c r="N16" s="93" t="s">
        <v>137</v>
      </c>
      <c r="O16" s="94" t="s">
        <v>137</v>
      </c>
      <c r="P16" s="92" t="s">
        <v>137</v>
      </c>
      <c r="Q16" s="95" t="s">
        <v>137</v>
      </c>
      <c r="R16" s="93" t="s">
        <v>141</v>
      </c>
      <c r="S16" s="94" t="s">
        <v>137</v>
      </c>
      <c r="T16" s="92" t="s">
        <v>137</v>
      </c>
      <c r="U16" s="95" t="s">
        <v>137</v>
      </c>
    </row>
    <row r="17" spans="1:21" s="69" customFormat="1" ht="15" customHeight="1">
      <c r="A17" s="80" t="s">
        <v>85</v>
      </c>
      <c r="B17" s="81">
        <v>11415204</v>
      </c>
      <c r="C17" s="92">
        <v>12.7</v>
      </c>
      <c r="D17" s="92">
        <v>5.3347134102673692</v>
      </c>
      <c r="E17" s="81">
        <v>100</v>
      </c>
      <c r="F17" s="81">
        <v>12365983</v>
      </c>
      <c r="G17" s="92">
        <f t="shared" si="0"/>
        <v>13.2</v>
      </c>
      <c r="H17" s="92">
        <f t="shared" si="4"/>
        <v>8.3290583330792884</v>
      </c>
      <c r="I17" s="81">
        <f t="shared" si="5"/>
        <v>108</v>
      </c>
      <c r="J17" s="81">
        <v>12210253</v>
      </c>
      <c r="K17" s="92">
        <f t="shared" si="1"/>
        <v>13.1</v>
      </c>
      <c r="L17" s="92">
        <f t="shared" si="6"/>
        <v>-1.2593418574164303</v>
      </c>
      <c r="M17" s="81">
        <f t="shared" si="7"/>
        <v>107</v>
      </c>
      <c r="N17" s="81">
        <v>12598721</v>
      </c>
      <c r="O17" s="92">
        <f t="shared" si="2"/>
        <v>12.9</v>
      </c>
      <c r="P17" s="92">
        <f t="shared" si="8"/>
        <v>3.1814901787866461</v>
      </c>
      <c r="Q17" s="81">
        <f t="shared" si="9"/>
        <v>110</v>
      </c>
      <c r="R17" s="81">
        <v>12717835</v>
      </c>
      <c r="S17" s="92">
        <f t="shared" si="3"/>
        <v>13</v>
      </c>
      <c r="T17" s="92">
        <f t="shared" si="10"/>
        <v>0.94544517653815774</v>
      </c>
      <c r="U17" s="81">
        <f t="shared" si="11"/>
        <v>111</v>
      </c>
    </row>
    <row r="18" spans="1:21" s="69" customFormat="1" ht="15" customHeight="1">
      <c r="A18" s="83" t="s">
        <v>142</v>
      </c>
      <c r="B18" s="81">
        <v>2740000</v>
      </c>
      <c r="C18" s="92">
        <v>3</v>
      </c>
      <c r="D18" s="92">
        <v>-8.9700996677740932</v>
      </c>
      <c r="E18" s="81">
        <v>100</v>
      </c>
      <c r="F18" s="81">
        <v>2650000</v>
      </c>
      <c r="G18" s="92">
        <f t="shared" si="0"/>
        <v>2.8</v>
      </c>
      <c r="H18" s="92">
        <f t="shared" si="4"/>
        <v>-3.2846715328467155</v>
      </c>
      <c r="I18" s="81">
        <f t="shared" si="5"/>
        <v>97</v>
      </c>
      <c r="J18" s="81">
        <v>2435000</v>
      </c>
      <c r="K18" s="92">
        <f t="shared" si="1"/>
        <v>2.6</v>
      </c>
      <c r="L18" s="92">
        <f t="shared" si="6"/>
        <v>-8.1132075471698073</v>
      </c>
      <c r="M18" s="81">
        <f t="shared" si="7"/>
        <v>89</v>
      </c>
      <c r="N18" s="81">
        <v>2310000</v>
      </c>
      <c r="O18" s="92">
        <f t="shared" si="2"/>
        <v>2.4</v>
      </c>
      <c r="P18" s="92">
        <f t="shared" si="8"/>
        <v>-5.1334702258726992</v>
      </c>
      <c r="Q18" s="81">
        <f t="shared" si="9"/>
        <v>84</v>
      </c>
      <c r="R18" s="81">
        <v>2240000</v>
      </c>
      <c r="S18" s="92">
        <f t="shared" si="3"/>
        <v>2.2999999999999998</v>
      </c>
      <c r="T18" s="92">
        <f t="shared" si="10"/>
        <v>-3.0303030303030312</v>
      </c>
      <c r="U18" s="81">
        <f t="shared" si="11"/>
        <v>82</v>
      </c>
    </row>
    <row r="19" spans="1:21" s="69" customFormat="1" ht="15" customHeight="1">
      <c r="A19" s="80" t="s">
        <v>88</v>
      </c>
      <c r="B19" s="81">
        <v>9738087</v>
      </c>
      <c r="C19" s="92">
        <v>10.8</v>
      </c>
      <c r="D19" s="92">
        <v>-6.1549758956901428</v>
      </c>
      <c r="E19" s="81">
        <v>100</v>
      </c>
      <c r="F19" s="81">
        <v>9332673</v>
      </c>
      <c r="G19" s="92">
        <f t="shared" si="0"/>
        <v>10</v>
      </c>
      <c r="H19" s="92">
        <f t="shared" si="4"/>
        <v>-4.1631790720292372</v>
      </c>
      <c r="I19" s="81">
        <f t="shared" si="5"/>
        <v>96</v>
      </c>
      <c r="J19" s="81">
        <v>7042583</v>
      </c>
      <c r="K19" s="92">
        <f t="shared" si="1"/>
        <v>7.6</v>
      </c>
      <c r="L19" s="92">
        <f t="shared" si="6"/>
        <v>-24.538414664266071</v>
      </c>
      <c r="M19" s="81">
        <f t="shared" si="7"/>
        <v>72</v>
      </c>
      <c r="N19" s="81">
        <v>10279730</v>
      </c>
      <c r="O19" s="92">
        <f t="shared" si="2"/>
        <v>10.5</v>
      </c>
      <c r="P19" s="92">
        <f t="shared" si="8"/>
        <v>45.965336865749407</v>
      </c>
      <c r="Q19" s="81">
        <f t="shared" si="9"/>
        <v>106</v>
      </c>
      <c r="R19" s="81">
        <v>6497678</v>
      </c>
      <c r="S19" s="92">
        <f t="shared" si="3"/>
        <v>6.6</v>
      </c>
      <c r="T19" s="92">
        <f t="shared" si="10"/>
        <v>-36.791355414976856</v>
      </c>
      <c r="U19" s="81">
        <f t="shared" si="11"/>
        <v>67</v>
      </c>
    </row>
    <row r="20" spans="1:21" s="69" customFormat="1" ht="15" customHeight="1">
      <c r="A20" s="83" t="s">
        <v>143</v>
      </c>
      <c r="B20" s="81">
        <v>1784008</v>
      </c>
      <c r="C20" s="92">
        <v>2</v>
      </c>
      <c r="D20" s="92">
        <v>-50.844958696449417</v>
      </c>
      <c r="E20" s="81">
        <v>100</v>
      </c>
      <c r="F20" s="81">
        <v>1852532</v>
      </c>
      <c r="G20" s="92">
        <f t="shared" si="0"/>
        <v>2</v>
      </c>
      <c r="H20" s="92">
        <f t="shared" si="4"/>
        <v>3.8410141658557677</v>
      </c>
      <c r="I20" s="81">
        <f t="shared" si="5"/>
        <v>104</v>
      </c>
      <c r="J20" s="81">
        <v>1860036</v>
      </c>
      <c r="K20" s="92">
        <f t="shared" si="1"/>
        <v>2</v>
      </c>
      <c r="L20" s="92">
        <f t="shared" si="6"/>
        <v>0.40506722690889774</v>
      </c>
      <c r="M20" s="81">
        <f t="shared" si="7"/>
        <v>104</v>
      </c>
      <c r="N20" s="81">
        <v>4292578</v>
      </c>
      <c r="O20" s="92">
        <f t="shared" si="2"/>
        <v>4.4000000000000004</v>
      </c>
      <c r="P20" s="92">
        <f t="shared" si="8"/>
        <v>130.77929674479418</v>
      </c>
      <c r="Q20" s="81">
        <f t="shared" si="9"/>
        <v>241</v>
      </c>
      <c r="R20" s="81">
        <v>1621560</v>
      </c>
      <c r="S20" s="92">
        <f t="shared" si="3"/>
        <v>1.7</v>
      </c>
      <c r="T20" s="92">
        <f t="shared" si="10"/>
        <v>-62.22409936406514</v>
      </c>
      <c r="U20" s="81">
        <f t="shared" si="11"/>
        <v>91</v>
      </c>
    </row>
    <row r="21" spans="1:21" s="69" customFormat="1" ht="15" customHeight="1">
      <c r="A21" s="83" t="s">
        <v>144</v>
      </c>
      <c r="B21" s="81">
        <v>7954079</v>
      </c>
      <c r="C21" s="92">
        <v>8.8000000000000007</v>
      </c>
      <c r="D21" s="92">
        <v>40.406776669123275</v>
      </c>
      <c r="E21" s="81">
        <v>100</v>
      </c>
      <c r="F21" s="81">
        <v>7480141</v>
      </c>
      <c r="G21" s="92">
        <f t="shared" si="0"/>
        <v>8</v>
      </c>
      <c r="H21" s="92">
        <f t="shared" si="4"/>
        <v>-5.9584271164518299</v>
      </c>
      <c r="I21" s="81">
        <f t="shared" si="5"/>
        <v>94</v>
      </c>
      <c r="J21" s="81">
        <v>5182547</v>
      </c>
      <c r="K21" s="92">
        <f t="shared" si="1"/>
        <v>5.6</v>
      </c>
      <c r="L21" s="92">
        <f t="shared" si="6"/>
        <v>-30.715918322930008</v>
      </c>
      <c r="M21" s="81">
        <f t="shared" si="7"/>
        <v>65</v>
      </c>
      <c r="N21" s="81">
        <v>5987152</v>
      </c>
      <c r="O21" s="92">
        <f t="shared" si="2"/>
        <v>6.1</v>
      </c>
      <c r="P21" s="92">
        <f t="shared" si="8"/>
        <v>15.525281295085207</v>
      </c>
      <c r="Q21" s="81">
        <f t="shared" si="9"/>
        <v>75</v>
      </c>
      <c r="R21" s="81">
        <v>4572012</v>
      </c>
      <c r="S21" s="92">
        <f t="shared" si="3"/>
        <v>4.7</v>
      </c>
      <c r="T21" s="92">
        <f t="shared" si="10"/>
        <v>-23.636279820522347</v>
      </c>
      <c r="U21" s="81">
        <f t="shared" si="11"/>
        <v>57</v>
      </c>
    </row>
    <row r="22" spans="1:21" s="69" customFormat="1" ht="15" customHeight="1">
      <c r="A22" s="80" t="s">
        <v>145</v>
      </c>
      <c r="B22" s="81">
        <v>2185062</v>
      </c>
      <c r="C22" s="92">
        <v>2.4</v>
      </c>
      <c r="D22" s="92">
        <v>41.044265987091421</v>
      </c>
      <c r="E22" s="81">
        <v>100</v>
      </c>
      <c r="F22" s="81">
        <v>3267008</v>
      </c>
      <c r="G22" s="92">
        <f t="shared" si="0"/>
        <v>3.5</v>
      </c>
      <c r="H22" s="92">
        <f t="shared" si="4"/>
        <v>49.515574386447611</v>
      </c>
      <c r="I22" s="81">
        <f t="shared" si="5"/>
        <v>150</v>
      </c>
      <c r="J22" s="81">
        <v>2174462</v>
      </c>
      <c r="K22" s="92">
        <f t="shared" si="1"/>
        <v>2.2999999999999998</v>
      </c>
      <c r="L22" s="92">
        <f t="shared" si="6"/>
        <v>-33.441791388328397</v>
      </c>
      <c r="M22" s="81">
        <f t="shared" si="7"/>
        <v>100</v>
      </c>
      <c r="N22" s="81">
        <v>4827391</v>
      </c>
      <c r="O22" s="92">
        <f t="shared" si="2"/>
        <v>4.9000000000000004</v>
      </c>
      <c r="P22" s="92">
        <f t="shared" si="8"/>
        <v>122.0039255687154</v>
      </c>
      <c r="Q22" s="81">
        <f t="shared" si="9"/>
        <v>221</v>
      </c>
      <c r="R22" s="81">
        <v>2010685</v>
      </c>
      <c r="S22" s="92">
        <f t="shared" si="3"/>
        <v>2.1</v>
      </c>
      <c r="T22" s="92">
        <f t="shared" si="10"/>
        <v>-58.348412216868283</v>
      </c>
      <c r="U22" s="81">
        <f t="shared" si="11"/>
        <v>92</v>
      </c>
    </row>
    <row r="23" spans="1:21" ht="15" customHeight="1">
      <c r="A23" s="63" t="s">
        <v>129</v>
      </c>
      <c r="B23" s="96"/>
      <c r="C23" s="96"/>
      <c r="D23" s="96"/>
      <c r="E23" s="85"/>
      <c r="F23" s="85"/>
      <c r="G23" s="85"/>
      <c r="H23" s="85"/>
      <c r="I23" s="86"/>
      <c r="J23" s="85"/>
      <c r="K23" s="85"/>
      <c r="L23" s="85"/>
      <c r="M23" s="86"/>
      <c r="N23" s="85"/>
      <c r="O23" s="87"/>
      <c r="P23" s="85"/>
      <c r="Q23" s="85"/>
      <c r="R23" s="96"/>
      <c r="S23" s="96"/>
      <c r="T23" s="96"/>
      <c r="U23" s="64" t="s">
        <v>130</v>
      </c>
    </row>
  </sheetData>
  <mergeCells count="6">
    <mergeCell ref="R4:U4"/>
    <mergeCell ref="A4:A5"/>
    <mergeCell ref="B4:E4"/>
    <mergeCell ref="F4:I4"/>
    <mergeCell ref="J4:M4"/>
    <mergeCell ref="N4:Q4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69" fitToHeight="0" orientation="landscape" cellComments="atEnd" r:id="rId1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6">
    <pageSetUpPr fitToPage="1"/>
  </sheetPr>
  <dimension ref="A1:F9"/>
  <sheetViews>
    <sheetView workbookViewId="0"/>
  </sheetViews>
  <sheetFormatPr defaultColWidth="8.875" defaultRowHeight="15" customHeight="1"/>
  <cols>
    <col min="1" max="1" width="11.25" style="4" customWidth="1"/>
    <col min="2" max="6" width="15" style="4" customWidth="1"/>
    <col min="7" max="16384" width="8.875" style="4"/>
  </cols>
  <sheetData>
    <row r="1" spans="1:6" ht="15" customHeight="1">
      <c r="A1" s="459" t="s">
        <v>692</v>
      </c>
    </row>
    <row r="3" spans="1:6" ht="15" customHeight="1">
      <c r="A3" s="1" t="s">
        <v>146</v>
      </c>
    </row>
    <row r="4" spans="1:6" ht="15" customHeight="1">
      <c r="A4" s="68" t="s">
        <v>147</v>
      </c>
    </row>
    <row r="5" spans="1:6" ht="30" customHeight="1">
      <c r="A5" s="50" t="s">
        <v>148</v>
      </c>
      <c r="B5" s="9" t="s">
        <v>149</v>
      </c>
      <c r="C5" s="9" t="s">
        <v>150</v>
      </c>
      <c r="D5" s="10" t="s">
        <v>151</v>
      </c>
      <c r="E5" s="9" t="s">
        <v>152</v>
      </c>
      <c r="F5" s="97" t="s">
        <v>153</v>
      </c>
    </row>
    <row r="6" spans="1:6" ht="15" customHeight="1">
      <c r="A6" s="98" t="s">
        <v>154</v>
      </c>
      <c r="B6" s="99">
        <v>97762350</v>
      </c>
      <c r="C6" s="100">
        <v>47968863</v>
      </c>
      <c r="D6" s="101">
        <v>49.1</v>
      </c>
      <c r="E6" s="100">
        <v>141219</v>
      </c>
      <c r="F6" s="100">
        <v>322233</v>
      </c>
    </row>
    <row r="7" spans="1:6" ht="15" customHeight="1">
      <c r="A7" s="102">
        <v>29</v>
      </c>
      <c r="B7" s="100">
        <v>103145736</v>
      </c>
      <c r="C7" s="100">
        <v>48276134</v>
      </c>
      <c r="D7" s="101">
        <v>46.803809708624314</v>
      </c>
      <c r="E7" s="100">
        <v>141533</v>
      </c>
      <c r="F7" s="100">
        <v>319227</v>
      </c>
    </row>
    <row r="8" spans="1:6" ht="15" customHeight="1">
      <c r="A8" s="103">
        <v>30</v>
      </c>
      <c r="B8" s="104">
        <v>102850193</v>
      </c>
      <c r="C8" s="105">
        <v>48815895</v>
      </c>
      <c r="D8" s="101">
        <f>C8/B8*100</f>
        <v>47.463104906375818</v>
      </c>
      <c r="E8" s="105">
        <f>C8/343383*1000</f>
        <v>142161.6533142293</v>
      </c>
      <c r="F8" s="105">
        <f>C8/153949*1000</f>
        <v>317091.34193791449</v>
      </c>
    </row>
    <row r="9" spans="1:6" ht="15" customHeight="1">
      <c r="D9" s="63"/>
      <c r="F9" s="56" t="s">
        <v>20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29</vt:i4>
      </vt:variant>
    </vt:vector>
  </HeadingPairs>
  <TitlesOfParts>
    <vt:vector size="29" baseType="lpstr">
      <vt:lpstr>目次</vt:lpstr>
      <vt:lpstr>13-1</vt:lpstr>
      <vt:lpstr>13-2(1)</vt:lpstr>
      <vt:lpstr>13-2(2)</vt:lpstr>
      <vt:lpstr>13-3</vt:lpstr>
      <vt:lpstr>13-4</vt:lpstr>
      <vt:lpstr>13-5(1)</vt:lpstr>
      <vt:lpstr>13-5(2)</vt:lpstr>
      <vt:lpstr>13-6</vt:lpstr>
      <vt:lpstr>13-7</vt:lpstr>
      <vt:lpstr>13-8</vt:lpstr>
      <vt:lpstr>13-9</vt:lpstr>
      <vt:lpstr>13-10</vt:lpstr>
      <vt:lpstr>13-11</vt:lpstr>
      <vt:lpstr>13-12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13-21</vt:lpstr>
      <vt:lpstr>13-22</vt:lpstr>
      <vt:lpstr>13-23</vt:lpstr>
      <vt:lpstr>13-24</vt:lpstr>
      <vt:lpstr>13-26</vt:lpstr>
      <vt:lpstr>13-27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2020-04-27T02:40:11Z</cp:lastPrinted>
  <dcterms:created xsi:type="dcterms:W3CDTF">2020-02-25T02:28:27Z</dcterms:created>
  <dcterms:modified xsi:type="dcterms:W3CDTF">2020-05-13T02:51:33Z</dcterms:modified>
</cp:coreProperties>
</file>