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702BA915-0591-4EAE-8600-CE5B36DAEB27}" xr6:coauthVersionLast="47" xr6:coauthVersionMax="47" xr10:uidLastSave="{00000000-0000-0000-0000-000000000000}"/>
  <bookViews>
    <workbookView xWindow="-120" yWindow="-120" windowWidth="20730" windowHeight="11160" xr2:uid="{CA8EFBD9-FB1B-407D-B981-B4B4734C9B32}"/>
  </bookViews>
  <sheets>
    <sheet name="S50～R2" sheetId="4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E21" i="4"/>
  <c r="E5" i="4"/>
  <c r="H13" i="4"/>
  <c r="E13" i="4"/>
  <c r="E22" i="4"/>
  <c r="H83" i="4" l="1"/>
  <c r="E83" i="4"/>
  <c r="H82" i="4"/>
  <c r="E82" i="4" s="1"/>
  <c r="H81" i="4"/>
  <c r="E81" i="4" s="1"/>
  <c r="H80" i="4"/>
  <c r="E80" i="4" s="1"/>
  <c r="H79" i="4"/>
  <c r="E79" i="4" s="1"/>
  <c r="M78" i="4"/>
  <c r="M77" i="4" s="1"/>
  <c r="L78" i="4"/>
  <c r="L77" i="4" s="1"/>
  <c r="K78" i="4"/>
  <c r="K77" i="4" s="1"/>
  <c r="J78" i="4"/>
  <c r="J77" i="4" s="1"/>
  <c r="I78" i="4"/>
  <c r="G78" i="4"/>
  <c r="G77" i="4" s="1"/>
  <c r="F78" i="4"/>
  <c r="L75" i="4"/>
  <c r="H75" i="4" s="1"/>
  <c r="E75" i="4" s="1"/>
  <c r="L74" i="4"/>
  <c r="H74" i="4" s="1"/>
  <c r="E74" i="4" s="1"/>
  <c r="L73" i="4"/>
  <c r="H73" i="4" s="1"/>
  <c r="E73" i="4" s="1"/>
  <c r="L72" i="4"/>
  <c r="H72" i="4"/>
  <c r="E72" i="4" s="1"/>
  <c r="L71" i="4"/>
  <c r="H71" i="4" s="1"/>
  <c r="E71" i="4" s="1"/>
  <c r="M70" i="4"/>
  <c r="M69" i="4" s="1"/>
  <c r="K70" i="4"/>
  <c r="K69" i="4" s="1"/>
  <c r="J70" i="4"/>
  <c r="J69" i="4" s="1"/>
  <c r="I70" i="4"/>
  <c r="G70" i="4"/>
  <c r="G69" i="4" s="1"/>
  <c r="F70" i="4"/>
  <c r="F69" i="4" s="1"/>
  <c r="E14" i="4"/>
  <c r="E12" i="4" s="1"/>
  <c r="E6" i="4"/>
  <c r="G29" i="4"/>
  <c r="M29" i="4"/>
  <c r="I30" i="4"/>
  <c r="I29" i="4" s="1"/>
  <c r="J30" i="4"/>
  <c r="J29" i="4" s="1"/>
  <c r="K30" i="4"/>
  <c r="K29" i="4" s="1"/>
  <c r="H31" i="4"/>
  <c r="E31" i="4" s="1"/>
  <c r="H32" i="4"/>
  <c r="E32" i="4" s="1"/>
  <c r="H33" i="4"/>
  <c r="E33" i="4" s="1"/>
  <c r="H34" i="4"/>
  <c r="E34" i="4" s="1"/>
  <c r="H35" i="4"/>
  <c r="E35" i="4" s="1"/>
  <c r="H45" i="4"/>
  <c r="E45" i="4" s="1"/>
  <c r="H46" i="4"/>
  <c r="E46" i="4" s="1"/>
  <c r="H47" i="4"/>
  <c r="E47" i="4" s="1"/>
  <c r="H48" i="4"/>
  <c r="E48" i="4" s="1"/>
  <c r="H49" i="4"/>
  <c r="E49" i="4" s="1"/>
  <c r="H50" i="4"/>
  <c r="E50" i="4" s="1"/>
  <c r="H51" i="4"/>
  <c r="E51" i="4" s="1"/>
  <c r="F62" i="4"/>
  <c r="F61" i="4" s="1"/>
  <c r="G62" i="4"/>
  <c r="G61" i="4" s="1"/>
  <c r="I62" i="4"/>
  <c r="I61" i="4" s="1"/>
  <c r="J62" i="4"/>
  <c r="J61" i="4" s="1"/>
  <c r="K62" i="4"/>
  <c r="K61" i="4" s="1"/>
  <c r="L62" i="4"/>
  <c r="L61" i="4" s="1"/>
  <c r="M62" i="4"/>
  <c r="M61" i="4" s="1"/>
  <c r="H63" i="4"/>
  <c r="H64" i="4"/>
  <c r="E64" i="4" s="1"/>
  <c r="H65" i="4"/>
  <c r="E65" i="4" s="1"/>
  <c r="H66" i="4"/>
  <c r="E66" i="4" s="1"/>
  <c r="H67" i="4"/>
  <c r="E67" i="4" s="1"/>
  <c r="H78" i="4" l="1"/>
  <c r="E78" i="4" s="1"/>
  <c r="I77" i="4"/>
  <c r="H77" i="4" s="1"/>
  <c r="F77" i="4"/>
  <c r="I69" i="4"/>
  <c r="L70" i="4"/>
  <c r="L69" i="4" s="1"/>
  <c r="H29" i="4"/>
  <c r="E29" i="4" s="1"/>
  <c r="H62" i="4"/>
  <c r="H61" i="4" s="1"/>
  <c r="E62" i="4"/>
  <c r="E61" i="4" s="1"/>
  <c r="H30" i="4"/>
  <c r="E30" i="4" s="1"/>
  <c r="E77" i="4" l="1"/>
  <c r="H69" i="4"/>
  <c r="E69" i="4" s="1"/>
  <c r="H70" i="4"/>
  <c r="E70" i="4" s="1"/>
</calcChain>
</file>

<file path=xl/sharedStrings.xml><?xml version="1.0" encoding="utf-8"?>
<sst xmlns="http://schemas.openxmlformats.org/spreadsheetml/2006/main" count="115" uniqueCount="37">
  <si>
    <t>住宅以外に住む一般世帯</t>
    <rPh sb="0" eb="2">
      <t>ジュウタク</t>
    </rPh>
    <rPh sb="2" eb="4">
      <t>イガイ</t>
    </rPh>
    <rPh sb="5" eb="6">
      <t>ス</t>
    </rPh>
    <rPh sb="7" eb="11">
      <t>イッパンセタイ</t>
    </rPh>
    <phoneticPr fontId="3"/>
  </si>
  <si>
    <t>間借り</t>
    <rPh sb="0" eb="1">
      <t>アイダ</t>
    </rPh>
    <rPh sb="1" eb="2">
      <t>シャク</t>
    </rPh>
    <phoneticPr fontId="3"/>
  </si>
  <si>
    <t>給与住宅</t>
    <rPh sb="0" eb="4">
      <t>キュウヨジュウタク</t>
    </rPh>
    <phoneticPr fontId="3"/>
  </si>
  <si>
    <t>民営の借家</t>
    <rPh sb="0" eb="2">
      <t>ミンエイ</t>
    </rPh>
    <rPh sb="3" eb="5">
      <t>シャクヤ</t>
    </rPh>
    <phoneticPr fontId="3"/>
  </si>
  <si>
    <t>公営･都市再生機構･公社の借家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</si>
  <si>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持ち家</t>
    <rPh sb="0" eb="1">
      <t>モ</t>
    </rPh>
    <rPh sb="2" eb="3">
      <t>イエ</t>
    </rPh>
    <phoneticPr fontId="3"/>
  </si>
  <si>
    <t>主世帯</t>
    <rPh sb="0" eb="1">
      <t>シュ</t>
    </rPh>
    <rPh sb="1" eb="2">
      <t>ヨ</t>
    </rPh>
    <rPh sb="2" eb="3">
      <t>オビ</t>
    </rPh>
    <phoneticPr fontId="3"/>
  </si>
  <si>
    <t>　</t>
    <phoneticPr fontId="3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</si>
  <si>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3"/>
  </si>
  <si>
    <t>以上</t>
    <rPh sb="0" eb="1">
      <t>イ</t>
    </rPh>
    <rPh sb="1" eb="2">
      <t>ウエ</t>
    </rPh>
    <phoneticPr fontId="3"/>
  </si>
  <si>
    <t>階建</t>
    <rPh sb="0" eb="1">
      <t>カイ</t>
    </rPh>
    <rPh sb="1" eb="2">
      <t>タツル</t>
    </rPh>
    <phoneticPr fontId="3"/>
  </si>
  <si>
    <t>11階建</t>
    <rPh sb="2" eb="3">
      <t>カイ</t>
    </rPh>
    <rPh sb="3" eb="4">
      <t>ケン</t>
    </rPh>
    <phoneticPr fontId="3"/>
  </si>
  <si>
    <t>6～10</t>
    <phoneticPr fontId="3"/>
  </si>
  <si>
    <t>3～5</t>
    <phoneticPr fontId="3"/>
  </si>
  <si>
    <t>1・2</t>
    <phoneticPr fontId="3"/>
  </si>
  <si>
    <t>その他</t>
    <rPh sb="2" eb="3">
      <t>タ</t>
    </rPh>
    <phoneticPr fontId="3"/>
  </si>
  <si>
    <t>共同住宅</t>
    <rPh sb="0" eb="1">
      <t>トモ</t>
    </rPh>
    <rPh sb="1" eb="2">
      <t>ドウ</t>
    </rPh>
    <rPh sb="2" eb="3">
      <t>スミ</t>
    </rPh>
    <rPh sb="3" eb="4">
      <t>タク</t>
    </rPh>
    <phoneticPr fontId="3"/>
  </si>
  <si>
    <t>長屋建</t>
    <rPh sb="0" eb="2">
      <t>ナガヤ</t>
    </rPh>
    <rPh sb="2" eb="3">
      <t>タテ</t>
    </rPh>
    <phoneticPr fontId="3"/>
  </si>
  <si>
    <t>一戸建</t>
    <rPh sb="0" eb="3">
      <t>イッコダテ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</si>
  <si>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</si>
  <si>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各年10月1日</t>
    <rPh sb="0" eb="2">
      <t>カクネン</t>
    </rPh>
    <rPh sb="4" eb="5">
      <t>ガツ</t>
    </rPh>
    <rPh sb="6" eb="7">
      <t>ニチ</t>
    </rPh>
    <phoneticPr fontId="3"/>
  </si>
  <si>
    <t>年</t>
    <rPh sb="0" eb="1">
      <t>ネン</t>
    </rPh>
    <phoneticPr fontId="3"/>
  </si>
  <si>
    <t>総 数</t>
    <rPh sb="0" eb="1">
      <t>ソウ</t>
    </rPh>
    <rPh sb="2" eb="3">
      <t>スウ</t>
    </rPh>
    <phoneticPr fontId="3"/>
  </si>
  <si>
    <t>12</t>
    <phoneticPr fontId="3"/>
  </si>
  <si>
    <t>17</t>
    <phoneticPr fontId="3"/>
  </si>
  <si>
    <t>22</t>
    <phoneticPr fontId="3"/>
  </si>
  <si>
    <t xml:space="preserve"> 住宅の種類別世帯人員等</t>
    <rPh sb="1" eb="3">
      <t>ジュウタク</t>
    </rPh>
    <rPh sb="4" eb="6">
      <t>シュルイ</t>
    </rPh>
    <rPh sb="6" eb="7">
      <t>ベツ</t>
    </rPh>
    <rPh sb="7" eb="9">
      <t>セタイ</t>
    </rPh>
    <rPh sb="9" eb="11">
      <t>ジンイン</t>
    </rPh>
    <rPh sb="11" eb="12">
      <t>トウ</t>
    </rPh>
    <phoneticPr fontId="3"/>
  </si>
  <si>
    <t>令和
2</t>
    <rPh sb="0" eb="2">
      <t>レイワ</t>
    </rPh>
    <phoneticPr fontId="3"/>
  </si>
  <si>
    <t>7</t>
    <phoneticPr fontId="3"/>
  </si>
  <si>
    <t>平成
2</t>
    <rPh sb="0" eb="2">
      <t>ヘイセイ</t>
    </rPh>
    <phoneticPr fontId="3"/>
  </si>
  <si>
    <t>総　数</t>
    <rPh sb="0" eb="1">
      <t>ソウ</t>
    </rPh>
    <rPh sb="2" eb="3">
      <t>スウ</t>
    </rPh>
    <phoneticPr fontId="3"/>
  </si>
  <si>
    <t>1世帯当たり
人員</t>
    <phoneticPr fontId="3"/>
  </si>
  <si>
    <t>昭和
50</t>
    <rPh sb="0" eb="2">
      <t>ショウワ</t>
    </rPh>
    <phoneticPr fontId="3"/>
  </si>
  <si>
    <t>60</t>
    <phoneticPr fontId="3"/>
  </si>
  <si>
    <t>55</t>
    <phoneticPr fontId="3"/>
  </si>
  <si>
    <t>住宅以外に住む一般世帯人員</t>
    <phoneticPr fontId="3"/>
  </si>
  <si>
    <t>住宅以外に住む一般世帯人員</t>
    <rPh sb="0" eb="2">
      <t>ジュウタク</t>
    </rPh>
    <rPh sb="2" eb="4">
      <t>イガイ</t>
    </rPh>
    <rPh sb="5" eb="6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</si>
</sst>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,###,##0;&quot;-&quot;##,###,##0"/>
    <numFmt numFmtId="177" formatCode="#,##0;[Red]#,##0"/>
    <numFmt numFmtId="178" formatCode="###,###,###,##0;&quot;-&quot;##,###,###,##0"/>
    <numFmt numFmtId="179" formatCode="###,###,###,##0.00;&quot;-&quot;##,###,###,##0.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Segoe UI Symbol"/>
      <family val="1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auto="1"/>
      </left>
      <right style="double">
        <color indexed="64"/>
      </right>
      <top style="dashed">
        <color auto="1"/>
      </top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306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8" xfId="2" applyNumberFormat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0" fontId="2" fillId="0" borderId="27" xfId="0" applyFont="1" applyFill="1" applyBorder="1" applyAlignment="1">
      <alignment horizontal="left" vertical="center"/>
    </xf>
    <xf numFmtId="176" fontId="4" fillId="0" borderId="7" xfId="2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2" fontId="2" fillId="0" borderId="7" xfId="2" applyNumberFormat="1" applyFont="1" applyFill="1" applyBorder="1" applyAlignment="1">
      <alignment vertical="center"/>
    </xf>
    <xf numFmtId="176" fontId="2" fillId="0" borderId="23" xfId="2" applyNumberFormat="1" applyFont="1" applyFill="1" applyBorder="1" applyAlignment="1">
      <alignment horizontal="right" vertical="center"/>
    </xf>
    <xf numFmtId="176" fontId="2" fillId="0" borderId="22" xfId="2" applyNumberFormat="1" applyFont="1" applyFill="1" applyBorder="1" applyAlignment="1">
      <alignment horizontal="right" vertical="center"/>
    </xf>
    <xf numFmtId="176" fontId="2" fillId="0" borderId="24" xfId="2" applyNumberFormat="1" applyFont="1" applyFill="1" applyBorder="1" applyAlignment="1">
      <alignment horizontal="right" vertical="center"/>
    </xf>
    <xf numFmtId="2" fontId="2" fillId="0" borderId="22" xfId="2" applyNumberFormat="1" applyFont="1" applyFill="1" applyBorder="1" applyAlignment="1">
      <alignment vertical="center"/>
    </xf>
    <xf numFmtId="176" fontId="2" fillId="0" borderId="9" xfId="2" applyNumberFormat="1" applyFont="1" applyFill="1" applyBorder="1" applyAlignment="1">
      <alignment horizontal="center" vertical="center"/>
    </xf>
    <xf numFmtId="176" fontId="2" fillId="0" borderId="10" xfId="2" applyNumberFormat="1" applyFont="1" applyFill="1" applyBorder="1" applyAlignment="1">
      <alignment horizontal="center" vertical="center"/>
    </xf>
    <xf numFmtId="176" fontId="2" fillId="0" borderId="10" xfId="2" applyNumberFormat="1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2" fontId="2" fillId="0" borderId="8" xfId="2" applyNumberFormat="1" applyFont="1" applyFill="1" applyBorder="1" applyAlignment="1">
      <alignment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16" xfId="2" applyNumberFormat="1" applyFont="1" applyFill="1" applyBorder="1" applyAlignment="1">
      <alignment horizontal="right" vertical="center"/>
    </xf>
    <xf numFmtId="176" fontId="2" fillId="0" borderId="15" xfId="2" applyNumberFormat="1" applyFont="1" applyFill="1" applyBorder="1" applyAlignment="1">
      <alignment horizontal="right" vertical="center"/>
    </xf>
    <xf numFmtId="176" fontId="2" fillId="0" borderId="17" xfId="2" applyNumberFormat="1" applyFont="1" applyFill="1" applyBorder="1" applyAlignment="1">
      <alignment horizontal="right" vertical="center"/>
    </xf>
    <xf numFmtId="2" fontId="2" fillId="0" borderId="15" xfId="2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2" fontId="2" fillId="0" borderId="1" xfId="2" applyNumberFormat="1" applyFont="1" applyFill="1" applyBorder="1" applyAlignment="1">
      <alignment vertical="center"/>
    </xf>
    <xf numFmtId="0" fontId="7" fillId="0" borderId="0" xfId="3" applyFont="1"/>
    <xf numFmtId="176" fontId="6" fillId="0" borderId="17" xfId="2" applyNumberFormat="1" applyFont="1" applyFill="1" applyBorder="1" applyAlignment="1">
      <alignment horizontal="right" vertical="center"/>
    </xf>
    <xf numFmtId="176" fontId="2" fillId="0" borderId="15" xfId="2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7" fontId="2" fillId="0" borderId="45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2" fontId="2" fillId="0" borderId="47" xfId="2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9" fillId="0" borderId="0" xfId="0" applyFont="1"/>
    <xf numFmtId="0" fontId="9" fillId="0" borderId="40" xfId="0" applyFont="1" applyBorder="1" applyAlignment="1">
      <alignment horizontal="right" vertical="center"/>
    </xf>
    <xf numFmtId="0" fontId="9" fillId="0" borderId="40" xfId="0" applyFont="1" applyBorder="1" applyAlignment="1">
      <alignment vertical="center"/>
    </xf>
    <xf numFmtId="0" fontId="9" fillId="0" borderId="40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2" fontId="2" fillId="0" borderId="28" xfId="0" applyNumberFormat="1" applyFont="1" applyBorder="1"/>
    <xf numFmtId="2" fontId="2" fillId="0" borderId="59" xfId="0" applyNumberFormat="1" applyFont="1" applyBorder="1"/>
    <xf numFmtId="2" fontId="2" fillId="0" borderId="9" xfId="0" applyNumberFormat="1" applyFont="1" applyBorder="1"/>
    <xf numFmtId="2" fontId="2" fillId="0" borderId="16" xfId="0" applyNumberFormat="1" applyFont="1" applyBorder="1"/>
    <xf numFmtId="2" fontId="2" fillId="0" borderId="56" xfId="0" applyNumberFormat="1" applyFont="1" applyBorder="1"/>
    <xf numFmtId="2" fontId="2" fillId="0" borderId="52" xfId="0" applyNumberFormat="1" applyFont="1" applyBorder="1"/>
    <xf numFmtId="2" fontId="2" fillId="0" borderId="53" xfId="0" applyNumberFormat="1" applyFont="1" applyBorder="1"/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left"/>
    </xf>
    <xf numFmtId="38" fontId="2" fillId="0" borderId="39" xfId="1" applyFont="1" applyFill="1" applyBorder="1" applyAlignment="1">
      <alignment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top" shrinkToFit="1"/>
    </xf>
    <xf numFmtId="2" fontId="8" fillId="0" borderId="28" xfId="0" applyNumberFormat="1" applyFont="1" applyBorder="1"/>
    <xf numFmtId="0" fontId="2" fillId="0" borderId="58" xfId="3" applyFont="1" applyBorder="1" applyAlignment="1">
      <alignment horizontal="left" vertical="center"/>
    </xf>
    <xf numFmtId="38" fontId="2" fillId="0" borderId="64" xfId="1" applyFont="1" applyBorder="1" applyAlignment="1">
      <alignment vertical="center" wrapText="1"/>
    </xf>
    <xf numFmtId="38" fontId="2" fillId="0" borderId="50" xfId="1" applyFont="1" applyBorder="1" applyAlignment="1">
      <alignment vertical="center" wrapText="1"/>
    </xf>
    <xf numFmtId="0" fontId="2" fillId="0" borderId="50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top" shrinkToFit="1"/>
    </xf>
    <xf numFmtId="0" fontId="2" fillId="0" borderId="60" xfId="3" applyFont="1" applyBorder="1" applyAlignment="1">
      <alignment horizontal="left" vertical="center" shrinkToFit="1"/>
    </xf>
    <xf numFmtId="38" fontId="2" fillId="0" borderId="12" xfId="1" applyFont="1" applyBorder="1" applyAlignment="1">
      <alignment vertical="center" wrapText="1"/>
    </xf>
    <xf numFmtId="38" fontId="2" fillId="0" borderId="0" xfId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 shrinkToFit="1"/>
    </xf>
    <xf numFmtId="0" fontId="2" fillId="0" borderId="60" xfId="3" applyFont="1" applyBorder="1" applyAlignment="1">
      <alignment horizontal="left" vertical="center"/>
    </xf>
    <xf numFmtId="0" fontId="2" fillId="0" borderId="18" xfId="3" applyFont="1" applyBorder="1" applyAlignment="1">
      <alignment horizontal="left"/>
    </xf>
    <xf numFmtId="0" fontId="2" fillId="0" borderId="61" xfId="3" applyFont="1" applyBorder="1" applyAlignment="1">
      <alignment horizontal="left" vertical="center"/>
    </xf>
    <xf numFmtId="38" fontId="2" fillId="0" borderId="19" xfId="1" applyFont="1" applyBorder="1" applyAlignment="1">
      <alignment vertical="center" wrapText="1"/>
    </xf>
    <xf numFmtId="38" fontId="2" fillId="0" borderId="40" xfId="1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top" shrinkToFit="1"/>
    </xf>
    <xf numFmtId="38" fontId="2" fillId="0" borderId="62" xfId="1" applyFont="1" applyBorder="1" applyAlignment="1">
      <alignment vertical="center" wrapText="1"/>
    </xf>
    <xf numFmtId="38" fontId="2" fillId="0" borderId="57" xfId="1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top" shrinkToFit="1"/>
    </xf>
    <xf numFmtId="0" fontId="2" fillId="0" borderId="0" xfId="3" applyFont="1" applyBorder="1" applyAlignment="1">
      <alignment shrinkToFit="1"/>
    </xf>
    <xf numFmtId="0" fontId="2" fillId="0" borderId="0" xfId="3" applyFont="1" applyBorder="1"/>
    <xf numFmtId="2" fontId="2" fillId="0" borderId="9" xfId="3" applyNumberFormat="1" applyFont="1" applyBorder="1"/>
    <xf numFmtId="0" fontId="2" fillId="0" borderId="39" xfId="3" applyFont="1" applyBorder="1" applyAlignment="1">
      <alignment shrinkToFit="1"/>
    </xf>
    <xf numFmtId="0" fontId="2" fillId="0" borderId="39" xfId="3" applyFont="1" applyBorder="1"/>
    <xf numFmtId="2" fontId="2" fillId="0" borderId="28" xfId="3" applyNumberFormat="1" applyFont="1" applyBorder="1"/>
    <xf numFmtId="0" fontId="2" fillId="0" borderId="50" xfId="3" applyFont="1" applyBorder="1" applyAlignment="1">
      <alignment shrinkToFit="1"/>
    </xf>
    <xf numFmtId="0" fontId="2" fillId="0" borderId="50" xfId="3" applyFont="1" applyBorder="1"/>
    <xf numFmtId="2" fontId="2" fillId="0" borderId="59" xfId="3" applyNumberFormat="1" applyFont="1" applyBorder="1"/>
    <xf numFmtId="38" fontId="2" fillId="0" borderId="30" xfId="1" applyFont="1" applyBorder="1" applyAlignment="1">
      <alignment vertical="center" wrapText="1"/>
    </xf>
    <xf numFmtId="38" fontId="2" fillId="0" borderId="39" xfId="1" applyFont="1" applyBorder="1" applyAlignment="1">
      <alignment vertical="center" wrapText="1"/>
    </xf>
    <xf numFmtId="2" fontId="2" fillId="0" borderId="35" xfId="2" applyNumberFormat="1" applyFont="1" applyFill="1" applyBorder="1" applyAlignment="1">
      <alignment horizontal="right" vertical="center"/>
    </xf>
    <xf numFmtId="0" fontId="2" fillId="0" borderId="44" xfId="3" applyFont="1" applyBorder="1"/>
    <xf numFmtId="0" fontId="2" fillId="0" borderId="35" xfId="3" applyFont="1" applyBorder="1"/>
    <xf numFmtId="2" fontId="2" fillId="0" borderId="47" xfId="3" applyNumberFormat="1" applyFont="1" applyBorder="1"/>
    <xf numFmtId="38" fontId="2" fillId="0" borderId="65" xfId="1" applyFont="1" applyBorder="1" applyAlignment="1">
      <alignment vertical="center" wrapText="1"/>
    </xf>
    <xf numFmtId="38" fontId="2" fillId="0" borderId="49" xfId="1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top" shrinkToFit="1"/>
    </xf>
    <xf numFmtId="38" fontId="2" fillId="0" borderId="12" xfId="1" applyFont="1" applyBorder="1" applyAlignment="1">
      <alignment vertical="center"/>
    </xf>
    <xf numFmtId="38" fontId="2" fillId="0" borderId="0" xfId="1" applyFont="1" applyBorder="1" applyAlignment="1">
      <alignment vertical="center" shrinkToFit="1"/>
    </xf>
    <xf numFmtId="38" fontId="2" fillId="0" borderId="67" xfId="1" applyFont="1" applyBorder="1" applyAlignment="1">
      <alignment vertical="center" shrinkToFit="1"/>
    </xf>
    <xf numFmtId="38" fontId="2" fillId="0" borderId="71" xfId="1" applyFont="1" applyBorder="1" applyAlignment="1">
      <alignment vertical="top" shrinkToFit="1"/>
    </xf>
    <xf numFmtId="0" fontId="2" fillId="0" borderId="0" xfId="0" applyFont="1" applyBorder="1" applyAlignment="1">
      <alignment horizontal="left" vertical="center"/>
    </xf>
    <xf numFmtId="38" fontId="2" fillId="0" borderId="30" xfId="1" applyFont="1" applyBorder="1" applyAlignment="1">
      <alignment vertical="center"/>
    </xf>
    <xf numFmtId="38" fontId="2" fillId="0" borderId="39" xfId="1" applyFont="1" applyBorder="1" applyAlignment="1">
      <alignment vertical="center" shrinkToFit="1"/>
    </xf>
    <xf numFmtId="38" fontId="2" fillId="0" borderId="7" xfId="1" applyFont="1" applyBorder="1" applyAlignment="1">
      <alignment vertical="center" shrinkToFit="1"/>
    </xf>
    <xf numFmtId="38" fontId="2" fillId="0" borderId="74" xfId="1" applyFont="1" applyBorder="1" applyAlignment="1">
      <alignment vertical="top" shrinkToFit="1"/>
    </xf>
    <xf numFmtId="0" fontId="2" fillId="0" borderId="11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38" fontId="2" fillId="0" borderId="64" xfId="1" applyFont="1" applyBorder="1" applyAlignment="1">
      <alignment vertical="center"/>
    </xf>
    <xf numFmtId="38" fontId="2" fillId="0" borderId="50" xfId="1" applyFont="1" applyBorder="1" applyAlignment="1">
      <alignment vertical="center" shrinkToFit="1"/>
    </xf>
    <xf numFmtId="38" fontId="2" fillId="0" borderId="68" xfId="1" applyFont="1" applyBorder="1" applyAlignment="1">
      <alignment vertical="center" shrinkToFit="1"/>
    </xf>
    <xf numFmtId="38" fontId="2" fillId="0" borderId="75" xfId="1" applyFont="1" applyBorder="1" applyAlignment="1">
      <alignment vertical="top" shrinkToFit="1"/>
    </xf>
    <xf numFmtId="0" fontId="2" fillId="0" borderId="60" xfId="0" applyFont="1" applyBorder="1" applyAlignment="1">
      <alignment horizontal="left" vertical="center" shrinkToFit="1"/>
    </xf>
    <xf numFmtId="38" fontId="2" fillId="0" borderId="8" xfId="1" applyFont="1" applyBorder="1" applyAlignment="1">
      <alignment vertical="center" shrinkToFit="1"/>
    </xf>
    <xf numFmtId="38" fontId="2" fillId="0" borderId="72" xfId="1" applyFont="1" applyBorder="1" applyAlignment="1">
      <alignment vertical="top" shrinkToFit="1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38" fontId="2" fillId="0" borderId="19" xfId="1" applyFont="1" applyBorder="1" applyAlignment="1">
      <alignment vertical="center"/>
    </xf>
    <xf numFmtId="38" fontId="2" fillId="0" borderId="40" xfId="1" applyFont="1" applyBorder="1" applyAlignment="1">
      <alignment vertical="center" shrinkToFit="1"/>
    </xf>
    <xf numFmtId="38" fontId="2" fillId="0" borderId="15" xfId="1" applyFont="1" applyBorder="1" applyAlignment="1">
      <alignment vertical="center" shrinkToFit="1"/>
    </xf>
    <xf numFmtId="38" fontId="2" fillId="0" borderId="76" xfId="1" applyFont="1" applyBorder="1" applyAlignment="1">
      <alignment vertical="top" shrinkToFit="1"/>
    </xf>
    <xf numFmtId="38" fontId="2" fillId="0" borderId="34" xfId="1" applyFont="1" applyFill="1" applyBorder="1" applyAlignment="1">
      <alignment horizontal="right" vertical="center"/>
    </xf>
    <xf numFmtId="38" fontId="2" fillId="0" borderId="35" xfId="1" applyFont="1" applyFill="1" applyBorder="1" applyAlignment="1">
      <alignment horizontal="right" vertical="center"/>
    </xf>
    <xf numFmtId="2" fontId="2" fillId="0" borderId="31" xfId="2" applyNumberFormat="1" applyFont="1" applyFill="1" applyBorder="1" applyAlignment="1">
      <alignment horizontal="right" vertical="center"/>
    </xf>
    <xf numFmtId="0" fontId="2" fillId="0" borderId="77" xfId="3" applyFont="1" applyBorder="1"/>
    <xf numFmtId="0" fontId="2" fillId="0" borderId="31" xfId="3" applyFont="1" applyBorder="1"/>
    <xf numFmtId="2" fontId="2" fillId="0" borderId="32" xfId="3" applyNumberFormat="1" applyFont="1" applyBorder="1"/>
    <xf numFmtId="176" fontId="2" fillId="0" borderId="63" xfId="2" applyNumberFormat="1" applyFont="1" applyFill="1" applyBorder="1" applyAlignment="1">
      <alignment horizontal="right" vertical="center"/>
    </xf>
    <xf numFmtId="176" fontId="2" fillId="0" borderId="48" xfId="2" applyNumberFormat="1" applyFont="1" applyFill="1" applyBorder="1" applyAlignment="1">
      <alignment horizontal="right" vertical="center"/>
    </xf>
    <xf numFmtId="176" fontId="2" fillId="0" borderId="67" xfId="2" applyNumberFormat="1" applyFont="1" applyFill="1" applyBorder="1" applyAlignment="1">
      <alignment horizontal="right" vertical="center"/>
    </xf>
    <xf numFmtId="176" fontId="2" fillId="0" borderId="71" xfId="2" applyNumberFormat="1" applyFont="1" applyFill="1" applyBorder="1" applyAlignment="1">
      <alignment horizontal="right" vertical="center"/>
    </xf>
    <xf numFmtId="176" fontId="2" fillId="0" borderId="30" xfId="2" applyNumberFormat="1" applyFont="1" applyFill="1" applyBorder="1" applyAlignment="1">
      <alignment horizontal="right" vertical="center"/>
    </xf>
    <xf numFmtId="176" fontId="2" fillId="0" borderId="39" xfId="2" applyNumberFormat="1" applyFont="1" applyFill="1" applyBorder="1" applyAlignment="1">
      <alignment horizontal="right" vertical="center"/>
    </xf>
    <xf numFmtId="176" fontId="2" fillId="0" borderId="7" xfId="2" applyNumberFormat="1" applyFont="1" applyFill="1" applyBorder="1" applyAlignment="1">
      <alignment horizontal="right" vertical="center"/>
    </xf>
    <xf numFmtId="176" fontId="2" fillId="0" borderId="74" xfId="2" applyNumberFormat="1" applyFont="1" applyFill="1" applyBorder="1" applyAlignment="1">
      <alignment horizontal="right" vertical="center"/>
    </xf>
    <xf numFmtId="176" fontId="2" fillId="0" borderId="64" xfId="2" applyNumberFormat="1" applyFont="1" applyFill="1" applyBorder="1" applyAlignment="1">
      <alignment horizontal="right" vertical="center"/>
    </xf>
    <xf numFmtId="176" fontId="2" fillId="0" borderId="50" xfId="2" applyNumberFormat="1" applyFont="1" applyFill="1" applyBorder="1" applyAlignment="1">
      <alignment horizontal="right" vertical="center"/>
    </xf>
    <xf numFmtId="176" fontId="2" fillId="0" borderId="68" xfId="2" applyNumberFormat="1" applyFont="1" applyFill="1" applyBorder="1" applyAlignment="1">
      <alignment horizontal="right" vertical="center"/>
    </xf>
    <xf numFmtId="176" fontId="2" fillId="0" borderId="75" xfId="2" applyNumberFormat="1" applyFont="1" applyFill="1" applyBorder="1" applyAlignment="1">
      <alignment horizontal="right" vertical="center"/>
    </xf>
    <xf numFmtId="176" fontId="2" fillId="0" borderId="12" xfId="2" applyNumberFormat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176" fontId="2" fillId="0" borderId="19" xfId="2" applyNumberFormat="1" applyFont="1" applyFill="1" applyBorder="1" applyAlignment="1">
      <alignment horizontal="right" vertical="center"/>
    </xf>
    <xf numFmtId="176" fontId="2" fillId="0" borderId="40" xfId="2" applyNumberFormat="1" applyFont="1" applyFill="1" applyBorder="1" applyAlignment="1">
      <alignment horizontal="right" vertical="center"/>
    </xf>
    <xf numFmtId="176" fontId="2" fillId="0" borderId="76" xfId="2" applyNumberFormat="1" applyFont="1" applyFill="1" applyBorder="1" applyAlignment="1">
      <alignment horizontal="right" vertical="center"/>
    </xf>
    <xf numFmtId="176" fontId="2" fillId="0" borderId="73" xfId="2" applyNumberFormat="1" applyFont="1" applyFill="1" applyBorder="1" applyAlignment="1">
      <alignment horizontal="right" vertical="center"/>
    </xf>
    <xf numFmtId="178" fontId="2" fillId="0" borderId="45" xfId="2" applyNumberFormat="1" applyFont="1" applyFill="1" applyBorder="1" applyAlignment="1">
      <alignment horizontal="right" vertical="center"/>
    </xf>
    <xf numFmtId="178" fontId="2" fillId="0" borderId="44" xfId="2" applyNumberFormat="1" applyFont="1" applyFill="1" applyBorder="1" applyAlignment="1">
      <alignment horizontal="right" vertical="center"/>
    </xf>
    <xf numFmtId="179" fontId="2" fillId="0" borderId="41" xfId="2" applyNumberFormat="1" applyFont="1" applyFill="1" applyBorder="1" applyAlignment="1">
      <alignment horizontal="right" vertical="center"/>
    </xf>
    <xf numFmtId="0" fontId="2" fillId="0" borderId="41" xfId="3" applyFont="1" applyBorder="1"/>
    <xf numFmtId="178" fontId="2" fillId="0" borderId="34" xfId="2" applyNumberFormat="1" applyFont="1" applyFill="1" applyBorder="1" applyAlignment="1">
      <alignment horizontal="right" vertical="center"/>
    </xf>
    <xf numFmtId="178" fontId="2" fillId="0" borderId="35" xfId="2" applyNumberFormat="1" applyFont="1" applyFill="1" applyBorder="1" applyAlignment="1">
      <alignment horizontal="right" vertical="center"/>
    </xf>
    <xf numFmtId="179" fontId="2" fillId="0" borderId="31" xfId="2" applyNumberFormat="1" applyFont="1" applyFill="1" applyBorder="1" applyAlignment="1">
      <alignment horizontal="right" vertical="center"/>
    </xf>
    <xf numFmtId="2" fontId="8" fillId="0" borderId="16" xfId="0" applyNumberFormat="1" applyFont="1" applyBorder="1"/>
    <xf numFmtId="2" fontId="8" fillId="0" borderId="9" xfId="0" applyNumberFormat="1" applyFont="1" applyBorder="1"/>
    <xf numFmtId="0" fontId="2" fillId="0" borderId="78" xfId="3" applyFont="1" applyBorder="1"/>
    <xf numFmtId="38" fontId="2" fillId="0" borderId="12" xfId="1" applyFont="1" applyFill="1" applyBorder="1" applyAlignment="1">
      <alignment horizontal="right" vertical="center"/>
    </xf>
    <xf numFmtId="38" fontId="2" fillId="0" borderId="66" xfId="1" applyFont="1" applyFill="1" applyBorder="1" applyAlignment="1">
      <alignment horizontal="right" vertical="center"/>
    </xf>
    <xf numFmtId="176" fontId="2" fillId="0" borderId="51" xfId="2" applyNumberFormat="1" applyFont="1" applyFill="1" applyBorder="1" applyAlignment="1">
      <alignment horizontal="right" vertical="center"/>
    </xf>
    <xf numFmtId="176" fontId="2" fillId="0" borderId="69" xfId="2" applyNumberFormat="1" applyFont="1" applyFill="1" applyBorder="1" applyAlignment="1">
      <alignment horizontal="right" vertical="center"/>
    </xf>
    <xf numFmtId="176" fontId="2" fillId="0" borderId="79" xfId="2" applyNumberFormat="1" applyFont="1" applyFill="1" applyBorder="1" applyAlignment="1">
      <alignment horizontal="right" vertical="center"/>
    </xf>
    <xf numFmtId="2" fontId="8" fillId="0" borderId="70" xfId="0" applyNumberFormat="1" applyFont="1" applyBorder="1"/>
    <xf numFmtId="0" fontId="2" fillId="0" borderId="83" xfId="0" applyFont="1" applyBorder="1" applyAlignment="1">
      <alignment horizontal="left" vertical="center"/>
    </xf>
    <xf numFmtId="38" fontId="2" fillId="0" borderId="64" xfId="1" applyFont="1" applyFill="1" applyBorder="1" applyAlignment="1">
      <alignment horizontal="right" vertical="center"/>
    </xf>
    <xf numFmtId="176" fontId="2" fillId="0" borderId="68" xfId="2" applyNumberFormat="1" applyFont="1" applyFill="1" applyBorder="1" applyAlignment="1">
      <alignment vertical="center"/>
    </xf>
    <xf numFmtId="2" fontId="8" fillId="0" borderId="59" xfId="0" applyNumberFormat="1" applyFont="1" applyBorder="1"/>
    <xf numFmtId="0" fontId="2" fillId="0" borderId="84" xfId="0" applyFont="1" applyBorder="1" applyAlignment="1">
      <alignment horizontal="left" vertical="center" shrinkToFit="1"/>
    </xf>
    <xf numFmtId="176" fontId="2" fillId="0" borderId="72" xfId="2" applyNumberFormat="1" applyFont="1" applyFill="1" applyBorder="1" applyAlignment="1">
      <alignment horizontal="center" vertical="center"/>
    </xf>
    <xf numFmtId="0" fontId="2" fillId="0" borderId="84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38" fontId="2" fillId="0" borderId="19" xfId="1" applyFont="1" applyFill="1" applyBorder="1" applyAlignment="1">
      <alignment horizontal="right" vertical="center"/>
    </xf>
    <xf numFmtId="38" fontId="2" fillId="0" borderId="30" xfId="1" applyFont="1" applyFill="1" applyBorder="1" applyAlignment="1">
      <alignment horizontal="right" vertical="center"/>
    </xf>
    <xf numFmtId="176" fontId="2" fillId="0" borderId="7" xfId="2" applyNumberFormat="1" applyFont="1" applyFill="1" applyBorder="1" applyAlignment="1">
      <alignment vertical="center"/>
    </xf>
    <xf numFmtId="38" fontId="5" fillId="0" borderId="86" xfId="1" applyFont="1" applyFill="1" applyBorder="1" applyAlignment="1">
      <alignment vertical="center" shrinkToFit="1"/>
    </xf>
    <xf numFmtId="0" fontId="2" fillId="0" borderId="35" xfId="3" applyFont="1" applyBorder="1" applyAlignment="1">
      <alignment horizontal="center"/>
    </xf>
    <xf numFmtId="176" fontId="2" fillId="0" borderId="0" xfId="2" applyNumberFormat="1" applyFont="1" applyFill="1" applyBorder="1" applyAlignment="1">
      <alignment horizontal="center" vertical="center"/>
    </xf>
    <xf numFmtId="176" fontId="2" fillId="0" borderId="39" xfId="2" applyNumberFormat="1" applyFont="1" applyFill="1" applyBorder="1" applyAlignment="1">
      <alignment horizontal="center" vertical="center"/>
    </xf>
    <xf numFmtId="38" fontId="5" fillId="0" borderId="67" xfId="1" applyFont="1" applyFill="1" applyBorder="1" applyAlignment="1">
      <alignment vertical="center" shrinkToFit="1"/>
    </xf>
    <xf numFmtId="2" fontId="2" fillId="0" borderId="8" xfId="2" applyNumberFormat="1" applyFont="1" applyFill="1" applyBorder="1" applyAlignment="1">
      <alignment horizontal="right" vertical="center"/>
    </xf>
    <xf numFmtId="38" fontId="5" fillId="0" borderId="81" xfId="1" applyFont="1" applyFill="1" applyBorder="1" applyAlignment="1">
      <alignment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3" applyFont="1" applyBorder="1"/>
    <xf numFmtId="0" fontId="2" fillId="0" borderId="7" xfId="3" applyFont="1" applyBorder="1"/>
    <xf numFmtId="0" fontId="2" fillId="0" borderId="68" xfId="3" applyFont="1" applyBorder="1"/>
    <xf numFmtId="0" fontId="2" fillId="0" borderId="8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shrinkToFit="1"/>
    </xf>
    <xf numFmtId="0" fontId="2" fillId="0" borderId="72" xfId="0" applyFont="1" applyBorder="1" applyAlignment="1">
      <alignment horizontal="center" vertical="top" shrinkToFit="1"/>
    </xf>
    <xf numFmtId="38" fontId="5" fillId="0" borderId="80" xfId="1" applyFont="1" applyFill="1" applyBorder="1" applyAlignment="1">
      <alignment vertical="top" shrinkToFit="1"/>
    </xf>
    <xf numFmtId="0" fontId="2" fillId="0" borderId="74" xfId="0" applyFont="1" applyBorder="1" applyAlignment="1">
      <alignment horizontal="center" vertical="top" shrinkToFit="1"/>
    </xf>
    <xf numFmtId="0" fontId="2" fillId="0" borderId="75" xfId="0" applyFont="1" applyBorder="1" applyAlignment="1">
      <alignment horizontal="center" vertical="top" shrinkToFit="1"/>
    </xf>
    <xf numFmtId="0" fontId="2" fillId="0" borderId="76" xfId="0" applyFont="1" applyBorder="1" applyAlignment="1">
      <alignment horizontal="center" vertical="top" shrinkToFit="1"/>
    </xf>
    <xf numFmtId="0" fontId="2" fillId="0" borderId="72" xfId="3" applyFont="1" applyBorder="1"/>
    <xf numFmtId="38" fontId="2" fillId="0" borderId="74" xfId="3" applyNumberFormat="1" applyFont="1" applyBorder="1" applyAlignment="1">
      <alignment shrinkToFit="1"/>
    </xf>
    <xf numFmtId="0" fontId="2" fillId="0" borderId="74" xfId="3" applyFont="1" applyBorder="1"/>
    <xf numFmtId="0" fontId="2" fillId="0" borderId="75" xfId="3" applyFont="1" applyBorder="1" applyAlignment="1">
      <alignment shrinkToFit="1"/>
    </xf>
    <xf numFmtId="0" fontId="2" fillId="0" borderId="75" xfId="3" applyFont="1" applyBorder="1"/>
    <xf numFmtId="0" fontId="2" fillId="0" borderId="72" xfId="3" applyFont="1" applyBorder="1" applyAlignment="1">
      <alignment shrinkToFit="1"/>
    </xf>
    <xf numFmtId="0" fontId="2" fillId="0" borderId="74" xfId="3" applyFont="1" applyBorder="1" applyAlignment="1">
      <alignment shrinkToFit="1"/>
    </xf>
    <xf numFmtId="0" fontId="2" fillId="0" borderId="88" xfId="0" applyFont="1" applyBorder="1" applyAlignment="1">
      <alignment horizontal="center" vertical="top" shrinkToFit="1"/>
    </xf>
    <xf numFmtId="0" fontId="2" fillId="0" borderId="89" xfId="0" applyFont="1" applyBorder="1" applyAlignment="1">
      <alignment horizontal="center" vertical="top" shrinkToFit="1"/>
    </xf>
    <xf numFmtId="2" fontId="2" fillId="0" borderId="77" xfId="2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shrinkToFit="1"/>
    </xf>
    <xf numFmtId="2" fontId="2" fillId="0" borderId="69" xfId="2" applyNumberFormat="1" applyFont="1" applyFill="1" applyBorder="1" applyAlignment="1">
      <alignment horizontal="right" vertical="center"/>
    </xf>
    <xf numFmtId="2" fontId="2" fillId="0" borderId="68" xfId="2" applyNumberFormat="1" applyFont="1" applyFill="1" applyBorder="1" applyAlignment="1">
      <alignment horizontal="right" vertical="center"/>
    </xf>
    <xf numFmtId="2" fontId="2" fillId="0" borderId="15" xfId="2" applyNumberFormat="1" applyFont="1" applyFill="1" applyBorder="1" applyAlignment="1">
      <alignment horizontal="right" vertical="center"/>
    </xf>
    <xf numFmtId="2" fontId="2" fillId="0" borderId="87" xfId="2" applyNumberFormat="1" applyFont="1" applyFill="1" applyBorder="1" applyAlignment="1">
      <alignment horizontal="right" vertical="center"/>
    </xf>
    <xf numFmtId="2" fontId="2" fillId="0" borderId="41" xfId="2" applyNumberFormat="1" applyFont="1" applyFill="1" applyBorder="1" applyAlignment="1">
      <alignment horizontal="right" vertical="center"/>
    </xf>
    <xf numFmtId="38" fontId="2" fillId="0" borderId="45" xfId="1" applyFont="1" applyBorder="1" applyAlignment="1">
      <alignment vertical="center" wrapText="1"/>
    </xf>
    <xf numFmtId="38" fontId="2" fillId="0" borderId="44" xfId="1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top" shrinkToFit="1"/>
    </xf>
    <xf numFmtId="0" fontId="2" fillId="0" borderId="44" xfId="0" applyFont="1" applyBorder="1" applyAlignment="1">
      <alignment horizontal="center" vertical="top" shrinkToFit="1"/>
    </xf>
    <xf numFmtId="0" fontId="2" fillId="0" borderId="41" xfId="0" applyFont="1" applyBorder="1" applyAlignment="1">
      <alignment horizontal="center" vertical="center" shrinkToFit="1"/>
    </xf>
    <xf numFmtId="2" fontId="2" fillId="0" borderId="47" xfId="0" applyNumberFormat="1" applyFont="1" applyBorder="1"/>
    <xf numFmtId="2" fontId="2" fillId="0" borderId="7" xfId="2" applyNumberFormat="1" applyFont="1" applyFill="1" applyBorder="1" applyAlignment="1">
      <alignment horizontal="right" vertical="center"/>
    </xf>
    <xf numFmtId="38" fontId="2" fillId="0" borderId="45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0" fontId="2" fillId="0" borderId="44" xfId="3" applyFont="1" applyBorder="1" applyAlignment="1">
      <alignment shrinkToFit="1"/>
    </xf>
    <xf numFmtId="38" fontId="2" fillId="0" borderId="78" xfId="3" applyNumberFormat="1" applyFont="1" applyBorder="1" applyAlignment="1">
      <alignment shrinkToFit="1"/>
    </xf>
    <xf numFmtId="38" fontId="2" fillId="0" borderId="90" xfId="1" applyFont="1" applyFill="1" applyBorder="1" applyAlignment="1">
      <alignment vertical="center"/>
    </xf>
    <xf numFmtId="38" fontId="2" fillId="0" borderId="63" xfId="1" applyFont="1" applyFill="1" applyBorder="1" applyAlignment="1">
      <alignment horizontal="right" vertical="center"/>
    </xf>
    <xf numFmtId="2" fontId="8" fillId="0" borderId="52" xfId="0" applyNumberFormat="1" applyFont="1" applyBorder="1"/>
    <xf numFmtId="38" fontId="2" fillId="0" borderId="45" xfId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center" vertical="center"/>
    </xf>
    <xf numFmtId="49" fontId="2" fillId="0" borderId="67" xfId="3" applyNumberFormat="1" applyFont="1" applyBorder="1" applyAlignment="1">
      <alignment horizontal="center" vertical="center"/>
    </xf>
    <xf numFmtId="49" fontId="2" fillId="0" borderId="8" xfId="3" applyNumberFormat="1" applyFont="1" applyBorder="1" applyAlignment="1">
      <alignment horizontal="center" vertical="center"/>
    </xf>
    <xf numFmtId="49" fontId="2" fillId="0" borderId="42" xfId="3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176" fontId="5" fillId="0" borderId="86" xfId="2" applyNumberFormat="1" applyFont="1" applyFill="1" applyBorder="1" applyAlignment="1">
      <alignment horizontal="center" vertical="center"/>
    </xf>
    <xf numFmtId="0" fontId="2" fillId="0" borderId="14" xfId="3" applyFont="1" applyBorder="1" applyAlignment="1">
      <alignment horizontal="left" vertical="center"/>
    </xf>
    <xf numFmtId="0" fontId="2" fillId="0" borderId="39" xfId="3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 shrinkToFit="1"/>
    </xf>
    <xf numFmtId="0" fontId="2" fillId="0" borderId="82" xfId="0" applyFont="1" applyBorder="1" applyAlignment="1">
      <alignment horizontal="left" vertical="center" shrinkToFit="1"/>
    </xf>
    <xf numFmtId="176" fontId="2" fillId="0" borderId="40" xfId="2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176" fontId="2" fillId="0" borderId="48" xfId="2" applyNumberFormat="1" applyFont="1" applyFill="1" applyBorder="1" applyAlignment="1">
      <alignment horizontal="center" vertical="center"/>
    </xf>
    <xf numFmtId="176" fontId="2" fillId="0" borderId="39" xfId="2" applyNumberFormat="1" applyFont="1" applyFill="1" applyBorder="1" applyAlignment="1">
      <alignment horizontal="center" vertical="center"/>
    </xf>
    <xf numFmtId="176" fontId="2" fillId="0" borderId="50" xfId="2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7" fillId="0" borderId="40" xfId="0" applyFont="1" applyBorder="1" applyAlignment="1">
      <alignment vertical="center"/>
    </xf>
    <xf numFmtId="0" fontId="2" fillId="0" borderId="4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0" fontId="2" fillId="0" borderId="43" xfId="3" applyFont="1" applyBorder="1" applyAlignment="1">
      <alignment horizontal="left" vertical="center"/>
    </xf>
    <xf numFmtId="0" fontId="2" fillId="0" borderId="44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49" fontId="2" fillId="0" borderId="67" xfId="3" applyNumberFormat="1" applyFont="1" applyBorder="1" applyAlignment="1">
      <alignment horizontal="center" vertical="center" wrapText="1"/>
    </xf>
    <xf numFmtId="49" fontId="2" fillId="0" borderId="8" xfId="3" applyNumberFormat="1" applyFont="1" applyBorder="1" applyAlignment="1">
      <alignment horizontal="center" vertical="center" wrapText="1"/>
    </xf>
    <xf numFmtId="49" fontId="2" fillId="0" borderId="42" xfId="3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33" xfId="3" applyFont="1" applyBorder="1" applyAlignment="1">
      <alignment horizontal="left" vertical="center"/>
    </xf>
    <xf numFmtId="0" fontId="2" fillId="0" borderId="35" xfId="3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2" xfId="3" applyFont="1" applyBorder="1" applyAlignment="1">
      <alignment horizontal="left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shrinkToFit="1"/>
    </xf>
  </cellXfs>
  <cellStyles count="4">
    <cellStyle name="桁区切り" xfId="1" builtinId="6"/>
    <cellStyle name="標準" xfId="0" builtinId="0"/>
    <cellStyle name="標準 2 2" xfId="3" xr:uid="{B5A4F063-D81D-4036-81E7-C18B85E3F95A}"/>
    <cellStyle name="標準_JB16 2" xfId="2" xr:uid="{764CCEF5-2B74-4982-B2EA-957542D2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9231-D794-40A6-B98A-F36042D23403}">
  <dimension ref="A1:O84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69" sqref="P69"/>
    </sheetView>
  </sheetViews>
  <sheetFormatPr defaultRowHeight="11.25" customHeight="1" x14ac:dyDescent="0.15"/>
  <cols>
    <col min="1" max="1" width="9" style="46"/>
    <col min="4" max="4" width="23.875" bestFit="1" customWidth="1"/>
  </cols>
  <sheetData>
    <row r="1" spans="1:14" s="49" customFormat="1" ht="14.25" x14ac:dyDescent="0.15">
      <c r="A1" s="262" t="s">
        <v>26</v>
      </c>
      <c r="B1" s="262"/>
      <c r="C1" s="262"/>
      <c r="D1" s="262"/>
      <c r="E1" s="53"/>
      <c r="F1" s="52"/>
      <c r="G1" s="51"/>
      <c r="H1" s="51"/>
      <c r="I1" s="50"/>
      <c r="J1" s="263" t="s">
        <v>20</v>
      </c>
      <c r="K1" s="263"/>
      <c r="L1" s="263"/>
      <c r="M1" s="263"/>
    </row>
    <row r="2" spans="1:14" s="47" customFormat="1" ht="11.25" customHeight="1" x14ac:dyDescent="0.15">
      <c r="A2" s="264" t="s">
        <v>21</v>
      </c>
      <c r="B2" s="266" t="s">
        <v>19</v>
      </c>
      <c r="C2" s="266"/>
      <c r="D2" s="266"/>
      <c r="E2" s="268" t="s">
        <v>30</v>
      </c>
      <c r="F2" s="270" t="s">
        <v>18</v>
      </c>
      <c r="G2" s="272" t="s">
        <v>17</v>
      </c>
      <c r="H2" s="274" t="s">
        <v>16</v>
      </c>
      <c r="I2" s="266"/>
      <c r="J2" s="266"/>
      <c r="K2" s="266"/>
      <c r="L2" s="275"/>
      <c r="M2" s="272" t="s">
        <v>15</v>
      </c>
      <c r="N2" s="260" t="s">
        <v>31</v>
      </c>
    </row>
    <row r="3" spans="1:14" s="47" customFormat="1" ht="11.25" customHeight="1" x14ac:dyDescent="0.15">
      <c r="A3" s="265"/>
      <c r="B3" s="267"/>
      <c r="C3" s="267"/>
      <c r="D3" s="267"/>
      <c r="E3" s="269"/>
      <c r="F3" s="271"/>
      <c r="G3" s="273"/>
      <c r="H3" s="272" t="s">
        <v>22</v>
      </c>
      <c r="I3" s="199" t="s">
        <v>14</v>
      </c>
      <c r="J3" s="199" t="s">
        <v>13</v>
      </c>
      <c r="K3" s="199" t="s">
        <v>12</v>
      </c>
      <c r="L3" s="215" t="s">
        <v>11</v>
      </c>
      <c r="M3" s="273"/>
      <c r="N3" s="261"/>
    </row>
    <row r="4" spans="1:14" s="47" customFormat="1" ht="11.25" customHeight="1" thickBot="1" x14ac:dyDescent="0.2">
      <c r="A4" s="265"/>
      <c r="B4" s="267"/>
      <c r="C4" s="267"/>
      <c r="D4" s="267"/>
      <c r="E4" s="269"/>
      <c r="F4" s="271"/>
      <c r="G4" s="273"/>
      <c r="H4" s="273"/>
      <c r="I4" s="200" t="s">
        <v>10</v>
      </c>
      <c r="J4" s="200" t="s">
        <v>10</v>
      </c>
      <c r="K4" s="200" t="s">
        <v>10</v>
      </c>
      <c r="L4" s="77" t="s">
        <v>9</v>
      </c>
      <c r="M4" s="273"/>
      <c r="N4" s="261"/>
    </row>
    <row r="5" spans="1:14" s="47" customFormat="1" ht="11.25" customHeight="1" x14ac:dyDescent="0.15">
      <c r="A5" s="282" t="s">
        <v>32</v>
      </c>
      <c r="B5" s="305" t="s">
        <v>8</v>
      </c>
      <c r="C5" s="305"/>
      <c r="D5" s="305"/>
      <c r="E5" s="233">
        <f>SUM(E7:E11)</f>
        <v>20652</v>
      </c>
      <c r="F5" s="185"/>
      <c r="G5" s="189"/>
      <c r="H5" s="185"/>
      <c r="I5" s="201"/>
      <c r="J5" s="201"/>
      <c r="K5" s="243"/>
      <c r="L5" s="243"/>
      <c r="M5" s="191"/>
      <c r="N5" s="59">
        <v>3.4299950174389635</v>
      </c>
    </row>
    <row r="6" spans="1:14" ht="11.25" customHeight="1" x14ac:dyDescent="0.15">
      <c r="A6" s="283"/>
      <c r="B6" s="63"/>
      <c r="C6" s="244" t="s">
        <v>6</v>
      </c>
      <c r="D6" s="245"/>
      <c r="E6" s="17">
        <f>SUM(E7:E10)</f>
        <v>20535</v>
      </c>
      <c r="F6" s="64"/>
      <c r="G6" s="216"/>
      <c r="H6" s="65"/>
      <c r="I6" s="202"/>
      <c r="J6" s="202"/>
      <c r="K6" s="66"/>
      <c r="L6" s="66"/>
      <c r="M6" s="61"/>
      <c r="N6" s="67">
        <v>3.4634845673806711</v>
      </c>
    </row>
    <row r="7" spans="1:14" s="47" customFormat="1" ht="11.25" customHeight="1" x14ac:dyDescent="0.15">
      <c r="A7" s="283"/>
      <c r="B7" s="63"/>
      <c r="C7" s="63"/>
      <c r="D7" s="68" t="s">
        <v>5</v>
      </c>
      <c r="E7" s="69">
        <v>16347</v>
      </c>
      <c r="F7" s="70"/>
      <c r="G7" s="190"/>
      <c r="H7" s="71"/>
      <c r="I7" s="203"/>
      <c r="J7" s="203"/>
      <c r="K7" s="72"/>
      <c r="L7" s="72"/>
      <c r="M7" s="192"/>
      <c r="N7" s="55">
        <v>3.9295673076923077</v>
      </c>
    </row>
    <row r="8" spans="1:14" s="47" customFormat="1" ht="11.25" customHeight="1" x14ac:dyDescent="0.15">
      <c r="A8" s="283"/>
      <c r="B8" s="63"/>
      <c r="C8" s="63"/>
      <c r="D8" s="73" t="s">
        <v>4</v>
      </c>
      <c r="E8" s="74">
        <v>1</v>
      </c>
      <c r="F8" s="75"/>
      <c r="G8" s="190"/>
      <c r="H8" s="76"/>
      <c r="I8" s="200"/>
      <c r="J8" s="200"/>
      <c r="K8" s="77"/>
      <c r="L8" s="77"/>
      <c r="M8" s="62"/>
      <c r="N8" s="56">
        <v>1</v>
      </c>
    </row>
    <row r="9" spans="1:14" s="47" customFormat="1" ht="11.25" customHeight="1" x14ac:dyDescent="0.15">
      <c r="A9" s="283"/>
      <c r="B9" s="63"/>
      <c r="C9" s="63"/>
      <c r="D9" s="78" t="s">
        <v>3</v>
      </c>
      <c r="E9" s="74">
        <v>3520</v>
      </c>
      <c r="F9" s="75"/>
      <c r="G9" s="190"/>
      <c r="H9" s="76"/>
      <c r="I9" s="200"/>
      <c r="J9" s="200"/>
      <c r="K9" s="77"/>
      <c r="L9" s="77"/>
      <c r="M9" s="62"/>
      <c r="N9" s="56">
        <v>2.2739018087855296</v>
      </c>
    </row>
    <row r="10" spans="1:14" s="47" customFormat="1" ht="11.25" customHeight="1" x14ac:dyDescent="0.15">
      <c r="A10" s="283"/>
      <c r="B10" s="63"/>
      <c r="C10" s="79"/>
      <c r="D10" s="80" t="s">
        <v>2</v>
      </c>
      <c r="E10" s="81">
        <v>667</v>
      </c>
      <c r="F10" s="82"/>
      <c r="G10" s="190"/>
      <c r="H10" s="83"/>
      <c r="I10" s="204"/>
      <c r="J10" s="204"/>
      <c r="K10" s="84"/>
      <c r="L10" s="84"/>
      <c r="M10" s="193"/>
      <c r="N10" s="57">
        <v>3.0318181818181817</v>
      </c>
    </row>
    <row r="11" spans="1:14" s="47" customFormat="1" ht="11.25" customHeight="1" thickBot="1" x14ac:dyDescent="0.2">
      <c r="A11" s="283"/>
      <c r="B11" s="63"/>
      <c r="C11" s="244" t="s">
        <v>1</v>
      </c>
      <c r="D11" s="245"/>
      <c r="E11" s="98">
        <v>117</v>
      </c>
      <c r="F11" s="99"/>
      <c r="G11" s="228"/>
      <c r="H11" s="65"/>
      <c r="I11" s="202"/>
      <c r="J11" s="202"/>
      <c r="K11" s="66"/>
      <c r="L11" s="66"/>
      <c r="M11" s="61"/>
      <c r="N11" s="54">
        <v>1.2717391304347827</v>
      </c>
    </row>
    <row r="12" spans="1:14" s="35" customFormat="1" ht="11.25" customHeight="1" thickTop="1" thickBot="1" x14ac:dyDescent="0.2">
      <c r="A12" s="284"/>
      <c r="B12" s="279" t="s">
        <v>36</v>
      </c>
      <c r="C12" s="280"/>
      <c r="D12" s="280"/>
      <c r="E12" s="229">
        <f>E14+E19</f>
        <v>35478</v>
      </c>
      <c r="F12" s="230"/>
      <c r="G12" s="220"/>
      <c r="H12" s="231"/>
      <c r="I12" s="232"/>
      <c r="J12" s="167"/>
      <c r="K12" s="101"/>
      <c r="L12" s="101"/>
      <c r="M12" s="161"/>
      <c r="N12" s="103">
        <v>3.4525107045543013</v>
      </c>
    </row>
    <row r="13" spans="1:14" s="47" customFormat="1" ht="11.25" customHeight="1" x14ac:dyDescent="0.15">
      <c r="A13" s="238" t="s">
        <v>34</v>
      </c>
      <c r="B13" s="241" t="s">
        <v>8</v>
      </c>
      <c r="C13" s="242"/>
      <c r="D13" s="242"/>
      <c r="E13" s="108">
        <f>SUM(E15:E19)</f>
        <v>35478</v>
      </c>
      <c r="F13" s="185">
        <v>30206</v>
      </c>
      <c r="G13" s="189">
        <v>872</v>
      </c>
      <c r="H13" s="185">
        <f>SUM(I13:L13)</f>
        <v>4313</v>
      </c>
      <c r="I13" s="201">
        <v>1093</v>
      </c>
      <c r="J13" s="201">
        <v>2089</v>
      </c>
      <c r="K13" s="243">
        <v>1131</v>
      </c>
      <c r="L13" s="243"/>
      <c r="M13" s="191">
        <v>42</v>
      </c>
      <c r="N13" s="56">
        <v>3.0937096934219666</v>
      </c>
    </row>
    <row r="14" spans="1:14" s="35" customFormat="1" ht="11.25" customHeight="1" x14ac:dyDescent="0.15">
      <c r="A14" s="239"/>
      <c r="B14" s="63"/>
      <c r="C14" s="244" t="s">
        <v>6</v>
      </c>
      <c r="D14" s="245"/>
      <c r="E14" s="17">
        <f>SUM(E15:E18)</f>
        <v>35362</v>
      </c>
      <c r="F14" s="64"/>
      <c r="G14" s="228"/>
      <c r="H14" s="92"/>
      <c r="I14" s="206"/>
      <c r="J14" s="207"/>
      <c r="K14" s="93"/>
      <c r="L14" s="93"/>
      <c r="M14" s="195"/>
      <c r="N14" s="94">
        <v>3.4638064452933688</v>
      </c>
    </row>
    <row r="15" spans="1:14" s="35" customFormat="1" ht="11.25" customHeight="1" x14ac:dyDescent="0.15">
      <c r="A15" s="239"/>
      <c r="B15" s="63"/>
      <c r="C15" s="63"/>
      <c r="D15" s="68" t="s">
        <v>5</v>
      </c>
      <c r="E15" s="69">
        <v>29036</v>
      </c>
      <c r="F15" s="70"/>
      <c r="G15" s="217"/>
      <c r="H15" s="95"/>
      <c r="I15" s="208"/>
      <c r="J15" s="209"/>
      <c r="K15" s="96"/>
      <c r="L15" s="96"/>
      <c r="M15" s="196"/>
      <c r="N15" s="97">
        <v>3.7995289191311175</v>
      </c>
    </row>
    <row r="16" spans="1:14" s="35" customFormat="1" ht="11.25" customHeight="1" x14ac:dyDescent="0.15">
      <c r="A16" s="239"/>
      <c r="B16" s="63"/>
      <c r="C16" s="63"/>
      <c r="D16" s="73" t="s">
        <v>4</v>
      </c>
      <c r="E16" s="74">
        <v>1589</v>
      </c>
      <c r="F16" s="75"/>
      <c r="G16" s="190"/>
      <c r="H16" s="89"/>
      <c r="I16" s="210"/>
      <c r="J16" s="205"/>
      <c r="K16" s="90"/>
      <c r="L16" s="90"/>
      <c r="M16" s="194"/>
      <c r="N16" s="91">
        <v>3.2762886597938143</v>
      </c>
    </row>
    <row r="17" spans="1:14" s="35" customFormat="1" ht="11.25" customHeight="1" x14ac:dyDescent="0.15">
      <c r="A17" s="239"/>
      <c r="B17" s="63"/>
      <c r="C17" s="63"/>
      <c r="D17" s="78" t="s">
        <v>3</v>
      </c>
      <c r="E17" s="74">
        <v>4097</v>
      </c>
      <c r="F17" s="75"/>
      <c r="G17" s="190"/>
      <c r="H17" s="89"/>
      <c r="I17" s="210"/>
      <c r="J17" s="205"/>
      <c r="K17" s="90"/>
      <c r="L17" s="90"/>
      <c r="M17" s="194"/>
      <c r="N17" s="91">
        <v>2.2038730500268962</v>
      </c>
    </row>
    <row r="18" spans="1:14" s="35" customFormat="1" ht="11.25" customHeight="1" x14ac:dyDescent="0.15">
      <c r="A18" s="239"/>
      <c r="B18" s="63"/>
      <c r="C18" s="63"/>
      <c r="D18" s="78" t="s">
        <v>2</v>
      </c>
      <c r="E18" s="74">
        <v>640</v>
      </c>
      <c r="F18" s="75"/>
      <c r="G18" s="218"/>
      <c r="H18" s="89"/>
      <c r="I18" s="210"/>
      <c r="J18" s="205"/>
      <c r="K18" s="90"/>
      <c r="L18" s="90"/>
      <c r="M18" s="194"/>
      <c r="N18" s="91">
        <v>2.8699551569506725</v>
      </c>
    </row>
    <row r="19" spans="1:14" s="35" customFormat="1" ht="11.25" customHeight="1" thickBot="1" x14ac:dyDescent="0.2">
      <c r="A19" s="239"/>
      <c r="B19" s="63"/>
      <c r="C19" s="244" t="s">
        <v>1</v>
      </c>
      <c r="D19" s="245"/>
      <c r="E19" s="98">
        <v>116</v>
      </c>
      <c r="F19" s="99"/>
      <c r="G19" s="190"/>
      <c r="H19" s="92"/>
      <c r="I19" s="211"/>
      <c r="J19" s="207"/>
      <c r="K19" s="93"/>
      <c r="L19" s="93"/>
      <c r="M19" s="195"/>
      <c r="N19" s="94">
        <v>1.7313432835820894</v>
      </c>
    </row>
    <row r="20" spans="1:14" s="47" customFormat="1" ht="11.25" customHeight="1" thickTop="1" thickBot="1" x14ac:dyDescent="0.2">
      <c r="A20" s="240"/>
      <c r="B20" s="279" t="s">
        <v>35</v>
      </c>
      <c r="C20" s="280"/>
      <c r="D20" s="280"/>
      <c r="E20" s="221">
        <v>173</v>
      </c>
      <c r="F20" s="222"/>
      <c r="G20" s="220"/>
      <c r="H20" s="223"/>
      <c r="I20" s="224"/>
      <c r="J20" s="224"/>
      <c r="K20" s="225"/>
      <c r="L20" s="225"/>
      <c r="M20" s="226"/>
      <c r="N20" s="227">
        <v>1.1019108280254777</v>
      </c>
    </row>
    <row r="21" spans="1:14" s="47" customFormat="1" ht="11.25" customHeight="1" x14ac:dyDescent="0.15">
      <c r="A21" s="238" t="s">
        <v>33</v>
      </c>
      <c r="B21" s="241" t="s">
        <v>8</v>
      </c>
      <c r="C21" s="242"/>
      <c r="D21" s="242"/>
      <c r="E21" s="108">
        <f>SUM(E23:E27)</f>
        <v>49115</v>
      </c>
      <c r="F21" s="109">
        <v>37496</v>
      </c>
      <c r="G21" s="110">
        <v>1154</v>
      </c>
      <c r="H21" s="109">
        <v>10413</v>
      </c>
      <c r="I21" s="125">
        <v>2298</v>
      </c>
      <c r="J21" s="111">
        <v>5686</v>
      </c>
      <c r="K21" s="237">
        <v>2429</v>
      </c>
      <c r="L21" s="237"/>
      <c r="M21" s="110">
        <v>52</v>
      </c>
      <c r="N21" s="56">
        <v>3.0937096934219666</v>
      </c>
    </row>
    <row r="22" spans="1:14" s="47" customFormat="1" ht="11.25" customHeight="1" x14ac:dyDescent="0.15">
      <c r="A22" s="239"/>
      <c r="B22" s="63"/>
      <c r="C22" s="244" t="s">
        <v>6</v>
      </c>
      <c r="D22" s="281"/>
      <c r="E22" s="17">
        <f>SUM(E23:E26)</f>
        <v>48965</v>
      </c>
      <c r="F22" s="64"/>
      <c r="G22" s="216"/>
      <c r="H22" s="65"/>
      <c r="I22" s="202"/>
      <c r="J22" s="202"/>
      <c r="K22" s="66"/>
      <c r="L22" s="66"/>
      <c r="M22" s="61"/>
      <c r="N22" s="54">
        <v>3.3393575666643933</v>
      </c>
    </row>
    <row r="23" spans="1:14" s="47" customFormat="1" ht="11.25" customHeight="1" x14ac:dyDescent="0.15">
      <c r="A23" s="239"/>
      <c r="B23" s="63"/>
      <c r="C23" s="63"/>
      <c r="D23" s="68" t="s">
        <v>5</v>
      </c>
      <c r="E23" s="69">
        <v>38792</v>
      </c>
      <c r="F23" s="70"/>
      <c r="G23" s="190"/>
      <c r="H23" s="71"/>
      <c r="I23" s="203"/>
      <c r="J23" s="203"/>
      <c r="K23" s="72"/>
      <c r="L23" s="72"/>
      <c r="M23" s="192"/>
      <c r="N23" s="55">
        <v>3.7462095605987447</v>
      </c>
    </row>
    <row r="24" spans="1:14" s="47" customFormat="1" ht="11.25" customHeight="1" x14ac:dyDescent="0.15">
      <c r="A24" s="239"/>
      <c r="B24" s="63"/>
      <c r="C24" s="63"/>
      <c r="D24" s="73" t="s">
        <v>4</v>
      </c>
      <c r="E24" s="74">
        <v>3145</v>
      </c>
      <c r="F24" s="75"/>
      <c r="G24" s="190"/>
      <c r="H24" s="76"/>
      <c r="I24" s="200"/>
      <c r="J24" s="200"/>
      <c r="K24" s="77"/>
      <c r="L24" s="77"/>
      <c r="M24" s="62"/>
      <c r="N24" s="56">
        <v>3.4983314794215796</v>
      </c>
    </row>
    <row r="25" spans="1:14" s="47" customFormat="1" ht="11.25" customHeight="1" x14ac:dyDescent="0.15">
      <c r="A25" s="239"/>
      <c r="B25" s="63"/>
      <c r="C25" s="63"/>
      <c r="D25" s="78" t="s">
        <v>3</v>
      </c>
      <c r="E25" s="74">
        <v>6065</v>
      </c>
      <c r="F25" s="75"/>
      <c r="G25" s="190"/>
      <c r="H25" s="76"/>
      <c r="I25" s="200"/>
      <c r="J25" s="200"/>
      <c r="K25" s="77"/>
      <c r="L25" s="77"/>
      <c r="M25" s="62"/>
      <c r="N25" s="56">
        <v>1.9813786344331918</v>
      </c>
    </row>
    <row r="26" spans="1:14" s="47" customFormat="1" ht="11.25" customHeight="1" x14ac:dyDescent="0.15">
      <c r="A26" s="239"/>
      <c r="B26" s="63"/>
      <c r="C26" s="63"/>
      <c r="D26" s="80" t="s">
        <v>2</v>
      </c>
      <c r="E26" s="81">
        <v>963</v>
      </c>
      <c r="F26" s="82"/>
      <c r="G26" s="190"/>
      <c r="H26" s="83"/>
      <c r="I26" s="204"/>
      <c r="J26" s="204"/>
      <c r="K26" s="84"/>
      <c r="L26" s="84"/>
      <c r="M26" s="193"/>
      <c r="N26" s="57">
        <v>2.7672413793103448</v>
      </c>
    </row>
    <row r="27" spans="1:14" s="47" customFormat="1" ht="11.25" customHeight="1" thickBot="1" x14ac:dyDescent="0.2">
      <c r="A27" s="239"/>
      <c r="B27" s="63"/>
      <c r="C27" s="244" t="s">
        <v>1</v>
      </c>
      <c r="D27" s="245"/>
      <c r="E27" s="85">
        <v>150</v>
      </c>
      <c r="F27" s="86"/>
      <c r="G27" s="219"/>
      <c r="H27" s="87"/>
      <c r="I27" s="212"/>
      <c r="J27" s="212"/>
      <c r="K27" s="88"/>
      <c r="L27" s="88"/>
      <c r="M27" s="197"/>
      <c r="N27" s="58">
        <v>1.3392857142857142</v>
      </c>
    </row>
    <row r="28" spans="1:14" s="47" customFormat="1" ht="11.25" customHeight="1" thickTop="1" thickBot="1" x14ac:dyDescent="0.2">
      <c r="A28" s="240"/>
      <c r="B28" s="279" t="s">
        <v>35</v>
      </c>
      <c r="C28" s="280"/>
      <c r="D28" s="280"/>
      <c r="E28" s="104">
        <v>173</v>
      </c>
      <c r="F28" s="105"/>
      <c r="G28" s="220"/>
      <c r="H28" s="106"/>
      <c r="I28" s="213"/>
      <c r="J28" s="213"/>
      <c r="K28" s="107"/>
      <c r="L28" s="107"/>
      <c r="M28" s="198"/>
      <c r="N28" s="60">
        <v>1.1019108280254777</v>
      </c>
    </row>
    <row r="29" spans="1:14" s="47" customFormat="1" ht="11.25" customHeight="1" x14ac:dyDescent="0.15">
      <c r="A29" s="300" t="s">
        <v>29</v>
      </c>
      <c r="B29" s="241" t="s">
        <v>8</v>
      </c>
      <c r="C29" s="242"/>
      <c r="D29" s="242"/>
      <c r="E29" s="108">
        <f t="shared" ref="E29:E35" si="0">SUM(F29+G29+H29+M29)</f>
        <v>62363</v>
      </c>
      <c r="F29" s="109">
        <f>F30+F35</f>
        <v>41386</v>
      </c>
      <c r="G29" s="110">
        <f>G30+G35</f>
        <v>1320</v>
      </c>
      <c r="H29" s="109">
        <f t="shared" ref="H29:H35" si="1">SUM(I29:L29)</f>
        <v>19591</v>
      </c>
      <c r="I29" s="125">
        <f>I30+I35</f>
        <v>4399</v>
      </c>
      <c r="J29" s="111">
        <f>J30+J35</f>
        <v>11279</v>
      </c>
      <c r="K29" s="237">
        <f>K30+K35</f>
        <v>3913</v>
      </c>
      <c r="L29" s="237"/>
      <c r="M29" s="110">
        <f>M30+M35</f>
        <v>66</v>
      </c>
      <c r="N29" s="56">
        <v>3.0937096934219666</v>
      </c>
    </row>
    <row r="30" spans="1:14" s="47" customFormat="1" ht="11.25" customHeight="1" x14ac:dyDescent="0.15">
      <c r="A30" s="300"/>
      <c r="B30" s="112" t="s">
        <v>7</v>
      </c>
      <c r="C30" s="246" t="s">
        <v>6</v>
      </c>
      <c r="D30" s="249"/>
      <c r="E30" s="113">
        <f t="shared" si="0"/>
        <v>62231</v>
      </c>
      <c r="F30" s="114">
        <v>41289</v>
      </c>
      <c r="G30" s="115">
        <v>1317</v>
      </c>
      <c r="H30" s="114">
        <f t="shared" si="1"/>
        <v>19559</v>
      </c>
      <c r="I30" s="116">
        <f>SUM(I31:I34)</f>
        <v>4385</v>
      </c>
      <c r="J30" s="116">
        <f>SUM(J31:J34)</f>
        <v>11273</v>
      </c>
      <c r="K30" s="258">
        <f>SUM(K31:L34)</f>
        <v>3901</v>
      </c>
      <c r="L30" s="258"/>
      <c r="M30" s="115">
        <v>66</v>
      </c>
      <c r="N30" s="54">
        <v>3.0991533864541831</v>
      </c>
    </row>
    <row r="31" spans="1:14" s="47" customFormat="1" ht="11.25" customHeight="1" x14ac:dyDescent="0.15">
      <c r="A31" s="300"/>
      <c r="B31" s="112"/>
      <c r="C31" s="117"/>
      <c r="D31" s="118" t="s">
        <v>5</v>
      </c>
      <c r="E31" s="119">
        <f t="shared" si="0"/>
        <v>44902</v>
      </c>
      <c r="F31" s="120">
        <v>38266</v>
      </c>
      <c r="G31" s="121">
        <v>700</v>
      </c>
      <c r="H31" s="120">
        <f t="shared" si="1"/>
        <v>5919</v>
      </c>
      <c r="I31" s="122">
        <v>153</v>
      </c>
      <c r="J31" s="122">
        <v>3346</v>
      </c>
      <c r="K31" s="259">
        <v>2420</v>
      </c>
      <c r="L31" s="259"/>
      <c r="M31" s="121">
        <v>17</v>
      </c>
      <c r="N31" s="55">
        <v>3.6161713779495854</v>
      </c>
    </row>
    <row r="32" spans="1:14" s="47" customFormat="1" ht="11.25" customHeight="1" x14ac:dyDescent="0.15">
      <c r="A32" s="300"/>
      <c r="B32" s="112"/>
      <c r="C32" s="117"/>
      <c r="D32" s="123" t="s">
        <v>4</v>
      </c>
      <c r="E32" s="108">
        <f t="shared" si="0"/>
        <v>5817</v>
      </c>
      <c r="F32" s="109"/>
      <c r="G32" s="124"/>
      <c r="H32" s="109">
        <f t="shared" si="1"/>
        <v>5817</v>
      </c>
      <c r="I32" s="125"/>
      <c r="J32" s="125">
        <v>4928</v>
      </c>
      <c r="K32" s="237">
        <v>889</v>
      </c>
      <c r="L32" s="237"/>
      <c r="M32" s="124"/>
      <c r="N32" s="56">
        <v>3.4563279857397506</v>
      </c>
    </row>
    <row r="33" spans="1:14" s="47" customFormat="1" ht="11.25" customHeight="1" x14ac:dyDescent="0.15">
      <c r="A33" s="300"/>
      <c r="B33" s="112"/>
      <c r="C33" s="117"/>
      <c r="D33" s="126" t="s">
        <v>3</v>
      </c>
      <c r="E33" s="108">
        <f t="shared" si="0"/>
        <v>10153</v>
      </c>
      <c r="F33" s="109">
        <v>2570</v>
      </c>
      <c r="G33" s="124">
        <v>568</v>
      </c>
      <c r="H33" s="109">
        <f t="shared" si="1"/>
        <v>6994</v>
      </c>
      <c r="I33" s="125">
        <v>4106</v>
      </c>
      <c r="J33" s="125">
        <v>2438</v>
      </c>
      <c r="K33" s="237">
        <v>450</v>
      </c>
      <c r="L33" s="237"/>
      <c r="M33" s="124">
        <v>21</v>
      </c>
      <c r="N33" s="56">
        <v>1.8632776656267205</v>
      </c>
    </row>
    <row r="34" spans="1:14" s="47" customFormat="1" ht="11.25" customHeight="1" x14ac:dyDescent="0.15">
      <c r="A34" s="300"/>
      <c r="B34" s="112"/>
      <c r="C34" s="117"/>
      <c r="D34" s="127" t="s">
        <v>2</v>
      </c>
      <c r="E34" s="128">
        <f t="shared" si="0"/>
        <v>1339</v>
      </c>
      <c r="F34" s="129">
        <v>453</v>
      </c>
      <c r="G34" s="130">
        <v>49</v>
      </c>
      <c r="H34" s="129">
        <f t="shared" si="1"/>
        <v>829</v>
      </c>
      <c r="I34" s="131">
        <v>126</v>
      </c>
      <c r="J34" s="131">
        <v>561</v>
      </c>
      <c r="K34" s="254">
        <v>142</v>
      </c>
      <c r="L34" s="254"/>
      <c r="M34" s="130">
        <v>8</v>
      </c>
      <c r="N34" s="57">
        <v>2.5593220338983049</v>
      </c>
    </row>
    <row r="35" spans="1:14" s="47" customFormat="1" ht="11.25" customHeight="1" thickBot="1" x14ac:dyDescent="0.2">
      <c r="A35" s="300"/>
      <c r="B35" s="112"/>
      <c r="C35" s="255" t="s">
        <v>1</v>
      </c>
      <c r="D35" s="256"/>
      <c r="E35" s="108">
        <f t="shared" si="0"/>
        <v>132</v>
      </c>
      <c r="F35" s="109">
        <v>97</v>
      </c>
      <c r="G35" s="124">
        <v>3</v>
      </c>
      <c r="H35" s="109">
        <f t="shared" si="1"/>
        <v>32</v>
      </c>
      <c r="I35" s="125">
        <v>14</v>
      </c>
      <c r="J35" s="125">
        <v>6</v>
      </c>
      <c r="K35" s="237">
        <v>12</v>
      </c>
      <c r="L35" s="237"/>
      <c r="M35" s="124"/>
      <c r="N35" s="56">
        <v>1.6923076923076923</v>
      </c>
    </row>
    <row r="36" spans="1:14" s="35" customFormat="1" ht="11.25" customHeight="1" thickTop="1" thickBot="1" x14ac:dyDescent="0.2">
      <c r="A36" s="300"/>
      <c r="B36" s="298" t="s">
        <v>35</v>
      </c>
      <c r="C36" s="299"/>
      <c r="D36" s="299"/>
      <c r="E36" s="132">
        <v>333</v>
      </c>
      <c r="F36" s="133"/>
      <c r="G36" s="134"/>
      <c r="H36" s="100"/>
      <c r="I36" s="214"/>
      <c r="J36" s="135"/>
      <c r="K36" s="186"/>
      <c r="L36" s="186"/>
      <c r="M36" s="136"/>
      <c r="N36" s="137">
        <v>1.1326530612244898</v>
      </c>
    </row>
    <row r="37" spans="1:14" s="47" customFormat="1" ht="11.25" customHeight="1" x14ac:dyDescent="0.15">
      <c r="A37" s="276" t="s">
        <v>28</v>
      </c>
      <c r="B37" s="252" t="s">
        <v>8</v>
      </c>
      <c r="C37" s="248"/>
      <c r="D37" s="248"/>
      <c r="E37" s="138">
        <v>65584</v>
      </c>
      <c r="F37" s="139">
        <v>40971</v>
      </c>
      <c r="G37" s="140">
        <v>1146</v>
      </c>
      <c r="H37" s="139">
        <v>23436</v>
      </c>
      <c r="I37" s="141">
        <v>5370</v>
      </c>
      <c r="J37" s="141">
        <v>12733</v>
      </c>
      <c r="K37" s="257">
        <v>5333</v>
      </c>
      <c r="L37" s="257"/>
      <c r="M37" s="140">
        <v>31</v>
      </c>
      <c r="N37" s="59">
        <v>2.9</v>
      </c>
    </row>
    <row r="38" spans="1:14" s="47" customFormat="1" ht="11.25" customHeight="1" x14ac:dyDescent="0.15">
      <c r="A38" s="277"/>
      <c r="B38" s="112" t="s">
        <v>7</v>
      </c>
      <c r="C38" s="246" t="s">
        <v>6</v>
      </c>
      <c r="D38" s="249"/>
      <c r="E38" s="142">
        <v>65218</v>
      </c>
      <c r="F38" s="143">
        <v>40715</v>
      </c>
      <c r="G38" s="144">
        <v>1143</v>
      </c>
      <c r="H38" s="143">
        <v>23330</v>
      </c>
      <c r="I38" s="145">
        <v>5348</v>
      </c>
      <c r="J38" s="145">
        <v>12659</v>
      </c>
      <c r="K38" s="258">
        <v>5323</v>
      </c>
      <c r="L38" s="258"/>
      <c r="M38" s="144">
        <v>30</v>
      </c>
      <c r="N38" s="54">
        <v>2.91</v>
      </c>
    </row>
    <row r="39" spans="1:14" s="47" customFormat="1" ht="11.25" customHeight="1" x14ac:dyDescent="0.15">
      <c r="A39" s="277"/>
      <c r="B39" s="112"/>
      <c r="C39" s="117"/>
      <c r="D39" s="118" t="s">
        <v>5</v>
      </c>
      <c r="E39" s="146">
        <v>45707</v>
      </c>
      <c r="F39" s="147">
        <v>37892</v>
      </c>
      <c r="G39" s="148">
        <v>598</v>
      </c>
      <c r="H39" s="147">
        <v>7208</v>
      </c>
      <c r="I39" s="149">
        <v>110</v>
      </c>
      <c r="J39" s="149">
        <v>3616</v>
      </c>
      <c r="K39" s="259">
        <v>3482</v>
      </c>
      <c r="L39" s="259"/>
      <c r="M39" s="148">
        <v>9</v>
      </c>
      <c r="N39" s="55">
        <v>3.4</v>
      </c>
    </row>
    <row r="40" spans="1:14" s="47" customFormat="1" ht="11.25" customHeight="1" x14ac:dyDescent="0.15">
      <c r="A40" s="277"/>
      <c r="B40" s="112"/>
      <c r="C40" s="117"/>
      <c r="D40" s="123" t="s">
        <v>4</v>
      </c>
      <c r="E40" s="150">
        <v>5708</v>
      </c>
      <c r="F40" s="151"/>
      <c r="G40" s="28"/>
      <c r="H40" s="151">
        <v>5708</v>
      </c>
      <c r="I40" s="152"/>
      <c r="J40" s="152">
        <v>4903</v>
      </c>
      <c r="K40" s="237">
        <v>805</v>
      </c>
      <c r="L40" s="237"/>
      <c r="M40" s="28"/>
      <c r="N40" s="56">
        <v>3.3</v>
      </c>
    </row>
    <row r="41" spans="1:14" s="47" customFormat="1" ht="11.25" customHeight="1" x14ac:dyDescent="0.15">
      <c r="A41" s="277"/>
      <c r="B41" s="112"/>
      <c r="C41" s="117"/>
      <c r="D41" s="126" t="s">
        <v>3</v>
      </c>
      <c r="E41" s="150">
        <v>12389</v>
      </c>
      <c r="F41" s="151">
        <v>2457</v>
      </c>
      <c r="G41" s="28">
        <v>503</v>
      </c>
      <c r="H41" s="151">
        <v>9424</v>
      </c>
      <c r="I41" s="152">
        <v>5026</v>
      </c>
      <c r="J41" s="152">
        <v>3489</v>
      </c>
      <c r="K41" s="237">
        <v>909</v>
      </c>
      <c r="L41" s="237"/>
      <c r="M41" s="28">
        <v>5</v>
      </c>
      <c r="N41" s="56">
        <v>1.86</v>
      </c>
    </row>
    <row r="42" spans="1:14" s="47" customFormat="1" ht="11.25" customHeight="1" x14ac:dyDescent="0.15">
      <c r="A42" s="277"/>
      <c r="B42" s="112"/>
      <c r="C42" s="153"/>
      <c r="D42" s="127" t="s">
        <v>2</v>
      </c>
      <c r="E42" s="154">
        <v>1414</v>
      </c>
      <c r="F42" s="155">
        <v>366</v>
      </c>
      <c r="G42" s="30">
        <v>42</v>
      </c>
      <c r="H42" s="155">
        <v>990</v>
      </c>
      <c r="I42" s="156">
        <v>212</v>
      </c>
      <c r="J42" s="156">
        <v>651</v>
      </c>
      <c r="K42" s="254">
        <v>127</v>
      </c>
      <c r="L42" s="254"/>
      <c r="M42" s="30">
        <v>16</v>
      </c>
      <c r="N42" s="57">
        <v>2.4300000000000002</v>
      </c>
    </row>
    <row r="43" spans="1:14" s="47" customFormat="1" ht="11.25" customHeight="1" thickBot="1" x14ac:dyDescent="0.2">
      <c r="A43" s="277"/>
      <c r="B43" s="112"/>
      <c r="C43" s="255" t="s">
        <v>1</v>
      </c>
      <c r="D43" s="256"/>
      <c r="E43" s="150">
        <v>366</v>
      </c>
      <c r="F43" s="151">
        <v>256</v>
      </c>
      <c r="G43" s="28">
        <v>3</v>
      </c>
      <c r="H43" s="151">
        <v>106</v>
      </c>
      <c r="I43" s="152">
        <v>22</v>
      </c>
      <c r="J43" s="157">
        <v>74</v>
      </c>
      <c r="K43" s="237">
        <v>10</v>
      </c>
      <c r="L43" s="237"/>
      <c r="M43" s="28">
        <v>1</v>
      </c>
      <c r="N43" s="56">
        <v>1.72</v>
      </c>
    </row>
    <row r="44" spans="1:14" s="35" customFormat="1" ht="11.25" customHeight="1" thickTop="1" thickBot="1" x14ac:dyDescent="0.2">
      <c r="A44" s="278"/>
      <c r="B44" s="279" t="s">
        <v>35</v>
      </c>
      <c r="C44" s="280"/>
      <c r="D44" s="280"/>
      <c r="E44" s="158">
        <v>287</v>
      </c>
      <c r="F44" s="159"/>
      <c r="G44" s="160"/>
      <c r="H44" s="101"/>
      <c r="I44" s="167"/>
      <c r="J44" s="167"/>
      <c r="K44" s="101"/>
      <c r="L44" s="101"/>
      <c r="M44" s="161"/>
      <c r="N44" s="103">
        <v>1.08</v>
      </c>
    </row>
    <row r="45" spans="1:14" s="47" customFormat="1" ht="11.25" customHeight="1" x14ac:dyDescent="0.15">
      <c r="A45" s="277" t="s">
        <v>23</v>
      </c>
      <c r="B45" s="242" t="s">
        <v>8</v>
      </c>
      <c r="C45" s="242"/>
      <c r="D45" s="242"/>
      <c r="E45" s="150">
        <f>F45+G45+H45+M45</f>
        <v>66942</v>
      </c>
      <c r="F45" s="151">
        <v>40774</v>
      </c>
      <c r="G45" s="28">
        <v>1022</v>
      </c>
      <c r="H45" s="151">
        <f t="shared" ref="H45:H51" si="2">SUM(I45:L45)</f>
        <v>25099</v>
      </c>
      <c r="I45" s="141">
        <v>5348</v>
      </c>
      <c r="J45" s="141">
        <v>13086</v>
      </c>
      <c r="K45" s="141">
        <v>6043</v>
      </c>
      <c r="L45" s="151">
        <v>622</v>
      </c>
      <c r="M45" s="28">
        <v>47</v>
      </c>
      <c r="N45" s="56">
        <v>2.75</v>
      </c>
    </row>
    <row r="46" spans="1:14" s="47" customFormat="1" ht="11.25" customHeight="1" x14ac:dyDescent="0.15">
      <c r="A46" s="277"/>
      <c r="B46" s="112" t="s">
        <v>7</v>
      </c>
      <c r="C46" s="246" t="s">
        <v>6</v>
      </c>
      <c r="D46" s="249"/>
      <c r="E46" s="142">
        <f>F46+G46+H46+M46</f>
        <v>66046</v>
      </c>
      <c r="F46" s="143">
        <v>40078</v>
      </c>
      <c r="G46" s="144">
        <v>1016</v>
      </c>
      <c r="H46" s="143">
        <f t="shared" si="2"/>
        <v>24905</v>
      </c>
      <c r="I46" s="145">
        <v>5282</v>
      </c>
      <c r="J46" s="145">
        <v>12996</v>
      </c>
      <c r="K46" s="145">
        <v>6006</v>
      </c>
      <c r="L46" s="143">
        <v>621</v>
      </c>
      <c r="M46" s="144">
        <v>47</v>
      </c>
      <c r="N46" s="54">
        <v>2.76</v>
      </c>
    </row>
    <row r="47" spans="1:14" s="47" customFormat="1" ht="11.25" customHeight="1" x14ac:dyDescent="0.15">
      <c r="A47" s="277"/>
      <c r="B47" s="112"/>
      <c r="C47" s="117"/>
      <c r="D47" s="118" t="s">
        <v>5</v>
      </c>
      <c r="E47" s="146">
        <f>F47+G47+H47+M47</f>
        <v>46864</v>
      </c>
      <c r="F47" s="147">
        <v>38033</v>
      </c>
      <c r="G47" s="148">
        <v>584</v>
      </c>
      <c r="H47" s="147">
        <f t="shared" si="2"/>
        <v>8235</v>
      </c>
      <c r="I47" s="149">
        <v>104</v>
      </c>
      <c r="J47" s="149">
        <v>3642</v>
      </c>
      <c r="K47" s="149">
        <v>4175</v>
      </c>
      <c r="L47" s="147">
        <v>314</v>
      </c>
      <c r="M47" s="148">
        <v>12</v>
      </c>
      <c r="N47" s="55">
        <v>3.19</v>
      </c>
    </row>
    <row r="48" spans="1:14" s="47" customFormat="1" ht="11.25" customHeight="1" x14ac:dyDescent="0.15">
      <c r="A48" s="277"/>
      <c r="B48" s="112"/>
      <c r="C48" s="117"/>
      <c r="D48" s="123" t="s">
        <v>4</v>
      </c>
      <c r="E48" s="150">
        <f>G48+H48</f>
        <v>6088</v>
      </c>
      <c r="F48" s="151"/>
      <c r="G48" s="28">
        <v>2</v>
      </c>
      <c r="H48" s="151">
        <f t="shared" si="2"/>
        <v>6086</v>
      </c>
      <c r="I48" s="152"/>
      <c r="J48" s="152">
        <v>5153</v>
      </c>
      <c r="K48" s="152">
        <v>767</v>
      </c>
      <c r="L48" s="151">
        <v>166</v>
      </c>
      <c r="M48" s="28"/>
      <c r="N48" s="56">
        <v>2.98</v>
      </c>
    </row>
    <row r="49" spans="1:15" s="47" customFormat="1" ht="11.25" customHeight="1" x14ac:dyDescent="0.15">
      <c r="A49" s="277"/>
      <c r="B49" s="112"/>
      <c r="C49" s="117"/>
      <c r="D49" s="126" t="s">
        <v>3</v>
      </c>
      <c r="E49" s="150">
        <f>F49+G49+H49+M49</f>
        <v>11919</v>
      </c>
      <c r="F49" s="151">
        <v>1784</v>
      </c>
      <c r="G49" s="28">
        <v>402</v>
      </c>
      <c r="H49" s="151">
        <f t="shared" si="2"/>
        <v>9716</v>
      </c>
      <c r="I49" s="152">
        <v>5061</v>
      </c>
      <c r="J49" s="152">
        <v>3532</v>
      </c>
      <c r="K49" s="152">
        <v>996</v>
      </c>
      <c r="L49" s="151">
        <v>127</v>
      </c>
      <c r="M49" s="28">
        <v>17</v>
      </c>
      <c r="N49" s="56">
        <v>1.78</v>
      </c>
    </row>
    <row r="50" spans="1:15" s="47" customFormat="1" ht="11.25" customHeight="1" x14ac:dyDescent="0.15">
      <c r="A50" s="277"/>
      <c r="B50" s="112"/>
      <c r="C50" s="153"/>
      <c r="D50" s="127" t="s">
        <v>2</v>
      </c>
      <c r="E50" s="154">
        <f>F50+G50+H50+M50</f>
        <v>1175</v>
      </c>
      <c r="F50" s="155">
        <v>261</v>
      </c>
      <c r="G50" s="30">
        <v>28</v>
      </c>
      <c r="H50" s="155">
        <f t="shared" si="2"/>
        <v>868</v>
      </c>
      <c r="I50" s="156">
        <v>117</v>
      </c>
      <c r="J50" s="156">
        <v>669</v>
      </c>
      <c r="K50" s="156">
        <v>68</v>
      </c>
      <c r="L50" s="155">
        <v>14</v>
      </c>
      <c r="M50" s="30">
        <v>18</v>
      </c>
      <c r="N50" s="57">
        <v>2.37</v>
      </c>
      <c r="O50" s="48"/>
    </row>
    <row r="51" spans="1:15" s="47" customFormat="1" ht="11.25" customHeight="1" thickBot="1" x14ac:dyDescent="0.2">
      <c r="A51" s="277"/>
      <c r="B51" s="112"/>
      <c r="C51" s="255" t="s">
        <v>1</v>
      </c>
      <c r="D51" s="256"/>
      <c r="E51" s="150">
        <f>F51+G51+H51</f>
        <v>896</v>
      </c>
      <c r="F51" s="151">
        <v>696</v>
      </c>
      <c r="G51" s="28">
        <v>6</v>
      </c>
      <c r="H51" s="151">
        <f t="shared" si="2"/>
        <v>194</v>
      </c>
      <c r="I51" s="152">
        <v>66</v>
      </c>
      <c r="J51" s="152">
        <v>90</v>
      </c>
      <c r="K51" s="152">
        <v>37</v>
      </c>
      <c r="L51" s="151">
        <v>1</v>
      </c>
      <c r="M51" s="28"/>
      <c r="N51" s="56">
        <v>2.09</v>
      </c>
      <c r="O51" s="48"/>
    </row>
    <row r="52" spans="1:15" s="35" customFormat="1" ht="11.25" customHeight="1" thickTop="1" thickBot="1" x14ac:dyDescent="0.2">
      <c r="A52" s="277"/>
      <c r="B52" s="298" t="s">
        <v>35</v>
      </c>
      <c r="C52" s="299"/>
      <c r="D52" s="299"/>
      <c r="E52" s="162">
        <v>232</v>
      </c>
      <c r="F52" s="163"/>
      <c r="G52" s="164"/>
      <c r="H52" s="102"/>
      <c r="I52" s="135"/>
      <c r="J52" s="135"/>
      <c r="K52" s="135"/>
      <c r="L52" s="102"/>
      <c r="M52" s="136"/>
      <c r="N52" s="137">
        <v>1.06</v>
      </c>
    </row>
    <row r="53" spans="1:15" s="47" customFormat="1" ht="11.25" customHeight="1" x14ac:dyDescent="0.15">
      <c r="A53" s="276" t="s">
        <v>24</v>
      </c>
      <c r="B53" s="248" t="s">
        <v>8</v>
      </c>
      <c r="C53" s="248"/>
      <c r="D53" s="248"/>
      <c r="E53" s="138">
        <v>69060</v>
      </c>
      <c r="F53" s="139">
        <v>42984</v>
      </c>
      <c r="G53" s="140">
        <v>1041</v>
      </c>
      <c r="H53" s="139">
        <v>25029</v>
      </c>
      <c r="I53" s="141">
        <v>5413</v>
      </c>
      <c r="J53" s="141">
        <v>12450</v>
      </c>
      <c r="K53" s="141">
        <v>6581</v>
      </c>
      <c r="L53" s="139">
        <v>585</v>
      </c>
      <c r="M53" s="140">
        <v>6</v>
      </c>
      <c r="N53" s="59">
        <v>2.62</v>
      </c>
      <c r="O53" s="48"/>
    </row>
    <row r="54" spans="1:15" s="47" customFormat="1" ht="11.25" customHeight="1" x14ac:dyDescent="0.15">
      <c r="A54" s="277"/>
      <c r="B54" s="112" t="s">
        <v>7</v>
      </c>
      <c r="C54" s="246" t="s">
        <v>6</v>
      </c>
      <c r="D54" s="249"/>
      <c r="E54" s="142">
        <v>67951</v>
      </c>
      <c r="F54" s="143">
        <v>42079</v>
      </c>
      <c r="G54" s="144">
        <v>1028</v>
      </c>
      <c r="H54" s="143">
        <v>24838</v>
      </c>
      <c r="I54" s="145">
        <v>5357</v>
      </c>
      <c r="J54" s="145">
        <v>12342</v>
      </c>
      <c r="K54" s="145">
        <v>6554</v>
      </c>
      <c r="L54" s="143">
        <v>585</v>
      </c>
      <c r="M54" s="144">
        <v>6</v>
      </c>
      <c r="N54" s="54">
        <v>2.63</v>
      </c>
      <c r="O54" s="48"/>
    </row>
    <row r="55" spans="1:15" s="47" customFormat="1" ht="11.25" customHeight="1" x14ac:dyDescent="0.15">
      <c r="A55" s="277"/>
      <c r="B55" s="112"/>
      <c r="C55" s="117"/>
      <c r="D55" s="118" t="s">
        <v>5</v>
      </c>
      <c r="E55" s="146">
        <v>49376</v>
      </c>
      <c r="F55" s="147">
        <v>40308</v>
      </c>
      <c r="G55" s="148">
        <v>665</v>
      </c>
      <c r="H55" s="147">
        <v>8403</v>
      </c>
      <c r="I55" s="149">
        <v>151</v>
      </c>
      <c r="J55" s="149">
        <v>3283</v>
      </c>
      <c r="K55" s="149">
        <v>4662</v>
      </c>
      <c r="L55" s="147">
        <v>307</v>
      </c>
      <c r="M55" s="148"/>
      <c r="N55" s="55">
        <v>3.02</v>
      </c>
      <c r="O55" s="48"/>
    </row>
    <row r="56" spans="1:15" s="47" customFormat="1" ht="11.25" customHeight="1" x14ac:dyDescent="0.15">
      <c r="A56" s="277"/>
      <c r="B56" s="112"/>
      <c r="C56" s="117"/>
      <c r="D56" s="123" t="s">
        <v>4</v>
      </c>
      <c r="E56" s="150">
        <v>5160</v>
      </c>
      <c r="F56" s="151"/>
      <c r="G56" s="28"/>
      <c r="H56" s="151">
        <v>5160</v>
      </c>
      <c r="I56" s="152"/>
      <c r="J56" s="152">
        <v>4320</v>
      </c>
      <c r="K56" s="152">
        <v>693</v>
      </c>
      <c r="L56" s="151">
        <v>147</v>
      </c>
      <c r="M56" s="28"/>
      <c r="N56" s="56">
        <v>2.78</v>
      </c>
      <c r="O56" s="48"/>
    </row>
    <row r="57" spans="1:15" s="47" customFormat="1" ht="11.25" customHeight="1" x14ac:dyDescent="0.15">
      <c r="A57" s="277"/>
      <c r="B57" s="112"/>
      <c r="C57" s="117"/>
      <c r="D57" s="126" t="s">
        <v>3</v>
      </c>
      <c r="E57" s="150">
        <v>12473</v>
      </c>
      <c r="F57" s="151">
        <v>1641</v>
      </c>
      <c r="G57" s="28">
        <v>356</v>
      </c>
      <c r="H57" s="151">
        <v>10472</v>
      </c>
      <c r="I57" s="152">
        <v>5076</v>
      </c>
      <c r="J57" s="152">
        <v>4214</v>
      </c>
      <c r="K57" s="152">
        <v>1080</v>
      </c>
      <c r="L57" s="151">
        <v>102</v>
      </c>
      <c r="M57" s="28">
        <v>4</v>
      </c>
      <c r="N57" s="56">
        <v>1.75</v>
      </c>
      <c r="O57" s="48"/>
    </row>
    <row r="58" spans="1:15" ht="11.25" customHeight="1" x14ac:dyDescent="0.15">
      <c r="A58" s="277"/>
      <c r="B58" s="112"/>
      <c r="C58" s="153"/>
      <c r="D58" s="127" t="s">
        <v>2</v>
      </c>
      <c r="E58" s="154">
        <v>942</v>
      </c>
      <c r="F58" s="155">
        <v>130</v>
      </c>
      <c r="G58" s="30">
        <v>7</v>
      </c>
      <c r="H58" s="155">
        <v>803</v>
      </c>
      <c r="I58" s="156">
        <v>130</v>
      </c>
      <c r="J58" s="156">
        <v>525</v>
      </c>
      <c r="K58" s="156">
        <v>119</v>
      </c>
      <c r="L58" s="155">
        <v>29</v>
      </c>
      <c r="M58" s="30">
        <v>2</v>
      </c>
      <c r="N58" s="165">
        <v>1.91</v>
      </c>
    </row>
    <row r="59" spans="1:15" ht="11.25" customHeight="1" thickBot="1" x14ac:dyDescent="0.2">
      <c r="A59" s="277"/>
      <c r="B59" s="112"/>
      <c r="C59" s="250" t="s">
        <v>1</v>
      </c>
      <c r="D59" s="251"/>
      <c r="E59" s="150">
        <v>1109</v>
      </c>
      <c r="F59" s="151">
        <v>905</v>
      </c>
      <c r="G59" s="28">
        <v>13</v>
      </c>
      <c r="H59" s="151">
        <v>191</v>
      </c>
      <c r="I59" s="152">
        <v>56</v>
      </c>
      <c r="J59" s="152">
        <v>108</v>
      </c>
      <c r="K59" s="152">
        <v>27</v>
      </c>
      <c r="L59" s="151"/>
      <c r="M59" s="28"/>
      <c r="N59" s="166">
        <v>2.12</v>
      </c>
    </row>
    <row r="60" spans="1:15" s="35" customFormat="1" ht="11.25" customHeight="1" thickTop="1" thickBot="1" x14ac:dyDescent="0.2">
      <c r="A60" s="278"/>
      <c r="B60" s="279" t="s">
        <v>35</v>
      </c>
      <c r="C60" s="280"/>
      <c r="D60" s="280"/>
      <c r="E60" s="158">
        <v>214</v>
      </c>
      <c r="F60" s="159"/>
      <c r="G60" s="160"/>
      <c r="H60" s="101"/>
      <c r="I60" s="167"/>
      <c r="J60" s="167"/>
      <c r="K60" s="167"/>
      <c r="L60" s="101"/>
      <c r="M60" s="161"/>
      <c r="N60" s="103">
        <v>1.03</v>
      </c>
    </row>
    <row r="61" spans="1:15" ht="11.25" customHeight="1" x14ac:dyDescent="0.15">
      <c r="A61" s="302" t="s">
        <v>25</v>
      </c>
      <c r="B61" s="252" t="s">
        <v>8</v>
      </c>
      <c r="C61" s="248"/>
      <c r="D61" s="253"/>
      <c r="E61" s="234">
        <f t="shared" ref="E61:K61" si="3">E62+E67</f>
        <v>69171</v>
      </c>
      <c r="F61" s="139">
        <f t="shared" si="3"/>
        <v>43647</v>
      </c>
      <c r="G61" s="140">
        <f t="shared" si="3"/>
        <v>777</v>
      </c>
      <c r="H61" s="139">
        <f t="shared" si="3"/>
        <v>24693</v>
      </c>
      <c r="I61" s="141">
        <f t="shared" si="3"/>
        <v>5240</v>
      </c>
      <c r="J61" s="141">
        <f t="shared" si="3"/>
        <v>11473</v>
      </c>
      <c r="K61" s="141">
        <f t="shared" si="3"/>
        <v>6832</v>
      </c>
      <c r="L61" s="139">
        <f>L62</f>
        <v>1148</v>
      </c>
      <c r="M61" s="140">
        <f>M62+M67</f>
        <v>51</v>
      </c>
      <c r="N61" s="235">
        <v>2.5157665030005454</v>
      </c>
    </row>
    <row r="62" spans="1:15" ht="11.25" customHeight="1" x14ac:dyDescent="0.15">
      <c r="A62" s="303"/>
      <c r="B62" s="117" t="s">
        <v>7</v>
      </c>
      <c r="C62" s="246" t="s">
        <v>6</v>
      </c>
      <c r="D62" s="247"/>
      <c r="E62" s="169">
        <f t="shared" ref="E62:M62" si="4">SUM(E63:E66)</f>
        <v>68559</v>
      </c>
      <c r="F62" s="170">
        <f t="shared" si="4"/>
        <v>43208</v>
      </c>
      <c r="G62" s="171">
        <f t="shared" si="4"/>
        <v>763</v>
      </c>
      <c r="H62" s="170">
        <f t="shared" si="4"/>
        <v>24543</v>
      </c>
      <c r="I62" s="172">
        <f t="shared" si="4"/>
        <v>5166</v>
      </c>
      <c r="J62" s="172">
        <f t="shared" si="4"/>
        <v>11410</v>
      </c>
      <c r="K62" s="172">
        <f t="shared" si="4"/>
        <v>6819</v>
      </c>
      <c r="L62" s="170">
        <f t="shared" si="4"/>
        <v>1148</v>
      </c>
      <c r="M62" s="171">
        <f t="shared" si="4"/>
        <v>42</v>
      </c>
      <c r="N62" s="173">
        <v>2.5214784847370355</v>
      </c>
    </row>
    <row r="63" spans="1:15" ht="11.25" customHeight="1" x14ac:dyDescent="0.15">
      <c r="A63" s="303"/>
      <c r="B63" s="117"/>
      <c r="C63" s="117"/>
      <c r="D63" s="174" t="s">
        <v>5</v>
      </c>
      <c r="E63" s="175">
        <v>50482</v>
      </c>
      <c r="F63" s="147">
        <v>41577</v>
      </c>
      <c r="G63" s="148">
        <v>392</v>
      </c>
      <c r="H63" s="147">
        <f>SUM(I63:L63)</f>
        <v>8499</v>
      </c>
      <c r="I63" s="149">
        <v>110</v>
      </c>
      <c r="J63" s="149">
        <v>2558</v>
      </c>
      <c r="K63" s="149">
        <v>4944</v>
      </c>
      <c r="L63" s="147">
        <v>887</v>
      </c>
      <c r="M63" s="176">
        <v>11</v>
      </c>
      <c r="N63" s="177">
        <v>2.8630898366606172</v>
      </c>
    </row>
    <row r="64" spans="1:15" ht="11.25" customHeight="1" x14ac:dyDescent="0.15">
      <c r="A64" s="303"/>
      <c r="B64" s="117"/>
      <c r="C64" s="117"/>
      <c r="D64" s="178" t="s">
        <v>4</v>
      </c>
      <c r="E64" s="168">
        <f>H64</f>
        <v>4977</v>
      </c>
      <c r="F64" s="187"/>
      <c r="G64" s="3"/>
      <c r="H64" s="151">
        <f>SUM(I64:L64)</f>
        <v>4977</v>
      </c>
      <c r="I64" s="179"/>
      <c r="J64" s="152">
        <v>4204</v>
      </c>
      <c r="K64" s="152">
        <v>648</v>
      </c>
      <c r="L64" s="151">
        <v>125</v>
      </c>
      <c r="M64" s="3"/>
      <c r="N64" s="166">
        <v>2.5734229576008274</v>
      </c>
    </row>
    <row r="65" spans="1:14" ht="11.25" customHeight="1" x14ac:dyDescent="0.15">
      <c r="A65" s="303"/>
      <c r="B65" s="117"/>
      <c r="C65" s="117"/>
      <c r="D65" s="180" t="s">
        <v>3</v>
      </c>
      <c r="E65" s="168">
        <f>F65+G65+H65+M65</f>
        <v>12307</v>
      </c>
      <c r="F65" s="151">
        <v>1524</v>
      </c>
      <c r="G65" s="28">
        <v>365</v>
      </c>
      <c r="H65" s="151">
        <f>SUM(I65:L65)</f>
        <v>10396</v>
      </c>
      <c r="I65" s="152">
        <v>4919</v>
      </c>
      <c r="J65" s="152">
        <v>4232</v>
      </c>
      <c r="K65" s="152">
        <v>1122</v>
      </c>
      <c r="L65" s="151">
        <v>123</v>
      </c>
      <c r="M65" s="28">
        <v>22</v>
      </c>
      <c r="N65" s="166">
        <v>1.701742256637168</v>
      </c>
    </row>
    <row r="66" spans="1:14" ht="11.25" customHeight="1" x14ac:dyDescent="0.15">
      <c r="A66" s="303"/>
      <c r="B66" s="117"/>
      <c r="C66" s="117"/>
      <c r="D66" s="181" t="s">
        <v>2</v>
      </c>
      <c r="E66" s="182">
        <f>F66+G66+H66+M66</f>
        <v>793</v>
      </c>
      <c r="F66" s="155">
        <v>107</v>
      </c>
      <c r="G66" s="30">
        <v>6</v>
      </c>
      <c r="H66" s="155">
        <f>SUM(I66:L66)</f>
        <v>671</v>
      </c>
      <c r="I66" s="156">
        <v>137</v>
      </c>
      <c r="J66" s="156">
        <v>416</v>
      </c>
      <c r="K66" s="156">
        <v>105</v>
      </c>
      <c r="L66" s="155">
        <v>13</v>
      </c>
      <c r="M66" s="30">
        <v>9</v>
      </c>
      <c r="N66" s="165">
        <v>2.0229591836734695</v>
      </c>
    </row>
    <row r="67" spans="1:14" ht="11.25" customHeight="1" thickBot="1" x14ac:dyDescent="0.2">
      <c r="A67" s="303"/>
      <c r="B67" s="117"/>
      <c r="C67" s="246" t="s">
        <v>1</v>
      </c>
      <c r="D67" s="247"/>
      <c r="E67" s="183">
        <f>F67+G67+H67+M67</f>
        <v>612</v>
      </c>
      <c r="F67" s="143">
        <v>439</v>
      </c>
      <c r="G67" s="144">
        <v>14</v>
      </c>
      <c r="H67" s="143">
        <f>SUM(I67:L67)</f>
        <v>150</v>
      </c>
      <c r="I67" s="145">
        <v>74</v>
      </c>
      <c r="J67" s="145">
        <v>63</v>
      </c>
      <c r="K67" s="145">
        <v>13</v>
      </c>
      <c r="L67" s="188"/>
      <c r="M67" s="184">
        <v>9</v>
      </c>
      <c r="N67" s="67">
        <v>2.0065573770491802</v>
      </c>
    </row>
    <row r="68" spans="1:14" s="35" customFormat="1" ht="11.25" customHeight="1" thickTop="1" thickBot="1" x14ac:dyDescent="0.2">
      <c r="A68" s="304"/>
      <c r="B68" s="279" t="s">
        <v>35</v>
      </c>
      <c r="C68" s="280"/>
      <c r="D68" s="301"/>
      <c r="E68" s="236">
        <v>280</v>
      </c>
      <c r="F68" s="159"/>
      <c r="G68" s="220"/>
      <c r="H68" s="101"/>
      <c r="I68" s="167"/>
      <c r="J68" s="167"/>
      <c r="K68" s="167"/>
      <c r="L68" s="101"/>
      <c r="M68" s="161"/>
      <c r="N68" s="103">
        <v>1.2068965517241379</v>
      </c>
    </row>
    <row r="69" spans="1:14" ht="11.25" customHeight="1" x14ac:dyDescent="0.15">
      <c r="A69" s="285">
        <v>27</v>
      </c>
      <c r="B69" s="288" t="s">
        <v>8</v>
      </c>
      <c r="C69" s="289"/>
      <c r="D69" s="290"/>
      <c r="E69" s="5">
        <f t="shared" ref="E69:E75" si="5">IF(SUM(F69:H69,M69)=0,"",SUM(F69:H69,M69))</f>
        <v>68810</v>
      </c>
      <c r="F69" s="39">
        <f>IF(SUM(F70,F75)=0,"",SUM(F70,F75))</f>
        <v>43388</v>
      </c>
      <c r="G69" s="40">
        <f>IF(SUM(G70,G75)=0,"",SUM(G70,G75))</f>
        <v>656</v>
      </c>
      <c r="H69" s="4">
        <f t="shared" ref="H69:H75" si="6">IF(SUM(I69:L69)=0,"",SUM(I69:L69))</f>
        <v>24692</v>
      </c>
      <c r="I69" s="41">
        <f>IF(SUM(I70,I75)=0,"",SUM(I70,I75))</f>
        <v>5418</v>
      </c>
      <c r="J69" s="41">
        <f>IF(SUM(J70,J75)=0,"",SUM(J70,J75))</f>
        <v>11393</v>
      </c>
      <c r="K69" s="41">
        <f>IF(SUM(K70,K75)=0,"",SUM(K70,K75))</f>
        <v>6327</v>
      </c>
      <c r="L69" s="39">
        <f>IF(SUM(L70,L75)=0,"",SUM(L70,L75))</f>
        <v>1554</v>
      </c>
      <c r="M69" s="40">
        <f>IF(SUM(M70,M75)=0,"",SUM(M70,M75))</f>
        <v>74</v>
      </c>
      <c r="N69" s="27">
        <v>2.42</v>
      </c>
    </row>
    <row r="70" spans="1:14" ht="11.25" customHeight="1" x14ac:dyDescent="0.15">
      <c r="A70" s="286"/>
      <c r="B70" s="38" t="s">
        <v>7</v>
      </c>
      <c r="C70" s="291" t="s">
        <v>6</v>
      </c>
      <c r="D70" s="292"/>
      <c r="E70" s="17">
        <f t="shared" si="5"/>
        <v>68394</v>
      </c>
      <c r="F70" s="14">
        <f>IF(SUM(F71:F74)=0,"",SUM(F71:F74))</f>
        <v>43097</v>
      </c>
      <c r="G70" s="13">
        <f>IF(SUM(G71:G74)=0,"",SUM(G71:G74))</f>
        <v>651</v>
      </c>
      <c r="H70" s="16">
        <f t="shared" si="6"/>
        <v>24572</v>
      </c>
      <c r="I70" s="15">
        <f>IF(SUM(I71:I74)=0,"",SUM(I71:I74))</f>
        <v>5369</v>
      </c>
      <c r="J70" s="15">
        <f>IF(SUM(J71:J74)=0,"",SUM(J71:J74))</f>
        <v>11353</v>
      </c>
      <c r="K70" s="15">
        <f>IF(SUM(K71:K74)=0,"",SUM(K71:K74))</f>
        <v>6297</v>
      </c>
      <c r="L70" s="14">
        <f>IF(SUM(L71:L74)=0,"",SUM(L71:L74))</f>
        <v>1553</v>
      </c>
      <c r="M70" s="13">
        <f>IF(SUM(M71:M74)=0,"",SUM(M71:M74))</f>
        <v>74</v>
      </c>
      <c r="N70" s="18">
        <v>2.4300000000000002</v>
      </c>
    </row>
    <row r="71" spans="1:14" ht="11.25" customHeight="1" x14ac:dyDescent="0.15">
      <c r="A71" s="286"/>
      <c r="B71" s="38"/>
      <c r="C71" s="38"/>
      <c r="D71" s="12" t="s">
        <v>5</v>
      </c>
      <c r="E71" s="11">
        <f t="shared" si="5"/>
        <v>50734</v>
      </c>
      <c r="F71" s="19">
        <v>41768</v>
      </c>
      <c r="G71" s="20">
        <v>254</v>
      </c>
      <c r="H71" s="10">
        <f t="shared" si="6"/>
        <v>8667</v>
      </c>
      <c r="I71" s="21">
        <v>90</v>
      </c>
      <c r="J71" s="21">
        <v>2726</v>
      </c>
      <c r="K71" s="21">
        <v>4551</v>
      </c>
      <c r="L71" s="19">
        <f>694+606</f>
        <v>1300</v>
      </c>
      <c r="M71" s="20">
        <v>45</v>
      </c>
      <c r="N71" s="22">
        <v>2.73</v>
      </c>
    </row>
    <row r="72" spans="1:14" ht="11.25" customHeight="1" x14ac:dyDescent="0.15">
      <c r="A72" s="286"/>
      <c r="B72" s="38"/>
      <c r="C72" s="38"/>
      <c r="D72" s="9" t="s">
        <v>4</v>
      </c>
      <c r="E72" s="5">
        <f t="shared" si="5"/>
        <v>4205</v>
      </c>
      <c r="F72" s="23"/>
      <c r="G72" s="3"/>
      <c r="H72" s="4">
        <f t="shared" si="6"/>
        <v>4205</v>
      </c>
      <c r="I72" s="24"/>
      <c r="J72" s="25">
        <v>3537</v>
      </c>
      <c r="K72" s="25">
        <v>541</v>
      </c>
      <c r="L72" s="26">
        <f>127+0</f>
        <v>127</v>
      </c>
      <c r="M72" s="3"/>
      <c r="N72" s="27">
        <v>2.38</v>
      </c>
    </row>
    <row r="73" spans="1:14" ht="11.25" customHeight="1" x14ac:dyDescent="0.15">
      <c r="A73" s="286"/>
      <c r="B73" s="38"/>
      <c r="C73" s="38"/>
      <c r="D73" s="9" t="s">
        <v>3</v>
      </c>
      <c r="E73" s="5">
        <f t="shared" si="5"/>
        <v>12722</v>
      </c>
      <c r="F73" s="26">
        <v>1218</v>
      </c>
      <c r="G73" s="28">
        <v>375</v>
      </c>
      <c r="H73" s="4">
        <f t="shared" si="6"/>
        <v>11107</v>
      </c>
      <c r="I73" s="25">
        <v>5141</v>
      </c>
      <c r="J73" s="25">
        <v>4763</v>
      </c>
      <c r="K73" s="25">
        <v>1085</v>
      </c>
      <c r="L73" s="26">
        <f>116+2</f>
        <v>118</v>
      </c>
      <c r="M73" s="28">
        <v>22</v>
      </c>
      <c r="N73" s="27">
        <v>1.7</v>
      </c>
    </row>
    <row r="74" spans="1:14" ht="11.25" customHeight="1" x14ac:dyDescent="0.15">
      <c r="A74" s="286"/>
      <c r="B74" s="38"/>
      <c r="C74" s="38"/>
      <c r="D74" s="8" t="s">
        <v>2</v>
      </c>
      <c r="E74" s="7">
        <f t="shared" si="5"/>
        <v>733</v>
      </c>
      <c r="F74" s="29">
        <v>111</v>
      </c>
      <c r="G74" s="30">
        <v>22</v>
      </c>
      <c r="H74" s="6">
        <f t="shared" si="6"/>
        <v>593</v>
      </c>
      <c r="I74" s="31">
        <v>138</v>
      </c>
      <c r="J74" s="31">
        <v>327</v>
      </c>
      <c r="K74" s="31">
        <v>120</v>
      </c>
      <c r="L74" s="29">
        <f>5+3</f>
        <v>8</v>
      </c>
      <c r="M74" s="30">
        <v>7</v>
      </c>
      <c r="N74" s="32">
        <v>1.98</v>
      </c>
    </row>
    <row r="75" spans="1:14" ht="11.25" customHeight="1" thickBot="1" x14ac:dyDescent="0.2">
      <c r="A75" s="286"/>
      <c r="B75" s="38"/>
      <c r="C75" s="291" t="s">
        <v>1</v>
      </c>
      <c r="D75" s="292"/>
      <c r="E75" s="5">
        <f t="shared" si="5"/>
        <v>416</v>
      </c>
      <c r="F75" s="26">
        <v>291</v>
      </c>
      <c r="G75" s="28">
        <v>5</v>
      </c>
      <c r="H75" s="4">
        <f t="shared" si="6"/>
        <v>120</v>
      </c>
      <c r="I75" s="25">
        <v>49</v>
      </c>
      <c r="J75" s="25">
        <v>40</v>
      </c>
      <c r="K75" s="25">
        <v>30</v>
      </c>
      <c r="L75" s="26">
        <f>1+0</f>
        <v>1</v>
      </c>
      <c r="M75" s="3"/>
      <c r="N75" s="18">
        <v>1.93</v>
      </c>
    </row>
    <row r="76" spans="1:14" ht="11.25" customHeight="1" thickTop="1" thickBot="1" x14ac:dyDescent="0.2">
      <c r="A76" s="295"/>
      <c r="B76" s="296" t="s">
        <v>35</v>
      </c>
      <c r="C76" s="297"/>
      <c r="D76" s="297"/>
      <c r="E76" s="42">
        <v>426</v>
      </c>
      <c r="F76" s="43"/>
      <c r="G76" s="44"/>
      <c r="H76" s="44"/>
      <c r="I76" s="44"/>
      <c r="J76" s="44"/>
      <c r="K76" s="44"/>
      <c r="L76" s="44"/>
      <c r="M76" s="44"/>
      <c r="N76" s="45">
        <v>1.79</v>
      </c>
    </row>
    <row r="77" spans="1:14" ht="11.25" customHeight="1" x14ac:dyDescent="0.15">
      <c r="A77" s="285" t="s">
        <v>27</v>
      </c>
      <c r="B77" s="288" t="s">
        <v>8</v>
      </c>
      <c r="C77" s="289"/>
      <c r="D77" s="290"/>
      <c r="E77" s="5">
        <f t="shared" ref="E77:E83" si="7">IF(SUM(F77:H77,M77)=0,"",SUM(F77:H77,M77))</f>
        <v>67806</v>
      </c>
      <c r="F77" s="39">
        <f>IF(SUM(F78,F83)=0,"",SUM(F78,F83))</f>
        <v>43392</v>
      </c>
      <c r="G77" s="40">
        <f>IF(SUM(G78,G83)=0,"",SUM(G78,G83))</f>
        <v>539</v>
      </c>
      <c r="H77" s="4">
        <f t="shared" ref="H77:H83" si="8">IF(SUM(I77:L77)=0,"",SUM(I77:L77))</f>
        <v>23841</v>
      </c>
      <c r="I77" s="41">
        <f>IF(SUM(I78,I83)=0,"",SUM(I78,I83))</f>
        <v>5718</v>
      </c>
      <c r="J77" s="41">
        <f>IF(SUM(J78,J83)=0,"",SUM(J78,J83))</f>
        <v>11188</v>
      </c>
      <c r="K77" s="41">
        <f>IF(SUM(K78,K83)=0,"",SUM(K78,K83))</f>
        <v>6090</v>
      </c>
      <c r="L77" s="39">
        <f>IF(SUM(L78,L83)=0,"",SUM(L78,L83))</f>
        <v>845</v>
      </c>
      <c r="M77" s="40">
        <f>IF(SUM(M78,M83)=0,"",SUM(M78,M83))</f>
        <v>34</v>
      </c>
      <c r="N77" s="27">
        <v>2.25</v>
      </c>
    </row>
    <row r="78" spans="1:14" ht="11.25" customHeight="1" x14ac:dyDescent="0.15">
      <c r="A78" s="286"/>
      <c r="B78" s="38" t="s">
        <v>7</v>
      </c>
      <c r="C78" s="291" t="s">
        <v>6</v>
      </c>
      <c r="D78" s="292"/>
      <c r="E78" s="17">
        <f t="shared" si="7"/>
        <v>67157</v>
      </c>
      <c r="F78" s="14">
        <f>IF(SUM(F79:F82)=0,"",SUM(F79:F82))</f>
        <v>42954</v>
      </c>
      <c r="G78" s="13">
        <f>IF(SUM(G79:G82)=0,"",SUM(G79:G82))</f>
        <v>530</v>
      </c>
      <c r="H78" s="16">
        <f t="shared" si="8"/>
        <v>23640</v>
      </c>
      <c r="I78" s="15">
        <f>IF(SUM(I79:I82)=0,"",SUM(I79:I82))</f>
        <v>5651</v>
      </c>
      <c r="J78" s="15">
        <f>IF(SUM(J79:J82)=0,"",SUM(J79:J82))</f>
        <v>11092</v>
      </c>
      <c r="K78" s="15">
        <f>IF(SUM(K79:K82)=0,"",SUM(K79:K82))</f>
        <v>6054</v>
      </c>
      <c r="L78" s="14">
        <f>IF(SUM(L79:L82)=0,"",SUM(L79:L82))</f>
        <v>843</v>
      </c>
      <c r="M78" s="13">
        <f>IF(SUM(M79:M82)=0,"",SUM(M79:M82))</f>
        <v>33</v>
      </c>
      <c r="N78" s="18">
        <v>2.2599999999999998</v>
      </c>
    </row>
    <row r="79" spans="1:14" ht="11.25" customHeight="1" x14ac:dyDescent="0.15">
      <c r="A79" s="286"/>
      <c r="B79" s="38"/>
      <c r="C79" s="38"/>
      <c r="D79" s="12" t="s">
        <v>5</v>
      </c>
      <c r="E79" s="11">
        <f t="shared" si="7"/>
        <v>49717</v>
      </c>
      <c r="F79" s="19">
        <v>41767</v>
      </c>
      <c r="G79" s="20">
        <v>212</v>
      </c>
      <c r="H79" s="10">
        <f t="shared" si="8"/>
        <v>7724</v>
      </c>
      <c r="I79" s="21">
        <v>99</v>
      </c>
      <c r="J79" s="21">
        <v>2594</v>
      </c>
      <c r="K79" s="21">
        <v>4405</v>
      </c>
      <c r="L79" s="19">
        <v>626</v>
      </c>
      <c r="M79" s="20">
        <v>14</v>
      </c>
      <c r="N79" s="22">
        <v>2.5299999999999998</v>
      </c>
    </row>
    <row r="80" spans="1:14" ht="11.25" customHeight="1" x14ac:dyDescent="0.15">
      <c r="A80" s="286"/>
      <c r="B80" s="38"/>
      <c r="C80" s="38"/>
      <c r="D80" s="9" t="s">
        <v>4</v>
      </c>
      <c r="E80" s="5">
        <f t="shared" si="7"/>
        <v>4006</v>
      </c>
      <c r="F80" s="23">
        <v>3</v>
      </c>
      <c r="G80" s="3"/>
      <c r="H80" s="4">
        <f>IF(SUM(I80:L80)=0,"",SUM(I80:L80))</f>
        <v>4003</v>
      </c>
      <c r="I80" s="24">
        <v>8</v>
      </c>
      <c r="J80" s="25">
        <v>3409</v>
      </c>
      <c r="K80" s="25">
        <v>471</v>
      </c>
      <c r="L80" s="26">
        <v>115</v>
      </c>
      <c r="M80" s="3"/>
      <c r="N80" s="27">
        <v>2.1800000000000002</v>
      </c>
    </row>
    <row r="81" spans="1:14" ht="11.25" customHeight="1" x14ac:dyDescent="0.15">
      <c r="A81" s="286"/>
      <c r="B81" s="38"/>
      <c r="C81" s="38"/>
      <c r="D81" s="9" t="s">
        <v>3</v>
      </c>
      <c r="E81" s="5">
        <f t="shared" si="7"/>
        <v>12697</v>
      </c>
      <c r="F81" s="26">
        <v>1083</v>
      </c>
      <c r="G81" s="28">
        <v>294</v>
      </c>
      <c r="H81" s="4">
        <f t="shared" si="8"/>
        <v>11301</v>
      </c>
      <c r="I81" s="25">
        <v>5359</v>
      </c>
      <c r="J81" s="25">
        <v>4757</v>
      </c>
      <c r="K81" s="25">
        <v>1088</v>
      </c>
      <c r="L81" s="26">
        <v>97</v>
      </c>
      <c r="M81" s="28">
        <v>19</v>
      </c>
      <c r="N81" s="27">
        <v>1.161</v>
      </c>
    </row>
    <row r="82" spans="1:14" ht="11.25" customHeight="1" x14ac:dyDescent="0.15">
      <c r="A82" s="286"/>
      <c r="B82" s="38"/>
      <c r="C82" s="38"/>
      <c r="D82" s="8" t="s">
        <v>2</v>
      </c>
      <c r="E82" s="7">
        <f t="shared" si="7"/>
        <v>737</v>
      </c>
      <c r="F82" s="29">
        <v>101</v>
      </c>
      <c r="G82" s="30">
        <v>24</v>
      </c>
      <c r="H82" s="6">
        <f t="shared" si="8"/>
        <v>612</v>
      </c>
      <c r="I82" s="36">
        <v>185</v>
      </c>
      <c r="J82" s="31">
        <v>332</v>
      </c>
      <c r="K82" s="31">
        <v>90</v>
      </c>
      <c r="L82" s="29">
        <v>5</v>
      </c>
      <c r="M82" s="37"/>
      <c r="N82" s="32">
        <v>1.83</v>
      </c>
    </row>
    <row r="83" spans="1:14" ht="11.25" customHeight="1" thickBot="1" x14ac:dyDescent="0.2">
      <c r="A83" s="286"/>
      <c r="B83" s="38"/>
      <c r="C83" s="291" t="s">
        <v>1</v>
      </c>
      <c r="D83" s="292"/>
      <c r="E83" s="5">
        <f t="shared" si="7"/>
        <v>649</v>
      </c>
      <c r="F83" s="26">
        <v>438</v>
      </c>
      <c r="G83" s="28">
        <v>9</v>
      </c>
      <c r="H83" s="4">
        <f t="shared" si="8"/>
        <v>201</v>
      </c>
      <c r="I83" s="25">
        <v>67</v>
      </c>
      <c r="J83" s="25">
        <v>96</v>
      </c>
      <c r="K83" s="25">
        <v>36</v>
      </c>
      <c r="L83" s="26">
        <v>2</v>
      </c>
      <c r="M83" s="3">
        <v>1</v>
      </c>
      <c r="N83" s="18">
        <v>1.68</v>
      </c>
    </row>
    <row r="84" spans="1:14" ht="11.25" customHeight="1" thickTop="1" x14ac:dyDescent="0.15">
      <c r="A84" s="287"/>
      <c r="B84" s="293" t="s">
        <v>0</v>
      </c>
      <c r="C84" s="294"/>
      <c r="D84" s="294"/>
      <c r="E84" s="33">
        <v>238</v>
      </c>
      <c r="F84" s="2"/>
      <c r="G84" s="1"/>
      <c r="H84" s="1"/>
      <c r="I84" s="1"/>
      <c r="J84" s="1"/>
      <c r="K84" s="1"/>
      <c r="L84" s="1"/>
      <c r="M84" s="1"/>
      <c r="N84" s="34">
        <v>1.69</v>
      </c>
    </row>
  </sheetData>
  <mergeCells count="78">
    <mergeCell ref="K5:L5"/>
    <mergeCell ref="A69:A76"/>
    <mergeCell ref="B69:D69"/>
    <mergeCell ref="C70:D70"/>
    <mergeCell ref="C75:D75"/>
    <mergeCell ref="B76:D76"/>
    <mergeCell ref="B36:D36"/>
    <mergeCell ref="A29:A36"/>
    <mergeCell ref="B44:D44"/>
    <mergeCell ref="B52:D52"/>
    <mergeCell ref="B60:D60"/>
    <mergeCell ref="B68:D68"/>
    <mergeCell ref="A61:A68"/>
    <mergeCell ref="B12:D12"/>
    <mergeCell ref="B5:D5"/>
    <mergeCell ref="C6:D6"/>
    <mergeCell ref="A77:A84"/>
    <mergeCell ref="B77:D77"/>
    <mergeCell ref="C78:D78"/>
    <mergeCell ref="C83:D83"/>
    <mergeCell ref="B84:D84"/>
    <mergeCell ref="C11:D11"/>
    <mergeCell ref="A53:A60"/>
    <mergeCell ref="A45:A52"/>
    <mergeCell ref="A37:A44"/>
    <mergeCell ref="B20:D20"/>
    <mergeCell ref="C22:D22"/>
    <mergeCell ref="C27:D27"/>
    <mergeCell ref="B28:D28"/>
    <mergeCell ref="B45:D45"/>
    <mergeCell ref="C46:D46"/>
    <mergeCell ref="C51:D51"/>
    <mergeCell ref="A5:A12"/>
    <mergeCell ref="B21:D21"/>
    <mergeCell ref="N2:N4"/>
    <mergeCell ref="A1:D1"/>
    <mergeCell ref="J1:M1"/>
    <mergeCell ref="A2:A4"/>
    <mergeCell ref="B2:D4"/>
    <mergeCell ref="E2:E4"/>
    <mergeCell ref="F2:F4"/>
    <mergeCell ref="G2:G4"/>
    <mergeCell ref="H2:L2"/>
    <mergeCell ref="M2:M4"/>
    <mergeCell ref="H3:H4"/>
    <mergeCell ref="K32:L32"/>
    <mergeCell ref="K33:L33"/>
    <mergeCell ref="K34:L34"/>
    <mergeCell ref="C35:D35"/>
    <mergeCell ref="K35:L35"/>
    <mergeCell ref="K31:L31"/>
    <mergeCell ref="B29:D29"/>
    <mergeCell ref="K29:L29"/>
    <mergeCell ref="C30:D30"/>
    <mergeCell ref="K30:L30"/>
    <mergeCell ref="K41:L41"/>
    <mergeCell ref="K42:L42"/>
    <mergeCell ref="C43:D43"/>
    <mergeCell ref="K43:L43"/>
    <mergeCell ref="B37:D37"/>
    <mergeCell ref="K37:L37"/>
    <mergeCell ref="C38:D38"/>
    <mergeCell ref="K38:L38"/>
    <mergeCell ref="K39:L39"/>
    <mergeCell ref="K40:L40"/>
    <mergeCell ref="C67:D67"/>
    <mergeCell ref="B53:D53"/>
    <mergeCell ref="C54:D54"/>
    <mergeCell ref="C59:D59"/>
    <mergeCell ref="B61:D61"/>
    <mergeCell ref="C62:D62"/>
    <mergeCell ref="K21:L21"/>
    <mergeCell ref="A21:A28"/>
    <mergeCell ref="B13:D13"/>
    <mergeCell ref="K13:L13"/>
    <mergeCell ref="A13:A20"/>
    <mergeCell ref="C14:D14"/>
    <mergeCell ref="C19:D19"/>
  </mergeCells>
  <phoneticPr fontId="3"/>
  <pageMargins left="0.39370078740157483" right="0.23622047244094491" top="0.74803149606299213" bottom="0.74803149606299213" header="0.31496062992125984" footer="0.31496062992125984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S50～R2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2021-12-20T02:07:44Z</cp:lastPrinted>
  <dcterms:created xsi:type="dcterms:W3CDTF">2021-09-27T00:59:21Z</dcterms:created>
  <dcterms:modified xsi:type="dcterms:W3CDTF">2023-12-28T02:27:18Z</dcterms:modified>
</cp:coreProperties>
</file>