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150" yWindow="3450" windowWidth="10650" windowHeight="6090" activeTab="3"/>
  </bookViews>
  <sheets>
    <sheet name="5" sheetId="30" r:id="rId1"/>
    <sheet name="6" sheetId="1" r:id="rId2"/>
    <sheet name="7" sheetId="2" r:id="rId3"/>
    <sheet name="8,9" sheetId="22" r:id="rId4"/>
    <sheet name="10 " sheetId="27" r:id="rId5"/>
    <sheet name="11 " sheetId="28" r:id="rId6"/>
    <sheet name="12" sheetId="15" r:id="rId7"/>
    <sheet name="13" sheetId="23" r:id="rId8"/>
    <sheet name="14 " sheetId="29" r:id="rId9"/>
  </sheets>
  <definedNames>
    <definedName name="_xlnm._FilterDatabase" localSheetId="4" hidden="1">'10 '!$A$1:$Y$57</definedName>
    <definedName name="_xlnm._FilterDatabase" localSheetId="5" hidden="1">'11 '!$A$1:$Y$70</definedName>
    <definedName name="_xlnm.Print_Area" localSheetId="0">'5'!$A$1:$Y$27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16" i="23" l="1"/>
  <c r="AQ16" i="23"/>
  <c r="Q59" i="15" l="1"/>
  <c r="Q57" i="15"/>
  <c r="S53" i="2" l="1"/>
  <c r="S52" i="2"/>
  <c r="S54" i="2"/>
  <c r="S49" i="2"/>
  <c r="S43" i="2"/>
  <c r="S44" i="2"/>
  <c r="S45" i="2"/>
  <c r="S46" i="2"/>
  <c r="S47" i="2"/>
  <c r="S48" i="2"/>
  <c r="S50" i="2"/>
  <c r="S42" i="2"/>
  <c r="S41" i="2"/>
  <c r="AH35" i="1" l="1"/>
  <c r="AH34" i="1"/>
  <c r="AO35" i="1"/>
  <c r="AT35" i="1"/>
  <c r="H12" i="29" l="1"/>
  <c r="H11" i="29"/>
  <c r="H10" i="29"/>
  <c r="H9" i="29"/>
  <c r="H8" i="29"/>
  <c r="H7" i="29"/>
  <c r="AM32" i="23"/>
  <c r="AH32" i="23"/>
  <c r="S32" i="23"/>
  <c r="AM31" i="23"/>
  <c r="AH31" i="23"/>
  <c r="S31" i="23"/>
  <c r="AM30" i="23"/>
  <c r="AH30" i="23"/>
  <c r="S30" i="23"/>
  <c r="AM29" i="23"/>
  <c r="AH29" i="23"/>
  <c r="S29" i="23"/>
  <c r="AM28" i="23"/>
  <c r="AH28" i="23"/>
  <c r="S28" i="23"/>
  <c r="AM27" i="23"/>
  <c r="AH27" i="23"/>
  <c r="S27" i="23"/>
  <c r="AM26" i="23"/>
  <c r="AH26" i="23"/>
  <c r="S26" i="23"/>
  <c r="AQ15" i="23"/>
  <c r="AB15" i="23"/>
  <c r="P15" i="23"/>
  <c r="AQ14" i="23"/>
  <c r="AB14" i="23"/>
  <c r="P14" i="23"/>
  <c r="I14" i="23"/>
  <c r="AQ13" i="23"/>
  <c r="AB13" i="23"/>
  <c r="P13" i="23"/>
  <c r="I13" i="23"/>
  <c r="AQ12" i="23"/>
  <c r="AB12" i="23"/>
  <c r="P12" i="23"/>
  <c r="I12" i="23"/>
  <c r="AQ11" i="23"/>
  <c r="AB11" i="23"/>
  <c r="P11" i="23"/>
  <c r="I11" i="23"/>
  <c r="AQ10" i="23"/>
  <c r="AB10" i="23"/>
  <c r="P10" i="23"/>
  <c r="I10" i="23"/>
  <c r="AQ9" i="23"/>
  <c r="AB9" i="23"/>
  <c r="P9" i="23"/>
  <c r="I9" i="23"/>
  <c r="AQ8" i="23"/>
  <c r="AB8" i="23"/>
  <c r="P8" i="23"/>
  <c r="I8" i="23"/>
  <c r="AQ7" i="23"/>
  <c r="AB7" i="23"/>
  <c r="P7" i="23"/>
  <c r="I7" i="23"/>
  <c r="S57" i="15"/>
  <c r="R57" i="15"/>
  <c r="L53" i="15"/>
  <c r="K53" i="15"/>
  <c r="J53" i="15"/>
  <c r="E53" i="15"/>
  <c r="D53" i="15"/>
  <c r="C53" i="15"/>
  <c r="S46" i="15"/>
  <c r="R46" i="15"/>
  <c r="Q46" i="15"/>
  <c r="L46" i="15"/>
  <c r="K46" i="15"/>
  <c r="J46" i="15"/>
  <c r="E46" i="15"/>
  <c r="D46" i="15"/>
  <c r="C46" i="15"/>
  <c r="S39" i="15"/>
  <c r="R39" i="15"/>
  <c r="Q39" i="15"/>
  <c r="L39" i="15"/>
  <c r="K39" i="15"/>
  <c r="J39" i="15"/>
  <c r="E39" i="15"/>
  <c r="D39" i="15"/>
  <c r="C39" i="15"/>
  <c r="S32" i="15"/>
  <c r="R32" i="15"/>
  <c r="Q32" i="15"/>
  <c r="L32" i="15"/>
  <c r="K32" i="15"/>
  <c r="J32" i="15"/>
  <c r="E32" i="15"/>
  <c r="D32" i="15"/>
  <c r="C32" i="15"/>
  <c r="S25" i="15"/>
  <c r="R25" i="15"/>
  <c r="Q25" i="15"/>
  <c r="L25" i="15"/>
  <c r="K25" i="15"/>
  <c r="J25" i="15"/>
  <c r="E25" i="15"/>
  <c r="D25" i="15"/>
  <c r="C25" i="15"/>
  <c r="S18" i="15"/>
  <c r="R18" i="15"/>
  <c r="Q18" i="15"/>
  <c r="L18" i="15"/>
  <c r="K18" i="15"/>
  <c r="J18" i="15"/>
  <c r="E18" i="15"/>
  <c r="D18" i="15"/>
  <c r="C18" i="15"/>
  <c r="S11" i="15"/>
  <c r="R11" i="15"/>
  <c r="Q11" i="15"/>
  <c r="L11" i="15"/>
  <c r="K11" i="15"/>
  <c r="J11" i="15"/>
  <c r="E11" i="15"/>
  <c r="D11" i="15"/>
  <c r="C11" i="15"/>
  <c r="S40" i="2"/>
  <c r="S39" i="2"/>
  <c r="S37" i="2"/>
  <c r="S36" i="2"/>
  <c r="S35" i="2"/>
  <c r="S34" i="2"/>
  <c r="S33" i="2"/>
  <c r="S32" i="2"/>
  <c r="S31" i="2"/>
  <c r="S30" i="2"/>
  <c r="S29" i="2"/>
  <c r="S28" i="2"/>
  <c r="P28" i="2"/>
  <c r="S27" i="2"/>
  <c r="P27" i="2"/>
  <c r="S26" i="2"/>
  <c r="P26" i="2"/>
  <c r="S24" i="2"/>
  <c r="P24" i="2"/>
  <c r="S23" i="2"/>
  <c r="P23" i="2"/>
  <c r="S22" i="2"/>
  <c r="P22" i="2"/>
  <c r="S21" i="2"/>
  <c r="P21" i="2"/>
  <c r="S20" i="2"/>
  <c r="P20" i="2"/>
  <c r="S19" i="2"/>
  <c r="P19" i="2"/>
  <c r="S18" i="2"/>
  <c r="P18" i="2"/>
  <c r="S17" i="2"/>
  <c r="P17" i="2"/>
  <c r="S16" i="2"/>
  <c r="P16" i="2"/>
  <c r="S15" i="2"/>
  <c r="S14" i="2"/>
  <c r="AT34" i="1"/>
  <c r="AO34" i="1"/>
  <c r="AT33" i="1"/>
  <c r="AO33" i="1"/>
  <c r="AH33" i="1"/>
  <c r="P33" i="1"/>
  <c r="AT32" i="1"/>
  <c r="AO32" i="1"/>
  <c r="AH32" i="1"/>
  <c r="P32" i="1"/>
  <c r="AT31" i="1"/>
  <c r="AO31" i="1"/>
  <c r="AH31" i="1"/>
  <c r="P31" i="1"/>
  <c r="AT30" i="1"/>
  <c r="AO30" i="1"/>
  <c r="AH30" i="1"/>
  <c r="P30" i="1"/>
  <c r="AT29" i="1"/>
  <c r="AO29" i="1"/>
  <c r="AH29" i="1"/>
  <c r="P29" i="1"/>
  <c r="AT28" i="1"/>
  <c r="AO28" i="1"/>
  <c r="AH28" i="1"/>
  <c r="P28" i="1"/>
  <c r="AT27" i="1"/>
  <c r="AO27" i="1"/>
  <c r="AH27" i="1"/>
  <c r="P27" i="1"/>
  <c r="AT26" i="1"/>
  <c r="AO26" i="1"/>
  <c r="AH26" i="1"/>
  <c r="P26" i="1"/>
  <c r="AT25" i="1"/>
  <c r="AO25" i="1"/>
  <c r="AH25" i="1"/>
  <c r="P25" i="1"/>
  <c r="AT24" i="1"/>
  <c r="AO24" i="1"/>
  <c r="AH24" i="1"/>
  <c r="P24" i="1"/>
  <c r="AT23" i="1"/>
  <c r="AO23" i="1"/>
  <c r="AH23" i="1"/>
  <c r="P23" i="1"/>
  <c r="AT22" i="1"/>
  <c r="AO22" i="1"/>
  <c r="AH22" i="1"/>
  <c r="P22" i="1"/>
  <c r="AT21" i="1"/>
  <c r="AO21" i="1"/>
  <c r="AH21" i="1"/>
  <c r="P21" i="1"/>
  <c r="AT20" i="1"/>
  <c r="AO20" i="1"/>
  <c r="AH20" i="1"/>
  <c r="P20" i="1"/>
  <c r="AT19" i="1"/>
  <c r="AO19" i="1"/>
  <c r="AH19" i="1"/>
  <c r="P19" i="1"/>
  <c r="AT18" i="1"/>
  <c r="AO18" i="1"/>
  <c r="AH18" i="1"/>
  <c r="P18" i="1"/>
  <c r="AT17" i="1"/>
  <c r="AO17" i="1"/>
  <c r="AH17" i="1"/>
  <c r="P17" i="1"/>
  <c r="AT14" i="1"/>
  <c r="AO14" i="1"/>
  <c r="P14" i="1"/>
  <c r="AT11" i="1"/>
  <c r="AO11" i="1"/>
  <c r="P11" i="1"/>
  <c r="AT8" i="1"/>
  <c r="AO8" i="1"/>
  <c r="P8" i="1"/>
  <c r="S59" i="15" l="1"/>
  <c r="R59" i="15"/>
</calcChain>
</file>

<file path=xl/sharedStrings.xml><?xml version="1.0" encoding="utf-8"?>
<sst xmlns="http://schemas.openxmlformats.org/spreadsheetml/2006/main" count="674" uniqueCount="377">
  <si>
    <t>2　人　口</t>
    <rPh sb="2" eb="5">
      <t>ジンコウ</t>
    </rPh>
    <phoneticPr fontId="19"/>
  </si>
  <si>
    <t>増加率</t>
    <rPh sb="0" eb="2">
      <t>ゾウカ</t>
    </rPh>
    <rPh sb="2" eb="3">
      <t>リツ</t>
    </rPh>
    <phoneticPr fontId="19"/>
  </si>
  <si>
    <t>島根県</t>
    <rPh sb="0" eb="3">
      <t>シマネケン</t>
    </rPh>
    <phoneticPr fontId="36"/>
  </si>
  <si>
    <t>愛の町</t>
    <rPh sb="0" eb="1">
      <t>アイ</t>
    </rPh>
    <rPh sb="2" eb="3">
      <t>マチ</t>
    </rPh>
    <phoneticPr fontId="19"/>
  </si>
  <si>
    <t>新宿一丁目</t>
  </si>
  <si>
    <t>11.</t>
  </si>
  <si>
    <t>1.　人口・世帯数の推移</t>
    <rPh sb="3" eb="5">
      <t>ジンコウ</t>
    </rPh>
    <rPh sb="6" eb="9">
      <t>セタイスウ</t>
    </rPh>
    <rPh sb="10" eb="12">
      <t>スイイ</t>
    </rPh>
    <phoneticPr fontId="19"/>
  </si>
  <si>
    <t>男</t>
    <rPh sb="0" eb="1">
      <t>オトコ</t>
    </rPh>
    <phoneticPr fontId="19"/>
  </si>
  <si>
    <t>原馬室</t>
  </si>
  <si>
    <t>ときがわ町</t>
    <rPh sb="4" eb="5">
      <t>マチ</t>
    </rPh>
    <phoneticPr fontId="36"/>
  </si>
  <si>
    <t>熊本県</t>
    <rPh sb="0" eb="3">
      <t>クマモトケン</t>
    </rPh>
    <phoneticPr fontId="36"/>
  </si>
  <si>
    <t>人　　　口</t>
    <rPh sb="0" eb="1">
      <t>ヒト</t>
    </rPh>
    <rPh sb="4" eb="5">
      <t>クチ</t>
    </rPh>
    <phoneticPr fontId="19"/>
  </si>
  <si>
    <t>人口密度</t>
    <rPh sb="0" eb="2">
      <t>ジンコウ</t>
    </rPh>
    <rPh sb="2" eb="4">
      <t>ミツド</t>
    </rPh>
    <phoneticPr fontId="19"/>
  </si>
  <si>
    <t xml:space="preserve"> 1.</t>
  </si>
  <si>
    <t>合　計</t>
    <rPh sb="0" eb="3">
      <t>ゴウケイ</t>
    </rPh>
    <phoneticPr fontId="36"/>
  </si>
  <si>
    <t>各年10月1日現在</t>
    <rPh sb="0" eb="2">
      <t>カクネン</t>
    </rPh>
    <rPh sb="4" eb="5">
      <t>ガツ</t>
    </rPh>
    <rPh sb="6" eb="7">
      <t>ヒ</t>
    </rPh>
    <rPh sb="7" eb="9">
      <t>ゲンザイ</t>
    </rPh>
    <phoneticPr fontId="19"/>
  </si>
  <si>
    <t xml:space="preserve"> 7.</t>
  </si>
  <si>
    <t>寄居町</t>
    <rPh sb="0" eb="3">
      <t>ヨリイマチ</t>
    </rPh>
    <phoneticPr fontId="36"/>
  </si>
  <si>
    <t>三芳町</t>
    <rPh sb="0" eb="3">
      <t>ミヨシマチ</t>
    </rPh>
    <phoneticPr fontId="36"/>
  </si>
  <si>
    <t xml:space="preserve"> 8.</t>
  </si>
  <si>
    <t>年</t>
    <rPh sb="0" eb="1">
      <t>ネン</t>
    </rPh>
    <phoneticPr fontId="19"/>
  </si>
  <si>
    <t>令和3年</t>
    <rPh sb="0" eb="2">
      <t>レイワ</t>
    </rPh>
    <rPh sb="3" eb="4">
      <t>ネン</t>
    </rPh>
    <phoneticPr fontId="19"/>
  </si>
  <si>
    <t>（％）</t>
  </si>
  <si>
    <t>注）住民基本台帳法改正により、平成24年8月より外国人を含んでいる。</t>
    <rPh sb="0" eb="1">
      <t>チュウ</t>
    </rPh>
    <rPh sb="2" eb="4">
      <t>ジュウミン</t>
    </rPh>
    <rPh sb="4" eb="6">
      <t>キホン</t>
    </rPh>
    <rPh sb="6" eb="8">
      <t>ダイチョウ</t>
    </rPh>
    <rPh sb="8" eb="9">
      <t>ホウ</t>
    </rPh>
    <rPh sb="9" eb="11">
      <t>カイセイ</t>
    </rPh>
    <rPh sb="15" eb="17">
      <t>ヘイセイ</t>
    </rPh>
    <rPh sb="19" eb="20">
      <t>ネン</t>
    </rPh>
    <rPh sb="21" eb="22">
      <t>ツキ</t>
    </rPh>
    <rPh sb="24" eb="26">
      <t>ガイコク</t>
    </rPh>
    <rPh sb="26" eb="27">
      <t>ジン</t>
    </rPh>
    <rPh sb="28" eb="29">
      <t>フク</t>
    </rPh>
    <phoneticPr fontId="19"/>
  </si>
  <si>
    <t>筑波二丁目</t>
  </si>
  <si>
    <t>世帯数</t>
    <rPh sb="0" eb="3">
      <t>セタイスウ</t>
    </rPh>
    <phoneticPr fontId="19"/>
  </si>
  <si>
    <t>広島県</t>
    <rPh sb="0" eb="3">
      <t>ヒロシマケン</t>
    </rPh>
    <phoneticPr fontId="36"/>
  </si>
  <si>
    <t>南一丁目</t>
  </si>
  <si>
    <t>大間三丁目</t>
  </si>
  <si>
    <t>一 世 帯</t>
    <rPh sb="0" eb="1">
      <t>イチ</t>
    </rPh>
    <rPh sb="2" eb="3">
      <t>ヨ</t>
    </rPh>
    <rPh sb="4" eb="5">
      <t>オビ</t>
    </rPh>
    <phoneticPr fontId="19"/>
  </si>
  <si>
    <t>町（丁）字名</t>
    <rPh sb="0" eb="1">
      <t>チョウ</t>
    </rPh>
    <rPh sb="2" eb="3">
      <t>チョウ</t>
    </rPh>
    <rPh sb="4" eb="5">
      <t>アザ</t>
    </rPh>
    <rPh sb="5" eb="6">
      <t>メイ</t>
    </rPh>
    <phoneticPr fontId="19"/>
  </si>
  <si>
    <t>滝馬室</t>
  </si>
  <si>
    <t>総　数</t>
    <rPh sb="0" eb="1">
      <t>フサ</t>
    </rPh>
    <rPh sb="2" eb="3">
      <t>カズ</t>
    </rPh>
    <phoneticPr fontId="19"/>
  </si>
  <si>
    <r>
      <t>川</t>
    </r>
    <r>
      <rPr>
        <sz val="10"/>
        <rFont val="ＭＳ 明朝"/>
        <family val="1"/>
        <charset val="128"/>
      </rPr>
      <t>里地域</t>
    </r>
    <r>
      <rPr>
        <sz val="6"/>
        <rFont val="ＭＳ 明朝"/>
        <family val="1"/>
        <charset val="128"/>
      </rPr>
      <t>(旧川里町)</t>
    </r>
    <rPh sb="0" eb="2">
      <t>カワサト</t>
    </rPh>
    <rPh sb="2" eb="4">
      <t>チイキ</t>
    </rPh>
    <rPh sb="5" eb="6">
      <t>キュウ</t>
    </rPh>
    <rPh sb="6" eb="7">
      <t>カワ</t>
    </rPh>
    <rPh sb="7" eb="8">
      <t>サト</t>
    </rPh>
    <rPh sb="8" eb="9">
      <t>マチ</t>
    </rPh>
    <phoneticPr fontId="19"/>
  </si>
  <si>
    <t>女</t>
    <rPh sb="0" eb="1">
      <t>オンナ</t>
    </rPh>
    <phoneticPr fontId="19"/>
  </si>
  <si>
    <t>年</t>
    <rPh sb="0" eb="1">
      <t>トシ</t>
    </rPh>
    <phoneticPr fontId="19"/>
  </si>
  <si>
    <t>平均人員</t>
    <rPh sb="0" eb="2">
      <t>ヘイキン</t>
    </rPh>
    <rPh sb="2" eb="4">
      <t>ジンイン</t>
    </rPh>
    <phoneticPr fontId="19"/>
  </si>
  <si>
    <t xml:space="preserve"> 5.</t>
  </si>
  <si>
    <t>（人/k㎡）</t>
    <rPh sb="1" eb="2">
      <t>ヒト</t>
    </rPh>
    <phoneticPr fontId="19"/>
  </si>
  <si>
    <t xml:space="preserve"> 2.</t>
  </si>
  <si>
    <t>大間一丁目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</si>
  <si>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19"/>
  </si>
  <si>
    <r>
      <t>鴻</t>
    </r>
    <r>
      <rPr>
        <sz val="10"/>
        <rFont val="ＭＳ 明朝"/>
        <family val="1"/>
        <charset val="128"/>
      </rPr>
      <t>巣地域</t>
    </r>
    <r>
      <rPr>
        <sz val="6"/>
        <rFont val="ＭＳ 明朝"/>
        <family val="1"/>
        <charset val="128"/>
      </rPr>
      <t>(旧鴻巣市)</t>
    </r>
    <rPh sb="0" eb="1">
      <t>コウ</t>
    </rPh>
    <rPh sb="1" eb="2">
      <t>ス</t>
    </rPh>
    <rPh sb="2" eb="4">
      <t>チイキ</t>
    </rPh>
    <rPh sb="5" eb="6">
      <t>キュウ</t>
    </rPh>
    <rPh sb="6" eb="9">
      <t>コウノスシ</t>
    </rPh>
    <phoneticPr fontId="19"/>
  </si>
  <si>
    <t>平成</t>
    <rPh sb="0" eb="2">
      <t>ヘイセイ</t>
    </rPh>
    <phoneticPr fontId="19"/>
  </si>
  <si>
    <t>新井</t>
  </si>
  <si>
    <t>令和元</t>
    <rPh sb="0" eb="2">
      <t>レイワ</t>
    </rPh>
    <rPh sb="2" eb="3">
      <t>モト</t>
    </rPh>
    <phoneticPr fontId="19"/>
  </si>
  <si>
    <t>総計</t>
  </si>
  <si>
    <r>
      <t>吹</t>
    </r>
    <r>
      <rPr>
        <sz val="10"/>
        <rFont val="ＭＳ 明朝"/>
        <family val="1"/>
        <charset val="128"/>
      </rPr>
      <t>上地域</t>
    </r>
    <r>
      <rPr>
        <sz val="6"/>
        <rFont val="ＭＳ 明朝"/>
        <family val="1"/>
        <charset val="128"/>
      </rPr>
      <t>(旧吹上町)</t>
    </r>
    <rPh sb="0" eb="2">
      <t>フキアゲ</t>
    </rPh>
    <rPh sb="2" eb="4">
      <t>チイキ</t>
    </rPh>
    <rPh sb="5" eb="6">
      <t>キュウ</t>
    </rPh>
    <rPh sb="6" eb="8">
      <t>フキアゲ</t>
    </rPh>
    <rPh sb="8" eb="9">
      <t>マチ</t>
    </rPh>
    <phoneticPr fontId="19"/>
  </si>
  <si>
    <t>総計</t>
    <rPh sb="0" eb="2">
      <t>ソウケイ</t>
    </rPh>
    <phoneticPr fontId="19"/>
  </si>
  <si>
    <t>鴻 巣 市　　</t>
    <rPh sb="0" eb="1">
      <t>コウ</t>
    </rPh>
    <rPh sb="2" eb="3">
      <t>ス</t>
    </rPh>
    <rPh sb="4" eb="5">
      <t>シ</t>
    </rPh>
    <phoneticPr fontId="19"/>
  </si>
  <si>
    <t xml:space="preserve"> 6.</t>
  </si>
  <si>
    <t>兵庫県</t>
    <rPh sb="0" eb="3">
      <t>ヒョウゴケン</t>
    </rPh>
    <phoneticPr fontId="36"/>
  </si>
  <si>
    <t>2.　住民基本台帳登録人口の推移</t>
    <rPh sb="3" eb="5">
      <t>ジュウミン</t>
    </rPh>
    <rPh sb="5" eb="7">
      <t>キホン</t>
    </rPh>
    <rPh sb="7" eb="9">
      <t>ダイチョウ</t>
    </rPh>
    <rPh sb="9" eb="11">
      <t>トウロク</t>
    </rPh>
    <rPh sb="11" eb="13">
      <t>ジンコウ</t>
    </rPh>
    <rPh sb="14" eb="16">
      <t>スイイ</t>
    </rPh>
    <phoneticPr fontId="19"/>
  </si>
  <si>
    <t>人口</t>
    <rPh sb="0" eb="2">
      <t>ジンコウ</t>
    </rPh>
    <phoneticPr fontId="19"/>
  </si>
  <si>
    <t>岡山県</t>
    <rPh sb="0" eb="3">
      <t>オカヤマケン</t>
    </rPh>
    <phoneticPr fontId="36"/>
  </si>
  <si>
    <t>令和</t>
    <rPh sb="0" eb="2">
      <t>レイワ</t>
    </rPh>
    <phoneticPr fontId="19"/>
  </si>
  <si>
    <t>元</t>
  </si>
  <si>
    <t>関新田</t>
  </si>
  <si>
    <t>1</t>
  </si>
  <si>
    <t>年月日</t>
    <rPh sb="0" eb="3">
      <t>ネンガッピ</t>
    </rPh>
    <phoneticPr fontId="19"/>
  </si>
  <si>
    <t>新潟県</t>
    <rPh sb="0" eb="3">
      <t>ニイガタケン</t>
    </rPh>
    <phoneticPr fontId="36"/>
  </si>
  <si>
    <t>総数</t>
    <rPh sb="0" eb="2">
      <t>ソウスウ</t>
    </rPh>
    <phoneticPr fontId="19"/>
  </si>
  <si>
    <t>下生出塚</t>
  </si>
  <si>
    <t>宮地三丁目</t>
  </si>
  <si>
    <t>岐阜県</t>
    <rPh sb="0" eb="3">
      <t>ギフケン</t>
    </rPh>
    <phoneticPr fontId="36"/>
  </si>
  <si>
    <t xml:space="preserve"> 緑　区</t>
    <rPh sb="1" eb="2">
      <t>ミドリ</t>
    </rPh>
    <rPh sb="3" eb="4">
      <t>ク</t>
    </rPh>
    <phoneticPr fontId="36"/>
  </si>
  <si>
    <t>3.　住民基本台帳の町（丁）字別世帯数・人口</t>
    <rPh sb="3" eb="5">
      <t>ジュウミン</t>
    </rPh>
    <rPh sb="5" eb="7">
      <t>キホン</t>
    </rPh>
    <rPh sb="7" eb="9">
      <t>ダイチョウ</t>
    </rPh>
    <rPh sb="10" eb="11">
      <t>チョウ</t>
    </rPh>
    <rPh sb="12" eb="13">
      <t>チョウ</t>
    </rPh>
    <rPh sb="14" eb="15">
      <t>アザ</t>
    </rPh>
    <rPh sb="15" eb="16">
      <t>ベツ</t>
    </rPh>
    <rPh sb="16" eb="19">
      <t>セタイスウ</t>
    </rPh>
    <rPh sb="20" eb="22">
      <t>ジンコウ</t>
    </rPh>
    <phoneticPr fontId="19"/>
  </si>
  <si>
    <t xml:space="preserve"> 9.</t>
  </si>
  <si>
    <t>従前の住所
なし</t>
    <rPh sb="0" eb="2">
      <t>ジュウゼン</t>
    </rPh>
    <rPh sb="3" eb="5">
      <t>ジュウショ</t>
    </rPh>
    <phoneticPr fontId="36"/>
  </si>
  <si>
    <t>10.</t>
  </si>
  <si>
    <t>幸町</t>
  </si>
  <si>
    <t xml:space="preserve"> 3.</t>
  </si>
  <si>
    <t>滋賀県</t>
    <rPh sb="0" eb="3">
      <t>シガケン</t>
    </rPh>
    <phoneticPr fontId="36"/>
  </si>
  <si>
    <t>本町七丁目　</t>
  </si>
  <si>
    <t xml:space="preserve"> 4.</t>
  </si>
  <si>
    <t>鴻巣</t>
  </si>
  <si>
    <t>吹上本町二丁目</t>
  </si>
  <si>
    <t>12.</t>
  </si>
  <si>
    <t>東松山市</t>
    <rPh sb="0" eb="4">
      <t>ヒガシマツヤマシ</t>
    </rPh>
    <phoneticPr fontId="36"/>
  </si>
  <si>
    <t>東二丁目</t>
  </si>
  <si>
    <t>鴻巣地域</t>
    <rPh sb="0" eb="2">
      <t>コウノス</t>
    </rPh>
    <rPh sb="2" eb="4">
      <t>チイキ</t>
    </rPh>
    <phoneticPr fontId="19"/>
  </si>
  <si>
    <t>加須市</t>
    <rPh sb="0" eb="3">
      <t>カゾシ</t>
    </rPh>
    <phoneticPr fontId="36"/>
  </si>
  <si>
    <t>奈良県</t>
    <rPh sb="0" eb="3">
      <t>ナラケン</t>
    </rPh>
    <phoneticPr fontId="36"/>
  </si>
  <si>
    <t>朝霞市</t>
    <rPh sb="0" eb="3">
      <t>アサカシ</t>
    </rPh>
    <phoneticPr fontId="36"/>
  </si>
  <si>
    <t>注）外国人を含む。</t>
    <rPh sb="0" eb="1">
      <t>チュウ</t>
    </rPh>
    <rPh sb="2" eb="4">
      <t>ガイコク</t>
    </rPh>
    <rPh sb="4" eb="5">
      <t>ジン</t>
    </rPh>
    <rPh sb="6" eb="7">
      <t>フク</t>
    </rPh>
    <phoneticPr fontId="19"/>
  </si>
  <si>
    <t>袋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</si>
  <si>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36"/>
  </si>
  <si>
    <t>ひばり野一丁目</t>
    <rPh sb="3" eb="4">
      <t>ノ</t>
    </rPh>
    <rPh sb="4" eb="5">
      <t>１</t>
    </rPh>
    <rPh sb="5" eb="7">
      <t>チョウメ</t>
    </rPh>
    <phoneticPr fontId="19"/>
  </si>
  <si>
    <t>広田</t>
  </si>
  <si>
    <t>馬室地区</t>
    <rPh sb="0" eb="1">
      <t>マ</t>
    </rPh>
    <rPh sb="1" eb="2">
      <t>ムロ</t>
    </rPh>
    <rPh sb="2" eb="4">
      <t>チク</t>
    </rPh>
    <phoneticPr fontId="19"/>
  </si>
  <si>
    <t>大芦</t>
  </si>
  <si>
    <t>ひばり野二丁目</t>
    <rPh sb="3" eb="4">
      <t>ノ</t>
    </rPh>
    <rPh sb="4" eb="5">
      <t>２</t>
    </rPh>
    <rPh sb="5" eb="7">
      <t>チョウメ</t>
    </rPh>
    <phoneticPr fontId="19"/>
  </si>
  <si>
    <t>榎戸一丁目</t>
  </si>
  <si>
    <t>各年4月1日現在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</si>
  <si>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生出塚一丁目</t>
  </si>
  <si>
    <t>埼　　玉　　県</t>
    <rPh sb="0" eb="1">
      <t>サキ</t>
    </rPh>
    <rPh sb="3" eb="4">
      <t>タマ</t>
    </rPh>
    <rPh sb="6" eb="7">
      <t>ケン</t>
    </rPh>
    <phoneticPr fontId="36"/>
  </si>
  <si>
    <t>榎戸二丁目</t>
  </si>
  <si>
    <t>生出塚二丁目</t>
  </si>
  <si>
    <t>逆川一丁目</t>
  </si>
  <si>
    <t>榎戸</t>
  </si>
  <si>
    <t>鴻巣地区</t>
    <rPh sb="0" eb="2">
      <t>コウノス</t>
    </rPh>
    <rPh sb="2" eb="4">
      <t>チク</t>
    </rPh>
    <phoneticPr fontId="19"/>
  </si>
  <si>
    <t>逆川二丁目</t>
  </si>
  <si>
    <t>増減</t>
    <rPh sb="0" eb="2">
      <t>ゾウゲン</t>
    </rPh>
    <phoneticPr fontId="36"/>
  </si>
  <si>
    <t>荊原</t>
  </si>
  <si>
    <t>本宮町</t>
  </si>
  <si>
    <t>人形一丁目</t>
    <rPh sb="0" eb="2">
      <t>ニンギョウ</t>
    </rPh>
    <rPh sb="2" eb="5">
      <t>イッチョウメ</t>
    </rPh>
    <phoneticPr fontId="19"/>
  </si>
  <si>
    <t>箕田地区</t>
    <rPh sb="0" eb="2">
      <t>ミダ</t>
    </rPh>
    <rPh sb="2" eb="4">
      <t>チク</t>
    </rPh>
    <phoneticPr fontId="19"/>
  </si>
  <si>
    <t>社会増</t>
    <rPh sb="0" eb="2">
      <t>シャカイ</t>
    </rPh>
    <rPh sb="2" eb="3">
      <t>ゾウ</t>
    </rPh>
    <phoneticPr fontId="36"/>
  </si>
  <si>
    <t>小松一丁目</t>
  </si>
  <si>
    <t>安養寺</t>
  </si>
  <si>
    <t>赤見台地区</t>
    <rPh sb="0" eb="3">
      <t>アカミダイ</t>
    </rPh>
    <rPh sb="3" eb="5">
      <t>チク</t>
    </rPh>
    <phoneticPr fontId="19"/>
  </si>
  <si>
    <t>北新宿</t>
  </si>
  <si>
    <t>寺谷</t>
  </si>
  <si>
    <t>フィリピン</t>
  </si>
  <si>
    <t>人形二丁目</t>
    <rPh sb="0" eb="2">
      <t>ニンギョウ</t>
    </rPh>
    <rPh sb="2" eb="3">
      <t>２</t>
    </rPh>
    <rPh sb="3" eb="5">
      <t>イッチョウメ</t>
    </rPh>
    <phoneticPr fontId="19"/>
  </si>
  <si>
    <t>北海道</t>
    <rPh sb="0" eb="3">
      <t>ホッカイドウ</t>
    </rPh>
    <phoneticPr fontId="36"/>
  </si>
  <si>
    <t>箕田</t>
  </si>
  <si>
    <t>小松二丁目</t>
  </si>
  <si>
    <t>人形三丁目</t>
    <rPh sb="0" eb="2">
      <t>ニンギョウ</t>
    </rPh>
    <rPh sb="2" eb="3">
      <t>３</t>
    </rPh>
    <rPh sb="3" eb="5">
      <t>イッチョウメ</t>
    </rPh>
    <phoneticPr fontId="19"/>
  </si>
  <si>
    <t>アメリカ</t>
  </si>
  <si>
    <t>幸手市</t>
    <rPh sb="0" eb="3">
      <t>サッテシ</t>
    </rPh>
    <phoneticPr fontId="36"/>
  </si>
  <si>
    <t>上尾市</t>
    <rPh sb="0" eb="3">
      <t>アゲオシ</t>
    </rPh>
    <phoneticPr fontId="36"/>
  </si>
  <si>
    <t>すみれ野</t>
    <rPh sb="3" eb="4">
      <t>ノ</t>
    </rPh>
    <phoneticPr fontId="19"/>
  </si>
  <si>
    <t>小松三丁目</t>
  </si>
  <si>
    <t>天神五丁目</t>
  </si>
  <si>
    <t>新宿二丁目</t>
  </si>
  <si>
    <t>笠原</t>
  </si>
  <si>
    <t>令和3年</t>
    <rPh sb="0" eb="1">
      <t>レイ</t>
    </rPh>
    <rPh sb="1" eb="2">
      <t>ワ</t>
    </rPh>
    <rPh sb="3" eb="4">
      <t>ネン</t>
    </rPh>
    <phoneticPr fontId="19"/>
  </si>
  <si>
    <t>人形四丁目</t>
    <rPh sb="0" eb="2">
      <t>ニンギョウ</t>
    </rPh>
    <rPh sb="2" eb="3">
      <t>４</t>
    </rPh>
    <rPh sb="3" eb="5">
      <t>イッチョウメ</t>
    </rPh>
    <phoneticPr fontId="19"/>
  </si>
  <si>
    <t>天神二丁目</t>
  </si>
  <si>
    <t>中井</t>
  </si>
  <si>
    <t>小松四丁目</t>
  </si>
  <si>
    <t>赤見台二丁目</t>
  </si>
  <si>
    <t>鎌塚一丁目</t>
  </si>
  <si>
    <t>本町一丁目</t>
  </si>
  <si>
    <t xml:space="preserve"> 桜　区</t>
    <rPh sb="1" eb="2">
      <t>サクラ</t>
    </rPh>
    <rPh sb="3" eb="4">
      <t>ク</t>
    </rPh>
    <phoneticPr fontId="36"/>
  </si>
  <si>
    <t>三ツ木</t>
  </si>
  <si>
    <t>松原一丁目</t>
  </si>
  <si>
    <t>鎌塚二丁目</t>
  </si>
  <si>
    <t>国外</t>
    <rPh sb="0" eb="2">
      <t>コクガイ</t>
    </rPh>
    <phoneticPr fontId="36"/>
  </si>
  <si>
    <t>本町二丁目</t>
  </si>
  <si>
    <t>松原二丁目</t>
  </si>
  <si>
    <t xml:space="preserve"> 南　区</t>
    <rPh sb="1" eb="2">
      <t>ミナミ</t>
    </rPh>
    <rPh sb="3" eb="4">
      <t>ク</t>
    </rPh>
    <phoneticPr fontId="36"/>
  </si>
  <si>
    <t>鎌塚三丁目</t>
  </si>
  <si>
    <t>7.　老年人口（65歳以上）の推移</t>
    <rPh sb="3" eb="4">
      <t>ロウジン</t>
    </rPh>
    <rPh sb="4" eb="5">
      <t>ネン</t>
    </rPh>
    <rPh sb="5" eb="7">
      <t>ジンコウ</t>
    </rPh>
    <rPh sb="10" eb="11">
      <t>サイ</t>
    </rPh>
    <rPh sb="11" eb="13">
      <t>イジョウ</t>
    </rPh>
    <rPh sb="15" eb="17">
      <t>スイイ</t>
    </rPh>
    <phoneticPr fontId="36"/>
  </si>
  <si>
    <t>本町三丁目</t>
  </si>
  <si>
    <t>川面</t>
  </si>
  <si>
    <t>高知県</t>
    <rPh sb="0" eb="3">
      <t>コウチケン</t>
    </rPh>
    <phoneticPr fontId="36"/>
  </si>
  <si>
    <t>松原三丁目</t>
  </si>
  <si>
    <t>鎌塚四丁目</t>
  </si>
  <si>
    <t>上生出塚</t>
  </si>
  <si>
    <t>静岡県</t>
    <rPh sb="0" eb="3">
      <t>シズオカケン</t>
    </rPh>
    <phoneticPr fontId="36"/>
  </si>
  <si>
    <t>本町四丁目</t>
  </si>
  <si>
    <t>加美三丁目</t>
  </si>
  <si>
    <t>対人口比率</t>
    <rPh sb="0" eb="1">
      <t>タイ</t>
    </rPh>
    <rPh sb="1" eb="3">
      <t>ジンコウ</t>
    </rPh>
    <rPh sb="3" eb="5">
      <t>ヒリツ</t>
    </rPh>
    <phoneticPr fontId="36"/>
  </si>
  <si>
    <t>松原四丁目</t>
  </si>
  <si>
    <t>富山県</t>
    <rPh sb="0" eb="3">
      <t>トヤマケン</t>
    </rPh>
    <phoneticPr fontId="36"/>
  </si>
  <si>
    <t>吹上富士見三丁目</t>
  </si>
  <si>
    <t>鎌塚五丁目</t>
  </si>
  <si>
    <t>本町五丁目</t>
  </si>
  <si>
    <t>市ノ縄</t>
  </si>
  <si>
    <t>長瀞町</t>
    <rPh sb="0" eb="3">
      <t>ナガトロマチ</t>
    </rPh>
    <phoneticPr fontId="36"/>
  </si>
  <si>
    <t>氷川町</t>
  </si>
  <si>
    <t>鎌塚</t>
  </si>
  <si>
    <t>本町六丁目</t>
  </si>
  <si>
    <t>八幡田</t>
  </si>
  <si>
    <t>久喜市</t>
    <rPh sb="0" eb="3">
      <t>クキシ</t>
    </rPh>
    <phoneticPr fontId="36"/>
  </si>
  <si>
    <t>川越市</t>
    <rPh sb="0" eb="3">
      <t>カワゴエシ</t>
    </rPh>
    <phoneticPr fontId="36"/>
  </si>
  <si>
    <t>山形県</t>
    <rPh sb="0" eb="3">
      <t>ヤマガタケン</t>
    </rPh>
    <phoneticPr fontId="36"/>
  </si>
  <si>
    <t>下忍</t>
  </si>
  <si>
    <t>登戸</t>
  </si>
  <si>
    <t>8.　年次別人口動態</t>
    <rPh sb="3" eb="5">
      <t>ネンジ</t>
    </rPh>
    <rPh sb="5" eb="6">
      <t>ベツ</t>
    </rPh>
    <rPh sb="6" eb="8">
      <t>ジンコウ</t>
    </rPh>
    <rPh sb="8" eb="10">
      <t>ドウタイ</t>
    </rPh>
    <phoneticPr fontId="36"/>
  </si>
  <si>
    <t>川島町</t>
    <rPh sb="0" eb="3">
      <t>カワジママチ</t>
    </rPh>
    <phoneticPr fontId="36"/>
  </si>
  <si>
    <t>神明一丁目</t>
  </si>
  <si>
    <t>笠原地区</t>
    <rPh sb="0" eb="2">
      <t>カサハラ</t>
    </rPh>
    <rPh sb="2" eb="4">
      <t>チク</t>
    </rPh>
    <phoneticPr fontId="19"/>
  </si>
  <si>
    <t>ブラジル</t>
  </si>
  <si>
    <t>富士見市</t>
    <rPh sb="0" eb="4">
      <t>フジミシ</t>
    </rPh>
    <phoneticPr fontId="36"/>
  </si>
  <si>
    <t>本町八丁目</t>
  </si>
  <si>
    <t>神明二丁目</t>
  </si>
  <si>
    <t>自然増</t>
    <rPh sb="0" eb="3">
      <t>シゼンゾウ</t>
    </rPh>
    <phoneticPr fontId="36"/>
  </si>
  <si>
    <t>前砂</t>
  </si>
  <si>
    <t>吹上</t>
  </si>
  <si>
    <t>神明三丁目</t>
  </si>
  <si>
    <t>郷地</t>
  </si>
  <si>
    <t>明用</t>
  </si>
  <si>
    <t>雷電一丁目</t>
  </si>
  <si>
    <t>稲荷町</t>
  </si>
  <si>
    <t>福井県</t>
    <rPh sb="0" eb="3">
      <t>フクイケン</t>
    </rPh>
    <phoneticPr fontId="36"/>
  </si>
  <si>
    <t>三町免</t>
  </si>
  <si>
    <t>雷電二丁目</t>
  </si>
  <si>
    <t>愛知県</t>
    <rPh sb="0" eb="3">
      <t>アイチケン</t>
    </rPh>
    <phoneticPr fontId="36"/>
  </si>
  <si>
    <t>小谷</t>
  </si>
  <si>
    <t>加美一丁目</t>
  </si>
  <si>
    <t>草加市</t>
    <rPh sb="0" eb="3">
      <t>ソウカシ</t>
    </rPh>
    <phoneticPr fontId="36"/>
  </si>
  <si>
    <t>常光地区</t>
    <rPh sb="0" eb="2">
      <t>ジョウコウ</t>
    </rPh>
    <rPh sb="2" eb="4">
      <t>チク</t>
    </rPh>
    <phoneticPr fontId="19"/>
  </si>
  <si>
    <t>資料：埼玉県鴻巣保健所</t>
    <rPh sb="0" eb="2">
      <t>シリョウ</t>
    </rPh>
    <rPh sb="3" eb="6">
      <t>サイタマケン</t>
    </rPh>
    <rPh sb="6" eb="8">
      <t>コウノス</t>
    </rPh>
    <rPh sb="8" eb="11">
      <t>ホケンジョ</t>
    </rPh>
    <phoneticPr fontId="36"/>
  </si>
  <si>
    <t>加美二丁目</t>
  </si>
  <si>
    <t>赤見台一丁目　</t>
  </si>
  <si>
    <t>常光</t>
  </si>
  <si>
    <t>八潮市</t>
    <rPh sb="0" eb="3">
      <t>ヤシオシ</t>
    </rPh>
    <phoneticPr fontId="36"/>
  </si>
  <si>
    <t>白岡市</t>
    <rPh sb="0" eb="2">
      <t>シラオカ</t>
    </rPh>
    <rPh sb="2" eb="3">
      <t>シ</t>
    </rPh>
    <phoneticPr fontId="36"/>
  </si>
  <si>
    <t>川 里 地 域</t>
  </si>
  <si>
    <t>神奈川県</t>
    <rPh sb="0" eb="4">
      <t>カナガワケン</t>
    </rPh>
    <phoneticPr fontId="36"/>
  </si>
  <si>
    <t>下谷</t>
    <rPh sb="0" eb="2">
      <t>シモヤ</t>
    </rPh>
    <phoneticPr fontId="19"/>
  </si>
  <si>
    <t>宮地一丁目</t>
  </si>
  <si>
    <t>伊奈町</t>
    <rPh sb="0" eb="3">
      <t>イナマチ</t>
    </rPh>
    <phoneticPr fontId="36"/>
  </si>
  <si>
    <t>赤見台三丁目</t>
  </si>
  <si>
    <t>上谷</t>
    <rPh sb="0" eb="2">
      <t>カミヤ</t>
    </rPh>
    <phoneticPr fontId="19"/>
  </si>
  <si>
    <t>屈巣　</t>
  </si>
  <si>
    <t>宮地二丁目</t>
  </si>
  <si>
    <t>赤見台四丁目</t>
  </si>
  <si>
    <t>杉戸町</t>
    <rPh sb="0" eb="3">
      <t>スギトマチ</t>
    </rPh>
    <phoneticPr fontId="36"/>
  </si>
  <si>
    <t>西中曽根</t>
    <rPh sb="0" eb="4">
      <t>ニシナカゾネ</t>
    </rPh>
    <phoneticPr fontId="19"/>
  </si>
  <si>
    <t>年齢</t>
    <rPh sb="0" eb="2">
      <t>ネンレイ</t>
    </rPh>
    <phoneticPr fontId="36"/>
  </si>
  <si>
    <t>北根</t>
  </si>
  <si>
    <t>宮地四丁目</t>
  </si>
  <si>
    <t>田間宮地区</t>
    <rPh sb="0" eb="1">
      <t>タ</t>
    </rPh>
    <rPh sb="1" eb="2">
      <t>マ</t>
    </rPh>
    <rPh sb="2" eb="3">
      <t>ミヤ</t>
    </rPh>
    <rPh sb="3" eb="5">
      <t>チク</t>
    </rPh>
    <phoneticPr fontId="19"/>
  </si>
  <si>
    <t>吹 上 地 域</t>
  </si>
  <si>
    <t>東一丁目</t>
  </si>
  <si>
    <t>赤城</t>
  </si>
  <si>
    <t>栃木県</t>
    <rPh sb="0" eb="3">
      <t>トチギケン</t>
    </rPh>
    <phoneticPr fontId="36"/>
  </si>
  <si>
    <t>宮地五丁目</t>
  </si>
  <si>
    <t>栄町</t>
  </si>
  <si>
    <t>京都府</t>
    <rPh sb="0" eb="3">
      <t>キョウトフ</t>
    </rPh>
    <phoneticPr fontId="36"/>
  </si>
  <si>
    <t>赤城台</t>
  </si>
  <si>
    <t>上里町</t>
    <rPh sb="0" eb="3">
      <t>カミサトマチ</t>
    </rPh>
    <phoneticPr fontId="36"/>
  </si>
  <si>
    <t>吹上富士見一丁目</t>
  </si>
  <si>
    <t>吹上本町三丁目</t>
  </si>
  <si>
    <t>大間</t>
  </si>
  <si>
    <t>佐賀県</t>
    <rPh sb="0" eb="3">
      <t>サガケン</t>
    </rPh>
    <phoneticPr fontId="36"/>
  </si>
  <si>
    <t>筑波一丁目</t>
  </si>
  <si>
    <t>鴻　　巣　　市</t>
  </si>
  <si>
    <t>北中野</t>
  </si>
  <si>
    <t>吉見町</t>
    <rPh sb="0" eb="3">
      <t>ヨシミマチ</t>
    </rPh>
    <phoneticPr fontId="36"/>
  </si>
  <si>
    <t>東三丁目</t>
  </si>
  <si>
    <t>上会下</t>
  </si>
  <si>
    <t>吹上本町一丁目</t>
  </si>
  <si>
    <t>境</t>
  </si>
  <si>
    <t>東四丁目</t>
  </si>
  <si>
    <t>宮前</t>
  </si>
  <si>
    <t>天神一丁目</t>
  </si>
  <si>
    <t>糠田</t>
  </si>
  <si>
    <t>吹上本町四丁目</t>
  </si>
  <si>
    <t>天神三丁目</t>
  </si>
  <si>
    <t>大間二丁目</t>
  </si>
  <si>
    <t>吹上本町五丁目</t>
  </si>
  <si>
    <t>天神四丁目</t>
  </si>
  <si>
    <t>大間四丁目</t>
    <rPh sb="2" eb="3">
      <t>４</t>
    </rPh>
    <phoneticPr fontId="19"/>
  </si>
  <si>
    <t>南二丁目</t>
  </si>
  <si>
    <t>令和5年</t>
    <rPh sb="0" eb="2">
      <t>レイワ</t>
    </rPh>
    <rPh sb="3" eb="4">
      <t>ネン</t>
    </rPh>
    <phoneticPr fontId="36"/>
  </si>
  <si>
    <t>富士見町</t>
  </si>
  <si>
    <t>…</t>
  </si>
  <si>
    <t>堤町</t>
  </si>
  <si>
    <t>緑町</t>
  </si>
  <si>
    <t>福島県</t>
    <rPh sb="0" eb="3">
      <t>フクシマケン</t>
    </rPh>
    <phoneticPr fontId="36"/>
  </si>
  <si>
    <t>吹上富士見二丁目</t>
  </si>
  <si>
    <t>中央</t>
  </si>
  <si>
    <t>吹上富士見四丁目</t>
  </si>
  <si>
    <t>-</t>
  </si>
  <si>
    <t>4.　鴻巣市への都道府県別転入者数</t>
    <rPh sb="3" eb="6">
      <t>コウノスシ</t>
    </rPh>
    <rPh sb="8" eb="12">
      <t>トドウフケン</t>
    </rPh>
    <rPh sb="12" eb="13">
      <t>ベツ</t>
    </rPh>
    <rPh sb="13" eb="16">
      <t>テンニュウシャ</t>
    </rPh>
    <rPh sb="16" eb="17">
      <t>スウ</t>
    </rPh>
    <phoneticPr fontId="36"/>
  </si>
  <si>
    <t>従前住所地都道府県名</t>
    <rPh sb="0" eb="2">
      <t>ジュウゼン</t>
    </rPh>
    <rPh sb="2" eb="4">
      <t>ジュウショ</t>
    </rPh>
    <rPh sb="4" eb="5">
      <t>チ</t>
    </rPh>
    <rPh sb="5" eb="9">
      <t>トドウフケン</t>
    </rPh>
    <rPh sb="9" eb="10">
      <t>メイ</t>
    </rPh>
    <phoneticPr fontId="36"/>
  </si>
  <si>
    <t>　　たときの子供の数に相当する。</t>
  </si>
  <si>
    <t>総計</t>
    <rPh sb="0" eb="2">
      <t>ソウケイ</t>
    </rPh>
    <phoneticPr fontId="36"/>
  </si>
  <si>
    <t>徳島県</t>
    <rPh sb="0" eb="3">
      <t>トクシマケン</t>
    </rPh>
    <phoneticPr fontId="36"/>
  </si>
  <si>
    <t>和光市</t>
    <rPh sb="0" eb="3">
      <t>ワコウシ</t>
    </rPh>
    <phoneticPr fontId="36"/>
  </si>
  <si>
    <t>川口市</t>
    <rPh sb="0" eb="2">
      <t>カワグチ</t>
    </rPh>
    <rPh sb="2" eb="3">
      <t>シ</t>
    </rPh>
    <phoneticPr fontId="36"/>
  </si>
  <si>
    <t>香川県</t>
    <rPh sb="0" eb="3">
      <t>カガワケン</t>
    </rPh>
    <phoneticPr fontId="36"/>
  </si>
  <si>
    <t>三郷市</t>
    <rPh sb="0" eb="3">
      <t>ミサトシ</t>
    </rPh>
    <phoneticPr fontId="36"/>
  </si>
  <si>
    <t>愛媛県</t>
    <rPh sb="0" eb="3">
      <t>エヒメケン</t>
    </rPh>
    <phoneticPr fontId="36"/>
  </si>
  <si>
    <t>青森県</t>
    <rPh sb="0" eb="3">
      <t>アオモリケン</t>
    </rPh>
    <phoneticPr fontId="36"/>
  </si>
  <si>
    <t>岩手県</t>
    <rPh sb="0" eb="3">
      <t>イワテケン</t>
    </rPh>
    <phoneticPr fontId="36"/>
  </si>
  <si>
    <t>福岡県</t>
    <rPh sb="0" eb="3">
      <t>フクオカケン</t>
    </rPh>
    <phoneticPr fontId="36"/>
  </si>
  <si>
    <t>従前住所地市町村名</t>
    <rPh sb="0" eb="2">
      <t>ジュウゼン</t>
    </rPh>
    <rPh sb="2" eb="4">
      <t>ジュウショ</t>
    </rPh>
    <rPh sb="4" eb="5">
      <t>チ</t>
    </rPh>
    <rPh sb="5" eb="8">
      <t>シチョウソン</t>
    </rPh>
    <phoneticPr fontId="36"/>
  </si>
  <si>
    <t>宮城県</t>
    <rPh sb="0" eb="3">
      <t>ミヤギケン</t>
    </rPh>
    <phoneticPr fontId="36"/>
  </si>
  <si>
    <t>秋田県</t>
    <rPh sb="0" eb="3">
      <t>アキタケン</t>
    </rPh>
    <phoneticPr fontId="36"/>
  </si>
  <si>
    <t>長崎県</t>
    <rPh sb="0" eb="3">
      <t>ナガサキケン</t>
    </rPh>
    <phoneticPr fontId="36"/>
  </si>
  <si>
    <t>狭山市</t>
    <rPh sb="0" eb="3">
      <t>サヤマシ</t>
    </rPh>
    <phoneticPr fontId="36"/>
  </si>
  <si>
    <t>大分県</t>
    <rPh sb="0" eb="3">
      <t>オオイタケン</t>
    </rPh>
    <phoneticPr fontId="36"/>
  </si>
  <si>
    <t>宮崎県</t>
    <rPh sb="0" eb="3">
      <t>ミヤザキケン</t>
    </rPh>
    <phoneticPr fontId="36"/>
  </si>
  <si>
    <t>茨城県</t>
    <rPh sb="0" eb="3">
      <t>イバラキケン</t>
    </rPh>
    <phoneticPr fontId="36"/>
  </si>
  <si>
    <t>蓮田市</t>
    <rPh sb="0" eb="3">
      <t>ハスダシ</t>
    </rPh>
    <phoneticPr fontId="36"/>
  </si>
  <si>
    <t>鹿児島県</t>
    <rPh sb="0" eb="4">
      <t>カゴシマケン</t>
    </rPh>
    <phoneticPr fontId="36"/>
  </si>
  <si>
    <t>沖縄県</t>
    <rPh sb="0" eb="3">
      <t>オキナワケン</t>
    </rPh>
    <phoneticPr fontId="36"/>
  </si>
  <si>
    <t>群馬県</t>
    <rPh sb="0" eb="3">
      <t>グンマケン</t>
    </rPh>
    <phoneticPr fontId="36"/>
  </si>
  <si>
    <t>埼玉県</t>
    <rPh sb="0" eb="3">
      <t>サイタマケン</t>
    </rPh>
    <phoneticPr fontId="36"/>
  </si>
  <si>
    <t>深谷市</t>
    <rPh sb="0" eb="3">
      <t>フカヤシ</t>
    </rPh>
    <phoneticPr fontId="36"/>
  </si>
  <si>
    <t>千葉県</t>
    <rPh sb="0" eb="3">
      <t>チバケン</t>
    </rPh>
    <phoneticPr fontId="36"/>
  </si>
  <si>
    <t>東京都</t>
    <rPh sb="0" eb="3">
      <t>トウキョウト</t>
    </rPh>
    <phoneticPr fontId="36"/>
  </si>
  <si>
    <t>石川県</t>
    <rPh sb="0" eb="3">
      <t>イシカワケン</t>
    </rPh>
    <phoneticPr fontId="36"/>
  </si>
  <si>
    <t>山梨県</t>
    <rPh sb="0" eb="3">
      <t>ヤマナシケン</t>
    </rPh>
    <phoneticPr fontId="36"/>
  </si>
  <si>
    <t>長野県</t>
    <rPh sb="0" eb="3">
      <t>ナガノケン</t>
    </rPh>
    <phoneticPr fontId="36"/>
  </si>
  <si>
    <t>三重県</t>
    <rPh sb="0" eb="3">
      <t>ミエケン</t>
    </rPh>
    <phoneticPr fontId="36"/>
  </si>
  <si>
    <t>全　　　　国</t>
    <rPh sb="0" eb="1">
      <t>ゼン</t>
    </rPh>
    <rPh sb="5" eb="6">
      <t>コク</t>
    </rPh>
    <phoneticPr fontId="36"/>
  </si>
  <si>
    <t>大阪府</t>
    <rPh sb="0" eb="3">
      <t>オオサカフ</t>
    </rPh>
    <phoneticPr fontId="36"/>
  </si>
  <si>
    <t>和歌山県</t>
    <rPh sb="0" eb="4">
      <t>ワカヤマケン</t>
    </rPh>
    <phoneticPr fontId="36"/>
  </si>
  <si>
    <t>鳥取県</t>
    <rPh sb="0" eb="3">
      <t>トットリケン</t>
    </rPh>
    <phoneticPr fontId="36"/>
  </si>
  <si>
    <t>山口県</t>
    <rPh sb="0" eb="3">
      <t>ヤマグチケン</t>
    </rPh>
    <phoneticPr fontId="36"/>
  </si>
  <si>
    <t>資料：市民課</t>
  </si>
  <si>
    <t>5.　鴻巣市への県内市町村別転入者数</t>
    <rPh sb="9" eb="10">
      <t>ナイ</t>
    </rPh>
    <rPh sb="10" eb="13">
      <t>シチョウソン</t>
    </rPh>
    <phoneticPr fontId="36"/>
  </si>
  <si>
    <t>吉川市</t>
    <rPh sb="0" eb="3">
      <t>ヨシカワシ</t>
    </rPh>
    <phoneticPr fontId="36"/>
  </si>
  <si>
    <t>ふじみ野市</t>
    <rPh sb="3" eb="4">
      <t>ノ</t>
    </rPh>
    <rPh sb="4" eb="5">
      <t>シ</t>
    </rPh>
    <phoneticPr fontId="36"/>
  </si>
  <si>
    <t>転　出</t>
    <rPh sb="0" eb="1">
      <t>テン</t>
    </rPh>
    <rPh sb="2" eb="3">
      <t>デ</t>
    </rPh>
    <phoneticPr fontId="36"/>
  </si>
  <si>
    <t>さいたま市</t>
    <rPh sb="4" eb="5">
      <t>ヨシカワシ</t>
    </rPh>
    <phoneticPr fontId="36"/>
  </si>
  <si>
    <t xml:space="preserve"> 西　区</t>
    <rPh sb="1" eb="2">
      <t>ニシ</t>
    </rPh>
    <rPh sb="3" eb="4">
      <t>ク</t>
    </rPh>
    <phoneticPr fontId="36"/>
  </si>
  <si>
    <t xml:space="preserve"> 北　区</t>
    <rPh sb="1" eb="2">
      <t>キタ</t>
    </rPh>
    <rPh sb="3" eb="4">
      <t>ク</t>
    </rPh>
    <phoneticPr fontId="36"/>
  </si>
  <si>
    <t xml:space="preserve"> 大宮区</t>
    <rPh sb="1" eb="3">
      <t>オオミヤ</t>
    </rPh>
    <rPh sb="3" eb="4">
      <t>ク</t>
    </rPh>
    <phoneticPr fontId="36"/>
  </si>
  <si>
    <t xml:space="preserve"> 見沼区</t>
    <rPh sb="1" eb="3">
      <t>ミヌマ</t>
    </rPh>
    <rPh sb="3" eb="4">
      <t>ク</t>
    </rPh>
    <phoneticPr fontId="36"/>
  </si>
  <si>
    <t>毛呂山町</t>
    <rPh sb="0" eb="4">
      <t>モロヤママチ</t>
    </rPh>
    <phoneticPr fontId="36"/>
  </si>
  <si>
    <t>中　国</t>
    <rPh sb="0" eb="1">
      <t>ナカ</t>
    </rPh>
    <rPh sb="2" eb="3">
      <t>コク</t>
    </rPh>
    <phoneticPr fontId="19"/>
  </si>
  <si>
    <t>入間市</t>
    <rPh sb="0" eb="3">
      <t>イルマシ</t>
    </rPh>
    <phoneticPr fontId="36"/>
  </si>
  <si>
    <t xml:space="preserve"> 中央区</t>
    <rPh sb="1" eb="4">
      <t>チュウオウク</t>
    </rPh>
    <phoneticPr fontId="36"/>
  </si>
  <si>
    <t>越生町</t>
    <rPh sb="0" eb="3">
      <t>オゴセマチ</t>
    </rPh>
    <phoneticPr fontId="36"/>
  </si>
  <si>
    <t>滑川町</t>
    <rPh sb="0" eb="3">
      <t>ナメガワマチ</t>
    </rPh>
    <phoneticPr fontId="36"/>
  </si>
  <si>
    <t xml:space="preserve"> 浦和区</t>
    <rPh sb="1" eb="3">
      <t>ウラワ</t>
    </rPh>
    <rPh sb="3" eb="4">
      <t>ク</t>
    </rPh>
    <phoneticPr fontId="36"/>
  </si>
  <si>
    <t>嵐山町</t>
    <rPh sb="0" eb="3">
      <t>ランザンマチ</t>
    </rPh>
    <phoneticPr fontId="36"/>
  </si>
  <si>
    <t>小川町</t>
    <rPh sb="0" eb="3">
      <t>オガワマチ</t>
    </rPh>
    <phoneticPr fontId="36"/>
  </si>
  <si>
    <t>人 　 口</t>
    <rPh sb="0" eb="1">
      <t>ヒト</t>
    </rPh>
    <rPh sb="4" eb="5">
      <t>クチ</t>
    </rPh>
    <phoneticPr fontId="36"/>
  </si>
  <si>
    <t xml:space="preserve"> 岩槻区</t>
    <rPh sb="1" eb="3">
      <t>イワツキ</t>
    </rPh>
    <rPh sb="3" eb="4">
      <t>ク</t>
    </rPh>
    <phoneticPr fontId="36"/>
  </si>
  <si>
    <t>鳩山町</t>
    <rPh sb="0" eb="3">
      <t>ハトヤママチ</t>
    </rPh>
    <phoneticPr fontId="36"/>
  </si>
  <si>
    <t>10.　外国人国籍・地域別人員数</t>
    <rPh sb="4" eb="6">
      <t>ガイコク</t>
    </rPh>
    <rPh sb="6" eb="7">
      <t>ジン</t>
    </rPh>
    <rPh sb="7" eb="9">
      <t>コクセキ</t>
    </rPh>
    <rPh sb="10" eb="12">
      <t>チイキ</t>
    </rPh>
    <rPh sb="12" eb="13">
      <t>ベツ</t>
    </rPh>
    <rPh sb="13" eb="15">
      <t>ジンイン</t>
    </rPh>
    <rPh sb="15" eb="16">
      <t>スウ</t>
    </rPh>
    <phoneticPr fontId="19"/>
  </si>
  <si>
    <t>各年1月1日現在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</si>
  <si>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熊谷市</t>
    <rPh sb="0" eb="3">
      <t>クマガヤシ</t>
    </rPh>
    <phoneticPr fontId="36"/>
  </si>
  <si>
    <t>行田市</t>
    <rPh sb="0" eb="3">
      <t>ギョウダシ</t>
    </rPh>
    <phoneticPr fontId="36"/>
  </si>
  <si>
    <t>横瀬町</t>
    <rPh sb="0" eb="3">
      <t>ヨコゼマチ</t>
    </rPh>
    <phoneticPr fontId="36"/>
  </si>
  <si>
    <t>秩父市</t>
    <rPh sb="0" eb="3">
      <t>チチブシ</t>
    </rPh>
    <phoneticPr fontId="36"/>
  </si>
  <si>
    <t>皆野町</t>
    <rPh sb="0" eb="3">
      <t>ミナノマチ</t>
    </rPh>
    <phoneticPr fontId="36"/>
  </si>
  <si>
    <t>令和6年1月1日現在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36"/>
  </si>
  <si>
    <t>本庄市</t>
    <rPh sb="0" eb="3">
      <t>ホンジョウシ</t>
    </rPh>
    <phoneticPr fontId="36"/>
  </si>
  <si>
    <t>所沢市</t>
    <rPh sb="0" eb="3">
      <t>トコロザワシ</t>
    </rPh>
    <phoneticPr fontId="36"/>
  </si>
  <si>
    <t>小鹿野町</t>
    <rPh sb="0" eb="4">
      <t>オガノマチ</t>
    </rPh>
    <phoneticPr fontId="36"/>
  </si>
  <si>
    <t>出　生</t>
    <rPh sb="0" eb="1">
      <t>デ</t>
    </rPh>
    <rPh sb="2" eb="3">
      <t>ショウ</t>
    </rPh>
    <phoneticPr fontId="36"/>
  </si>
  <si>
    <t>飯能市</t>
    <rPh sb="0" eb="3">
      <t>ハンノウシ</t>
    </rPh>
    <phoneticPr fontId="36"/>
  </si>
  <si>
    <t>東秩父村</t>
    <rPh sb="0" eb="4">
      <t>ヒガシチチブムラ</t>
    </rPh>
    <phoneticPr fontId="36"/>
  </si>
  <si>
    <t>美里町</t>
    <rPh sb="0" eb="3">
      <t>ミサトマチ</t>
    </rPh>
    <phoneticPr fontId="36"/>
  </si>
  <si>
    <t>神川町</t>
    <rPh sb="0" eb="2">
      <t>カミカワ</t>
    </rPh>
    <rPh sb="2" eb="3">
      <t>マチ</t>
    </rPh>
    <phoneticPr fontId="36"/>
  </si>
  <si>
    <t>春日部市</t>
    <rPh sb="0" eb="4">
      <t>カスカベシ</t>
    </rPh>
    <phoneticPr fontId="36"/>
  </si>
  <si>
    <t>羽生市</t>
    <rPh sb="0" eb="3">
      <t>ハニュウシ</t>
    </rPh>
    <phoneticPr fontId="36"/>
  </si>
  <si>
    <t>宮代町</t>
    <rPh sb="0" eb="3">
      <t>ミヤシロマチ</t>
    </rPh>
    <phoneticPr fontId="36"/>
  </si>
  <si>
    <t>松伏町</t>
    <rPh sb="0" eb="1">
      <t>マツ</t>
    </rPh>
    <rPh sb="1" eb="2">
      <t>フ</t>
    </rPh>
    <rPh sb="2" eb="3">
      <t>マチ</t>
    </rPh>
    <phoneticPr fontId="36"/>
  </si>
  <si>
    <t>越谷市</t>
    <rPh sb="0" eb="3">
      <t>コシガヤシ</t>
    </rPh>
    <phoneticPr fontId="36"/>
  </si>
  <si>
    <t>蕨市</t>
    <rPh sb="0" eb="2">
      <t>ワラビシ</t>
    </rPh>
    <phoneticPr fontId="36"/>
  </si>
  <si>
    <t>戸田市</t>
    <rPh sb="0" eb="3">
      <t>トダシ</t>
    </rPh>
    <phoneticPr fontId="36"/>
  </si>
  <si>
    <t>志木市</t>
    <rPh sb="0" eb="3">
      <t>シキシ</t>
    </rPh>
    <phoneticPr fontId="36"/>
  </si>
  <si>
    <t>　　計したもの」で、1人の女性がその年齢別出生率で一生の間に生むとし</t>
    <rPh sb="2" eb="3">
      <t>ケイ</t>
    </rPh>
    <rPh sb="13" eb="15">
      <t>ジョセイ</t>
    </rPh>
    <rPh sb="18" eb="20">
      <t>ネンレイ</t>
    </rPh>
    <rPh sb="20" eb="21">
      <t>ベツ</t>
    </rPh>
    <rPh sb="30" eb="31">
      <t>ウ</t>
    </rPh>
    <phoneticPr fontId="36"/>
  </si>
  <si>
    <t>新座市</t>
    <rPh sb="0" eb="3">
      <t>ニイザシ</t>
    </rPh>
    <phoneticPr fontId="36"/>
  </si>
  <si>
    <t>桶川市</t>
    <rPh sb="0" eb="3">
      <t>オケガワシ</t>
    </rPh>
    <phoneticPr fontId="36"/>
  </si>
  <si>
    <t>北本市</t>
    <rPh sb="0" eb="3">
      <t>キタモトシ</t>
    </rPh>
    <phoneticPr fontId="36"/>
  </si>
  <si>
    <t>総数</t>
    <rPh sb="0" eb="2">
      <t>ソウスウ</t>
    </rPh>
    <phoneticPr fontId="36"/>
  </si>
  <si>
    <t>坂戸市</t>
    <rPh sb="0" eb="2">
      <t>サカト</t>
    </rPh>
    <rPh sb="2" eb="3">
      <t>シ</t>
    </rPh>
    <phoneticPr fontId="36"/>
  </si>
  <si>
    <t>鶴ヶ島市</t>
    <rPh sb="0" eb="4">
      <t>ツルガシマシ</t>
    </rPh>
    <phoneticPr fontId="36"/>
  </si>
  <si>
    <t>日高市</t>
    <rPh sb="0" eb="3">
      <t>ヒダカシ</t>
    </rPh>
    <phoneticPr fontId="36"/>
  </si>
  <si>
    <t>6.　年齢別人口</t>
    <rPh sb="3" eb="5">
      <t>ネンレイ</t>
    </rPh>
    <rPh sb="5" eb="6">
      <t>ベツ</t>
    </rPh>
    <rPh sb="6" eb="8">
      <t>ジンコウ</t>
    </rPh>
    <phoneticPr fontId="36"/>
  </si>
  <si>
    <t>男</t>
    <rPh sb="0" eb="1">
      <t>オトコ</t>
    </rPh>
    <phoneticPr fontId="36"/>
  </si>
  <si>
    <t>女</t>
    <rPh sb="0" eb="1">
      <t>オンナ</t>
    </rPh>
    <phoneticPr fontId="36"/>
  </si>
  <si>
    <t>計</t>
    <rPh sb="0" eb="1">
      <t>ケイ</t>
    </rPh>
    <phoneticPr fontId="36"/>
  </si>
  <si>
    <t>108歳以上</t>
    <rPh sb="3" eb="4">
      <t>サイ</t>
    </rPh>
    <rPh sb="4" eb="6">
      <t>イジョウ</t>
    </rPh>
    <phoneticPr fontId="36"/>
  </si>
  <si>
    <t>平均年齢</t>
    <rPh sb="0" eb="2">
      <t>ヘイキン</t>
    </rPh>
    <rPh sb="2" eb="4">
      <t>ネンレイ</t>
    </rPh>
    <phoneticPr fontId="36"/>
  </si>
  <si>
    <t>65歳以上 　  人    口</t>
    <rPh sb="2" eb="5">
      <t>サイイジョウ</t>
    </rPh>
    <rPh sb="9" eb="10">
      <t>ジン</t>
    </rPh>
    <rPh sb="14" eb="15">
      <t>クチ</t>
    </rPh>
    <phoneticPr fontId="36"/>
  </si>
  <si>
    <t>(%)</t>
  </si>
  <si>
    <t>自然動態</t>
    <rPh sb="0" eb="2">
      <t>シゼン</t>
    </rPh>
    <rPh sb="2" eb="4">
      <t>ドウタイ</t>
    </rPh>
    <phoneticPr fontId="36"/>
  </si>
  <si>
    <t>社会動態</t>
    <rPh sb="0" eb="2">
      <t>シャカイ</t>
    </rPh>
    <rPh sb="2" eb="4">
      <t>ドウタイ</t>
    </rPh>
    <phoneticPr fontId="36"/>
  </si>
  <si>
    <t>死　産</t>
    <rPh sb="0" eb="1">
      <t>シ</t>
    </rPh>
    <rPh sb="2" eb="3">
      <t>サン</t>
    </rPh>
    <phoneticPr fontId="36"/>
  </si>
  <si>
    <t>婚　姻</t>
    <rPh sb="0" eb="1">
      <t>コン</t>
    </rPh>
    <rPh sb="2" eb="3">
      <t>イン</t>
    </rPh>
    <phoneticPr fontId="36"/>
  </si>
  <si>
    <t>離　婚</t>
    <rPh sb="0" eb="1">
      <t>ハナレ</t>
    </rPh>
    <rPh sb="2" eb="3">
      <t>コン</t>
    </rPh>
    <phoneticPr fontId="36"/>
  </si>
  <si>
    <t>死　亡</t>
    <rPh sb="0" eb="1">
      <t>シ</t>
    </rPh>
    <rPh sb="2" eb="3">
      <t>ボウ</t>
    </rPh>
    <phoneticPr fontId="36"/>
  </si>
  <si>
    <t>転　入</t>
    <rPh sb="0" eb="1">
      <t>テン</t>
    </rPh>
    <rPh sb="2" eb="3">
      <t>イリ</t>
    </rPh>
    <phoneticPr fontId="36"/>
  </si>
  <si>
    <t>資料：市民課</t>
    <rPh sb="0" eb="2">
      <t>シリョウ</t>
    </rPh>
    <rPh sb="3" eb="6">
      <t>シミンカ</t>
    </rPh>
    <phoneticPr fontId="36"/>
  </si>
  <si>
    <t>9.　合計特殊出生率</t>
    <rPh sb="3" eb="5">
      <t>ゴウケイ</t>
    </rPh>
    <rPh sb="5" eb="7">
      <t>トクシュ</t>
    </rPh>
    <rPh sb="7" eb="9">
      <t>シュッショウ</t>
    </rPh>
    <rPh sb="9" eb="10">
      <t>リツ</t>
    </rPh>
    <phoneticPr fontId="36"/>
  </si>
  <si>
    <t>年</t>
  </si>
  <si>
    <t>注）合計特殊出生率とは、「15歳から49歳までの女性の年齢別出生率を合</t>
    <rPh sb="0" eb="1">
      <t>チュウ</t>
    </rPh>
    <rPh sb="2" eb="4">
      <t>ゴウケイ</t>
    </rPh>
    <rPh sb="4" eb="6">
      <t>トクシュ</t>
    </rPh>
    <rPh sb="6" eb="8">
      <t>シュッショウ</t>
    </rPh>
    <rPh sb="8" eb="9">
      <t>リツ</t>
    </rPh>
    <rPh sb="15" eb="16">
      <t>サイ</t>
    </rPh>
    <rPh sb="20" eb="21">
      <t>サイ</t>
    </rPh>
    <rPh sb="24" eb="26">
      <t>ジョセイ</t>
    </rPh>
    <rPh sb="27" eb="29">
      <t>ネンレイ</t>
    </rPh>
    <rPh sb="29" eb="30">
      <t>ベツ</t>
    </rPh>
    <phoneticPr fontId="36"/>
  </si>
  <si>
    <t>韓国・朝鮮</t>
    <rPh sb="0" eb="2">
      <t>カンコク</t>
    </rPh>
    <rPh sb="3" eb="5">
      <t>チョウセン</t>
    </rPh>
    <phoneticPr fontId="19"/>
  </si>
  <si>
    <t>その他</t>
    <rPh sb="2" eb="3">
      <t>タ</t>
    </rPh>
    <phoneticPr fontId="19"/>
  </si>
  <si>
    <t>資料：市民課</t>
    <rPh sb="0" eb="2">
      <t>シリョウ</t>
    </rPh>
    <rPh sb="3" eb="6">
      <t>シミンカ</t>
    </rPh>
    <phoneticPr fontId="19"/>
  </si>
  <si>
    <t>令和4年</t>
    <rPh sb="0" eb="2">
      <t>レイワ</t>
    </rPh>
    <rPh sb="3" eb="4">
      <t>ネン</t>
    </rPh>
    <phoneticPr fontId="36"/>
  </si>
  <si>
    <t>△ 668</t>
  </si>
  <si>
    <t>平成29</t>
    <rPh sb="0" eb="2">
      <t>ヘイセイ</t>
    </rPh>
    <phoneticPr fontId="19"/>
  </si>
  <si>
    <t>令和6年1月1日現在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</si>
</sst>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;&quot;△ &quot;0.00"/>
    <numFmt numFmtId="177" formatCode="0.00_);[Red]\(0.00\)"/>
    <numFmt numFmtId="178" formatCode="#,##0.0;[Red]\-#,##0.0"/>
    <numFmt numFmtId="179" formatCode="0.0_ "/>
    <numFmt numFmtId="180" formatCode="#,###&quot;.&quot;"/>
    <numFmt numFmtId="181" formatCode="#,##0_);[Red]\(#,##0\)"/>
    <numFmt numFmtId="182" formatCode="0.0"/>
    <numFmt numFmtId="183" formatCode="#,##0;&quot;△ &quot;#,##0"/>
    <numFmt numFmtId="184" formatCode="0;&quot;△ &quot;0"/>
  </numFmts>
  <fonts count="40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color indexed="8"/>
      <name val="ＭＳ 明朝"/>
      <family val="1"/>
    </font>
    <font>
      <sz val="9"/>
      <name val="ＭＳ 明朝"/>
      <family val="1"/>
    </font>
    <font>
      <sz val="10"/>
      <name val="ＭＳ ゴシック"/>
      <family val="3"/>
    </font>
    <font>
      <sz val="12"/>
      <color indexed="8"/>
      <name val="ＭＳ ゴシック"/>
      <family val="3"/>
    </font>
    <font>
      <sz val="10"/>
      <color indexed="8"/>
      <name val="ＭＳ ゴシック"/>
      <family val="3"/>
    </font>
    <font>
      <sz val="10"/>
      <color indexed="8"/>
      <name val="ＭＳ Ｐ明朝"/>
      <family val="1"/>
    </font>
    <font>
      <sz val="9"/>
      <color indexed="8"/>
      <name val="ＭＳ 明朝"/>
      <family val="1"/>
    </font>
    <font>
      <sz val="9"/>
      <color indexed="8"/>
      <name val="ＭＳ ゴシック"/>
      <family val="3"/>
    </font>
    <font>
      <sz val="7"/>
      <color indexed="8"/>
      <name val="ＭＳ 明朝"/>
      <family val="1"/>
    </font>
    <font>
      <sz val="8"/>
      <color indexed="8"/>
      <name val="ＭＳ 明朝"/>
      <family val="1"/>
    </font>
    <font>
      <sz val="10"/>
      <color indexed="10"/>
      <name val="ＭＳ 明朝"/>
      <family val="1"/>
    </font>
    <font>
      <sz val="7"/>
      <name val="ＭＳ 明朝"/>
      <family val="1"/>
    </font>
    <font>
      <sz val="11"/>
      <name val="ＭＳ 明朝"/>
      <family val="1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380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2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38" fontId="22" fillId="0" borderId="0" xfId="43" applyFont="1" applyBorder="1" applyAlignment="1">
      <alignment vertical="center"/>
    </xf>
    <xf numFmtId="38" fontId="22" fillId="0" borderId="0" xfId="43" applyFont="1" applyAlignment="1">
      <alignment vertical="center"/>
    </xf>
    <xf numFmtId="38" fontId="22" fillId="0" borderId="0" xfId="43" applyFont="1" applyBorder="1" applyAlignment="1">
      <alignment horizontal="right" vertical="center"/>
    </xf>
    <xf numFmtId="38" fontId="22" fillId="0" borderId="12" xfId="43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8" fontId="24" fillId="0" borderId="0" xfId="0" applyNumberFormat="1" applyFont="1" applyBorder="1" applyAlignment="1">
      <alignment vertical="center"/>
    </xf>
    <xf numFmtId="38" fontId="22" fillId="0" borderId="0" xfId="43" applyFont="1" applyAlignment="1">
      <alignment horizontal="center" vertical="center"/>
    </xf>
    <xf numFmtId="38" fontId="22" fillId="0" borderId="0" xfId="43" applyFont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176" fontId="22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horizontal="right" vertical="center"/>
    </xf>
    <xf numFmtId="2" fontId="22" fillId="0" borderId="12" xfId="0" applyNumberFormat="1" applyFont="1" applyBorder="1" applyAlignment="1">
      <alignment horizontal="right" vertical="center"/>
    </xf>
    <xf numFmtId="2" fontId="22" fillId="0" borderId="0" xfId="0" applyNumberFormat="1" applyFont="1" applyBorder="1" applyAlignment="1">
      <alignment horizontal="right" vertical="center"/>
    </xf>
    <xf numFmtId="2" fontId="22" fillId="0" borderId="0" xfId="0" applyNumberFormat="1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2" fontId="24" fillId="0" borderId="0" xfId="0" applyNumberFormat="1" applyFont="1" applyFill="1" applyBorder="1" applyAlignment="1">
      <alignment vertical="center"/>
    </xf>
    <xf numFmtId="2" fontId="24" fillId="0" borderId="0" xfId="0" applyNumberFormat="1" applyFont="1" applyFill="1" applyAlignment="1">
      <alignment vertical="center"/>
    </xf>
    <xf numFmtId="2" fontId="22" fillId="0" borderId="12" xfId="0" applyNumberFormat="1" applyFont="1" applyBorder="1" applyAlignment="1">
      <alignment vertical="center"/>
    </xf>
    <xf numFmtId="0" fontId="22" fillId="0" borderId="0" xfId="0" applyFont="1" applyBorder="1" applyAlignment="1">
      <alignment horizontal="distributed" vertical="center" justifyLastLine="1"/>
    </xf>
    <xf numFmtId="177" fontId="22" fillId="0" borderId="0" xfId="0" applyNumberFormat="1" applyFont="1" applyBorder="1" applyAlignment="1">
      <alignment vertical="center"/>
    </xf>
    <xf numFmtId="177" fontId="22" fillId="0" borderId="0" xfId="0" applyNumberFormat="1" applyFont="1" applyAlignment="1">
      <alignment vertical="center"/>
    </xf>
    <xf numFmtId="178" fontId="22" fillId="0" borderId="0" xfId="43" applyNumberFormat="1" applyFont="1" applyBorder="1" applyAlignment="1">
      <alignment vertical="center"/>
    </xf>
    <xf numFmtId="178" fontId="22" fillId="0" borderId="0" xfId="43" applyNumberFormat="1" applyFont="1" applyAlignment="1">
      <alignment vertical="center"/>
    </xf>
    <xf numFmtId="179" fontId="22" fillId="0" borderId="0" xfId="0" applyNumberFormat="1" applyFont="1" applyAlignment="1">
      <alignment vertical="center"/>
    </xf>
    <xf numFmtId="38" fontId="22" fillId="0" borderId="0" xfId="43" applyFont="1" applyAlignment="1"/>
    <xf numFmtId="38" fontId="23" fillId="0" borderId="0" xfId="43" applyFont="1" applyAlignment="1">
      <alignment vertical="center"/>
    </xf>
    <xf numFmtId="38" fontId="26" fillId="0" borderId="0" xfId="43" applyFont="1" applyAlignment="1">
      <alignment vertical="center"/>
    </xf>
    <xf numFmtId="180" fontId="22" fillId="0" borderId="0" xfId="43" applyNumberFormat="1" applyFont="1" applyBorder="1" applyAlignment="1">
      <alignment horizontal="right" vertical="center"/>
    </xf>
    <xf numFmtId="38" fontId="22" fillId="0" borderId="10" xfId="43" applyFont="1" applyBorder="1" applyAlignment="1">
      <alignment vertical="center"/>
    </xf>
    <xf numFmtId="49" fontId="22" fillId="0" borderId="0" xfId="43" applyNumberFormat="1" applyFont="1" applyAlignment="1"/>
    <xf numFmtId="180" fontId="22" fillId="0" borderId="0" xfId="43" applyNumberFormat="1" applyFont="1" applyAlignment="1">
      <alignment vertical="center"/>
    </xf>
    <xf numFmtId="49" fontId="22" fillId="0" borderId="0" xfId="43" applyNumberFormat="1" applyFont="1" applyBorder="1" applyAlignment="1">
      <alignment vertical="center"/>
    </xf>
    <xf numFmtId="49" fontId="22" fillId="0" borderId="0" xfId="43" applyNumberFormat="1" applyFont="1" applyAlignment="1">
      <alignment vertical="center"/>
    </xf>
    <xf numFmtId="49" fontId="22" fillId="0" borderId="10" xfId="43" applyNumberFormat="1" applyFont="1" applyBorder="1" applyAlignment="1">
      <alignment vertical="center"/>
    </xf>
    <xf numFmtId="49" fontId="22" fillId="0" borderId="15" xfId="43" applyNumberFormat="1" applyFont="1" applyBorder="1" applyAlignment="1">
      <alignment vertical="center"/>
    </xf>
    <xf numFmtId="38" fontId="22" fillId="0" borderId="18" xfId="43" applyFont="1" applyBorder="1" applyAlignment="1">
      <alignment horizontal="center" vertical="center"/>
    </xf>
    <xf numFmtId="38" fontId="22" fillId="0" borderId="19" xfId="43" applyFont="1" applyBorder="1" applyAlignment="1"/>
    <xf numFmtId="38" fontId="24" fillId="0" borderId="0" xfId="43" applyFont="1" applyFill="1" applyAlignment="1">
      <alignment vertical="center"/>
    </xf>
    <xf numFmtId="38" fontId="24" fillId="0" borderId="19" xfId="43" applyFont="1" applyFill="1" applyBorder="1" applyAlignment="1">
      <alignment vertical="center"/>
    </xf>
    <xf numFmtId="38" fontId="22" fillId="0" borderId="19" xfId="43" applyFont="1" applyBorder="1" applyAlignment="1">
      <alignment vertical="center"/>
    </xf>
    <xf numFmtId="38" fontId="22" fillId="0" borderId="17" xfId="43" applyFont="1" applyBorder="1" applyAlignment="1">
      <alignment horizontal="distributed" vertical="center" justifyLastLine="1"/>
    </xf>
    <xf numFmtId="38" fontId="26" fillId="0" borderId="0" xfId="43" applyFont="1" applyAlignment="1">
      <alignment horizontal="left" vertical="center"/>
    </xf>
    <xf numFmtId="38" fontId="22" fillId="0" borderId="28" xfId="43" applyFont="1" applyBorder="1" applyAlignment="1">
      <alignment horizontal="center" vertical="center"/>
    </xf>
    <xf numFmtId="38" fontId="22" fillId="0" borderId="27" xfId="43" applyFont="1" applyBorder="1" applyAlignment="1">
      <alignment horizontal="center" vertical="center"/>
    </xf>
    <xf numFmtId="176" fontId="22" fillId="0" borderId="0" xfId="43" applyNumberFormat="1" applyFont="1" applyAlignment="1"/>
    <xf numFmtId="176" fontId="24" fillId="0" borderId="0" xfId="43" applyNumberFormat="1" applyFont="1" applyAlignment="1">
      <alignment vertical="center"/>
    </xf>
    <xf numFmtId="176" fontId="24" fillId="0" borderId="0" xfId="43" applyNumberFormat="1" applyFont="1" applyAlignment="1">
      <alignment horizontal="right" vertical="center"/>
    </xf>
    <xf numFmtId="176" fontId="22" fillId="0" borderId="0" xfId="43" applyNumberFormat="1" applyFont="1" applyBorder="1" applyAlignment="1">
      <alignment vertical="center"/>
    </xf>
    <xf numFmtId="176" fontId="22" fillId="0" borderId="10" xfId="43" applyNumberFormat="1" applyFont="1" applyBorder="1" applyAlignment="1">
      <alignment vertical="center"/>
    </xf>
    <xf numFmtId="38" fontId="24" fillId="0" borderId="0" xfId="43" applyFont="1" applyAlignment="1"/>
    <xf numFmtId="180" fontId="24" fillId="0" borderId="0" xfId="43" applyNumberFormat="1" applyFont="1" applyBorder="1" applyAlignment="1">
      <alignment horizontal="right" vertical="center"/>
    </xf>
    <xf numFmtId="49" fontId="24" fillId="0" borderId="0" xfId="43" applyNumberFormat="1" applyFont="1" applyAlignment="1"/>
    <xf numFmtId="180" fontId="24" fillId="0" borderId="0" xfId="43" applyNumberFormat="1" applyFont="1" applyAlignment="1">
      <alignment horizontal="right" vertical="center"/>
    </xf>
    <xf numFmtId="180" fontId="24" fillId="0" borderId="0" xfId="43" applyNumberFormat="1" applyFont="1" applyAlignment="1">
      <alignment vertical="center"/>
    </xf>
    <xf numFmtId="49" fontId="24" fillId="0" borderId="0" xfId="43" applyNumberFormat="1" applyFont="1" applyBorder="1" applyAlignment="1">
      <alignment vertical="center"/>
    </xf>
    <xf numFmtId="49" fontId="24" fillId="0" borderId="0" xfId="43" applyNumberFormat="1" applyFont="1" applyBorder="1" applyAlignment="1">
      <alignment horizontal="left" vertical="center"/>
    </xf>
    <xf numFmtId="49" fontId="22" fillId="0" borderId="0" xfId="43" applyNumberFormat="1" applyFont="1" applyBorder="1" applyAlignment="1">
      <alignment horizontal="left" vertical="center"/>
    </xf>
    <xf numFmtId="49" fontId="22" fillId="0" borderId="12" xfId="43" applyNumberFormat="1" applyFont="1" applyBorder="1" applyAlignment="1">
      <alignment vertical="center"/>
    </xf>
    <xf numFmtId="49" fontId="24" fillId="0" borderId="15" xfId="43" applyNumberFormat="1" applyFont="1" applyBorder="1" applyAlignment="1">
      <alignment vertical="center"/>
    </xf>
    <xf numFmtId="176" fontId="24" fillId="0" borderId="0" xfId="43" applyNumberFormat="1" applyFont="1" applyBorder="1" applyAlignment="1">
      <alignment vertical="center"/>
    </xf>
    <xf numFmtId="176" fontId="22" fillId="0" borderId="12" xfId="43" applyNumberFormat="1" applyFont="1" applyBorder="1" applyAlignment="1">
      <alignment vertical="center"/>
    </xf>
    <xf numFmtId="38" fontId="27" fillId="0" borderId="0" xfId="43" applyFont="1" applyAlignment="1">
      <alignment vertical="center"/>
    </xf>
    <xf numFmtId="38" fontId="24" fillId="0" borderId="12" xfId="43" applyFont="1" applyBorder="1" applyAlignment="1">
      <alignment vertical="center"/>
    </xf>
    <xf numFmtId="38" fontId="24" fillId="0" borderId="0" xfId="43" applyFont="1" applyAlignment="1">
      <alignment horizontal="distributed" vertical="center"/>
    </xf>
    <xf numFmtId="38" fontId="28" fillId="0" borderId="0" xfId="43" applyFont="1" applyBorder="1" applyAlignment="1">
      <alignment horizontal="distributed" vertical="center"/>
    </xf>
    <xf numFmtId="38" fontId="24" fillId="0" borderId="0" xfId="43" applyFont="1" applyBorder="1" applyAlignment="1">
      <alignment horizontal="distributed" vertical="center"/>
    </xf>
    <xf numFmtId="38" fontId="29" fillId="0" borderId="0" xfId="43" applyFont="1" applyFill="1" applyBorder="1" applyAlignment="1">
      <alignment horizontal="distributed" vertical="center"/>
    </xf>
    <xf numFmtId="38" fontId="28" fillId="0" borderId="0" xfId="43" applyFont="1" applyFill="1" applyBorder="1" applyAlignment="1">
      <alignment vertical="center"/>
    </xf>
    <xf numFmtId="38" fontId="24" fillId="0" borderId="0" xfId="43" applyFont="1" applyFill="1" applyBorder="1" applyAlignment="1">
      <alignment horizontal="center" vertical="center"/>
    </xf>
    <xf numFmtId="38" fontId="28" fillId="0" borderId="0" xfId="43" applyFont="1" applyFill="1" applyBorder="1" applyAlignment="1">
      <alignment horizontal="right" vertical="center"/>
    </xf>
    <xf numFmtId="38" fontId="24" fillId="0" borderId="0" xfId="43" applyFont="1" applyFill="1" applyBorder="1" applyAlignment="1">
      <alignment horizontal="right" vertical="center"/>
    </xf>
    <xf numFmtId="38" fontId="24" fillId="0" borderId="19" xfId="43" applyFont="1" applyFill="1" applyBorder="1" applyAlignment="1">
      <alignment horizontal="right" vertical="center"/>
    </xf>
    <xf numFmtId="38" fontId="24" fillId="0" borderId="0" xfId="43" applyFont="1" applyAlignment="1">
      <alignment horizontal="center" vertical="center"/>
    </xf>
    <xf numFmtId="38" fontId="29" fillId="0" borderId="15" xfId="43" applyFont="1" applyFill="1" applyBorder="1" applyAlignment="1">
      <alignment horizontal="distributed" vertical="center"/>
    </xf>
    <xf numFmtId="38" fontId="24" fillId="0" borderId="12" xfId="43" applyFont="1" applyBorder="1" applyAlignment="1">
      <alignment horizontal="right" vertical="center"/>
    </xf>
    <xf numFmtId="0" fontId="24" fillId="0" borderId="0" xfId="43" applyNumberFormat="1" applyFont="1" applyFill="1" applyBorder="1" applyAlignment="1">
      <alignment horizontal="distributed" vertical="center" wrapText="1"/>
    </xf>
    <xf numFmtId="0" fontId="30" fillId="0" borderId="0" xfId="43" applyNumberFormat="1" applyFont="1" applyFill="1" applyBorder="1" applyAlignment="1">
      <alignment horizontal="distributed" vertical="center" wrapText="1"/>
    </xf>
    <xf numFmtId="0" fontId="29" fillId="0" borderId="0" xfId="43" applyNumberFormat="1" applyFont="1" applyFill="1" applyBorder="1" applyAlignment="1">
      <alignment horizontal="distributed" vertical="center"/>
    </xf>
    <xf numFmtId="0" fontId="24" fillId="0" borderId="19" xfId="0" applyNumberFormat="1" applyFont="1" applyFill="1" applyBorder="1" applyAlignment="1">
      <alignment horizontal="right" vertical="center"/>
    </xf>
    <xf numFmtId="181" fontId="24" fillId="0" borderId="0" xfId="0" applyNumberFormat="1" applyFont="1" applyFill="1" applyBorder="1" applyAlignment="1">
      <alignment horizontal="right" vertical="center" wrapText="1"/>
    </xf>
    <xf numFmtId="3" fontId="24" fillId="0" borderId="0" xfId="0" applyNumberFormat="1" applyFont="1" applyFill="1" applyBorder="1" applyAlignment="1">
      <alignment horizontal="right" vertical="center"/>
    </xf>
    <xf numFmtId="38" fontId="26" fillId="0" borderId="0" xfId="33" applyFont="1" applyBorder="1" applyAlignment="1">
      <alignment horizontal="distributed" vertical="center"/>
    </xf>
    <xf numFmtId="38" fontId="22" fillId="0" borderId="0" xfId="33" applyFont="1" applyBorder="1" applyAlignment="1">
      <alignment horizontal="distributed" vertical="center"/>
    </xf>
    <xf numFmtId="38" fontId="25" fillId="0" borderId="0" xfId="33" applyFont="1" applyBorder="1" applyAlignment="1">
      <alignment horizontal="distributed" vertical="center"/>
    </xf>
    <xf numFmtId="49" fontId="25" fillId="0" borderId="0" xfId="33" applyNumberFormat="1" applyFont="1" applyBorder="1" applyAlignment="1">
      <alignment horizontal="distributed" vertical="center"/>
    </xf>
    <xf numFmtId="38" fontId="22" fillId="0" borderId="0" xfId="33" applyFont="1" applyAlignment="1">
      <alignment horizontal="distributed" vertical="center"/>
    </xf>
    <xf numFmtId="38" fontId="22" fillId="0" borderId="12" xfId="33" applyFont="1" applyBorder="1" applyAlignment="1">
      <alignment horizontal="distributed" vertical="center"/>
    </xf>
    <xf numFmtId="38" fontId="26" fillId="0" borderId="0" xfId="33" applyFont="1" applyBorder="1" applyAlignment="1">
      <alignment vertical="center"/>
    </xf>
    <xf numFmtId="38" fontId="22" fillId="0" borderId="32" xfId="33" applyFont="1" applyBorder="1" applyAlignment="1">
      <alignment vertical="center"/>
    </xf>
    <xf numFmtId="38" fontId="22" fillId="0" borderId="12" xfId="33" applyFont="1" applyBorder="1" applyAlignment="1">
      <alignment horizontal="right" vertical="center"/>
    </xf>
    <xf numFmtId="38" fontId="22" fillId="0" borderId="0" xfId="33" applyFont="1" applyAlignment="1">
      <alignment horizontal="right" vertical="center"/>
    </xf>
    <xf numFmtId="38" fontId="28" fillId="0" borderId="0" xfId="33" applyFont="1" applyBorder="1" applyAlignment="1">
      <alignment horizontal="center" vertical="center"/>
    </xf>
    <xf numFmtId="38" fontId="22" fillId="0" borderId="12" xfId="33" applyFont="1" applyBorder="1" applyAlignment="1">
      <alignment horizontal="center" vertical="center"/>
    </xf>
    <xf numFmtId="38" fontId="22" fillId="0" borderId="10" xfId="33" applyFont="1" applyBorder="1" applyAlignment="1">
      <alignment horizontal="right" vertical="center"/>
    </xf>
    <xf numFmtId="38" fontId="31" fillId="0" borderId="0" xfId="33" applyFont="1" applyBorder="1" applyAlignment="1">
      <alignment horizontal="center" vertical="center"/>
    </xf>
    <xf numFmtId="38" fontId="22" fillId="0" borderId="0" xfId="33" applyFont="1" applyBorder="1" applyAlignment="1">
      <alignment horizontal="distributed" vertical="center" justifyLastLine="1"/>
    </xf>
    <xf numFmtId="38" fontId="30" fillId="0" borderId="0" xfId="33" applyFont="1" applyBorder="1" applyAlignment="1">
      <alignment horizontal="distributed" vertical="center"/>
    </xf>
    <xf numFmtId="38" fontId="32" fillId="0" borderId="0" xfId="33" applyFont="1" applyBorder="1" applyAlignment="1">
      <alignment horizontal="distributed" vertical="center" wrapText="1"/>
    </xf>
    <xf numFmtId="38" fontId="32" fillId="0" borderId="0" xfId="33" applyFont="1" applyBorder="1" applyAlignment="1">
      <alignment horizontal="distributed" vertical="center"/>
    </xf>
    <xf numFmtId="38" fontId="33" fillId="0" borderId="0" xfId="33" applyFont="1" applyBorder="1" applyAlignment="1">
      <alignment horizontal="distributed" vertical="center"/>
    </xf>
    <xf numFmtId="38" fontId="34" fillId="0" borderId="0" xfId="33" applyFont="1" applyBorder="1" applyAlignment="1">
      <alignment horizontal="right" vertical="center"/>
    </xf>
    <xf numFmtId="38" fontId="35" fillId="0" borderId="0" xfId="33" applyFont="1" applyBorder="1" applyAlignment="1">
      <alignment horizontal="distributed" vertical="center"/>
    </xf>
    <xf numFmtId="38" fontId="35" fillId="0" borderId="0" xfId="33" applyFont="1" applyBorder="1" applyAlignment="1">
      <alignment horizontal="distributed" vertical="center" wrapText="1"/>
    </xf>
    <xf numFmtId="38" fontId="30" fillId="0" borderId="0" xfId="33" applyFont="1" applyAlignment="1">
      <alignment horizontal="distributed" vertical="center"/>
    </xf>
    <xf numFmtId="38" fontId="24" fillId="0" borderId="12" xfId="33" applyFont="1" applyBorder="1" applyAlignment="1">
      <alignment horizontal="distributed" vertical="center"/>
    </xf>
    <xf numFmtId="38" fontId="24" fillId="0" borderId="32" xfId="33" applyFont="1" applyBorder="1" applyAlignment="1">
      <alignment vertical="center"/>
    </xf>
    <xf numFmtId="38" fontId="24" fillId="0" borderId="0" xfId="33" applyFont="1" applyAlignment="1">
      <alignment horizontal="right" vertical="center"/>
    </xf>
    <xf numFmtId="38" fontId="24" fillId="0" borderId="12" xfId="33" applyFont="1" applyBorder="1" applyAlignment="1">
      <alignment horizontal="center" vertical="center"/>
    </xf>
    <xf numFmtId="38" fontId="24" fillId="0" borderId="33" xfId="33" applyFont="1" applyBorder="1" applyAlignment="1">
      <alignment horizontal="right" vertical="center"/>
    </xf>
    <xf numFmtId="0" fontId="22" fillId="0" borderId="10" xfId="0" applyFont="1" applyBorder="1" applyAlignment="1">
      <alignment vertical="center"/>
    </xf>
    <xf numFmtId="38" fontId="28" fillId="0" borderId="19" xfId="43" applyFont="1" applyFill="1" applyBorder="1" applyAlignment="1">
      <alignment vertical="center"/>
    </xf>
    <xf numFmtId="40" fontId="28" fillId="0" borderId="19" xfId="43" applyNumberFormat="1" applyFont="1" applyFill="1" applyBorder="1" applyAlignment="1">
      <alignment vertical="center"/>
    </xf>
    <xf numFmtId="40" fontId="28" fillId="0" borderId="0" xfId="43" applyNumberFormat="1" applyFont="1" applyFill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top" wrapText="1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40" fontId="22" fillId="0" borderId="0" xfId="43" applyNumberFormat="1" applyFont="1" applyFill="1" applyBorder="1" applyAlignment="1">
      <alignment horizontal="center" vertical="center"/>
    </xf>
    <xf numFmtId="40" fontId="22" fillId="0" borderId="0" xfId="43" applyNumberFormat="1" applyFont="1" applyFill="1" applyBorder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38" fontId="22" fillId="0" borderId="20" xfId="43" applyFont="1" applyBorder="1" applyAlignment="1">
      <alignment horizontal="center" vertical="center"/>
    </xf>
    <xf numFmtId="0" fontId="22" fillId="0" borderId="15" xfId="0" applyFont="1" applyFill="1" applyBorder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82" fontId="22" fillId="0" borderId="0" xfId="0" applyNumberFormat="1" applyFont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/>
    </xf>
    <xf numFmtId="40" fontId="24" fillId="0" borderId="0" xfId="43" applyNumberFormat="1" applyFont="1" applyFill="1" applyBorder="1" applyAlignment="1">
      <alignment vertical="center"/>
    </xf>
    <xf numFmtId="40" fontId="22" fillId="0" borderId="12" xfId="43" applyNumberFormat="1" applyFont="1" applyFill="1" applyBorder="1" applyAlignment="1">
      <alignment vertical="center"/>
    </xf>
    <xf numFmtId="184" fontId="22" fillId="0" borderId="0" xfId="0" applyNumberFormat="1" applyFont="1" applyFill="1" applyBorder="1" applyAlignment="1">
      <alignment horizontal="right" vertical="center"/>
    </xf>
    <xf numFmtId="184" fontId="22" fillId="0" borderId="12" xfId="0" applyNumberFormat="1" applyFont="1" applyFill="1" applyBorder="1" applyAlignment="1">
      <alignment horizontal="right" vertical="center"/>
    </xf>
    <xf numFmtId="182" fontId="22" fillId="0" borderId="12" xfId="0" applyNumberFormat="1" applyFont="1" applyBorder="1" applyAlignment="1">
      <alignment horizontal="right" vertical="center"/>
    </xf>
    <xf numFmtId="38" fontId="24" fillId="0" borderId="0" xfId="43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38" fontId="24" fillId="0" borderId="0" xfId="43" applyFont="1" applyFill="1" applyBorder="1" applyAlignment="1">
      <alignment horizontal="right" vertical="center"/>
    </xf>
    <xf numFmtId="38" fontId="24" fillId="0" borderId="0" xfId="43" applyFont="1" applyFill="1" applyBorder="1" applyAlignment="1">
      <alignment horizontal="right" vertical="center"/>
    </xf>
    <xf numFmtId="38" fontId="24" fillId="0" borderId="0" xfId="0" applyNumberFormat="1" applyFont="1" applyFill="1" applyBorder="1" applyAlignment="1">
      <alignment vertical="center"/>
    </xf>
    <xf numFmtId="38" fontId="27" fillId="0" borderId="0" xfId="43" applyFont="1" applyFill="1" applyAlignment="1">
      <alignment vertical="center"/>
    </xf>
    <xf numFmtId="38" fontId="28" fillId="0" borderId="0" xfId="43" applyFont="1" applyFill="1" applyAlignment="1">
      <alignment vertical="center"/>
    </xf>
    <xf numFmtId="38" fontId="28" fillId="0" borderId="0" xfId="43" applyFont="1" applyFill="1" applyAlignment="1">
      <alignment horizontal="right" vertical="center"/>
    </xf>
    <xf numFmtId="38" fontId="24" fillId="0" borderId="12" xfId="43" applyFont="1" applyFill="1" applyBorder="1" applyAlignment="1">
      <alignment horizontal="right" vertical="center"/>
    </xf>
    <xf numFmtId="38" fontId="24" fillId="0" borderId="23" xfId="43" applyFont="1" applyFill="1" applyBorder="1" applyAlignment="1">
      <alignment vertical="center"/>
    </xf>
    <xf numFmtId="38" fontId="24" fillId="0" borderId="23" xfId="43" applyFont="1" applyFill="1" applyBorder="1" applyAlignment="1">
      <alignment horizontal="distributed" vertical="center" justifyLastLine="1"/>
    </xf>
    <xf numFmtId="38" fontId="24" fillId="0" borderId="26" xfId="43" applyFont="1" applyFill="1" applyBorder="1" applyAlignment="1">
      <alignment horizontal="distributed" vertical="center" justifyLastLine="1"/>
    </xf>
    <xf numFmtId="38" fontId="24" fillId="0" borderId="16" xfId="43" applyFont="1" applyFill="1" applyBorder="1" applyAlignment="1">
      <alignment horizontal="distributed" vertical="center" justifyLastLine="1"/>
    </xf>
    <xf numFmtId="38" fontId="24" fillId="0" borderId="21" xfId="43" applyFont="1" applyFill="1" applyBorder="1" applyAlignment="1">
      <alignment horizontal="distributed" vertical="center" justifyLastLine="1"/>
    </xf>
    <xf numFmtId="38" fontId="24" fillId="0" borderId="13" xfId="43" applyFont="1" applyFill="1" applyBorder="1" applyAlignment="1">
      <alignment horizontal="distributed" vertical="center" justifyLastLine="1"/>
    </xf>
    <xf numFmtId="38" fontId="24" fillId="0" borderId="23" xfId="43" applyFont="1" applyFill="1" applyBorder="1" applyAlignment="1">
      <alignment horizontal="center" vertical="center"/>
    </xf>
    <xf numFmtId="38" fontId="24" fillId="0" borderId="21" xfId="43" applyFont="1" applyFill="1" applyBorder="1" applyAlignment="1">
      <alignment horizontal="center" vertical="center"/>
    </xf>
    <xf numFmtId="38" fontId="24" fillId="0" borderId="0" xfId="43" applyFont="1" applyFill="1" applyAlignment="1">
      <alignment horizontal="distributed" vertical="center"/>
    </xf>
    <xf numFmtId="38" fontId="24" fillId="0" borderId="18" xfId="43" applyFont="1" applyFill="1" applyBorder="1" applyAlignment="1">
      <alignment horizontal="center" vertical="center"/>
    </xf>
    <xf numFmtId="38" fontId="24" fillId="0" borderId="0" xfId="43" applyFont="1" applyFill="1" applyAlignment="1">
      <alignment horizontal="center" vertical="center"/>
    </xf>
    <xf numFmtId="38" fontId="24" fillId="0" borderId="0" xfId="43" applyFont="1" applyFill="1" applyBorder="1" applyAlignment="1">
      <alignment horizontal="distributed" vertical="center"/>
    </xf>
    <xf numFmtId="38" fontId="24" fillId="0" borderId="15" xfId="43" applyFont="1" applyFill="1" applyBorder="1" applyAlignment="1">
      <alignment horizontal="center" vertical="center"/>
    </xf>
    <xf numFmtId="38" fontId="24" fillId="0" borderId="32" xfId="43" applyFont="1" applyFill="1" applyBorder="1" applyAlignment="1">
      <alignment horizontal="center" vertical="center"/>
    </xf>
    <xf numFmtId="38" fontId="24" fillId="0" borderId="15" xfId="43" applyFont="1" applyFill="1" applyBorder="1" applyAlignment="1">
      <alignment vertical="center"/>
    </xf>
    <xf numFmtId="38" fontId="24" fillId="0" borderId="18" xfId="43" applyFont="1" applyFill="1" applyBorder="1" applyAlignment="1">
      <alignment vertical="center"/>
    </xf>
    <xf numFmtId="38" fontId="28" fillId="0" borderId="0" xfId="43" applyFont="1" applyFill="1" applyBorder="1" applyAlignment="1">
      <alignment horizontal="distributed" vertical="center"/>
    </xf>
    <xf numFmtId="38" fontId="28" fillId="0" borderId="15" xfId="43" applyFont="1" applyFill="1" applyBorder="1" applyAlignment="1">
      <alignment horizontal="center" vertical="center"/>
    </xf>
    <xf numFmtId="38" fontId="28" fillId="0" borderId="15" xfId="43" applyFont="1" applyFill="1" applyBorder="1" applyAlignment="1">
      <alignment horizontal="distributed" vertical="center"/>
    </xf>
    <xf numFmtId="38" fontId="24" fillId="0" borderId="15" xfId="43" applyFont="1" applyFill="1" applyBorder="1" applyAlignment="1">
      <alignment horizontal="distributed" vertical="center"/>
    </xf>
    <xf numFmtId="38" fontId="28" fillId="0" borderId="15" xfId="43" applyFont="1" applyFill="1" applyBorder="1" applyAlignment="1">
      <alignment vertical="center"/>
    </xf>
    <xf numFmtId="0" fontId="39" fillId="0" borderId="19" xfId="0" applyFont="1" applyFill="1" applyBorder="1" applyAlignment="1">
      <alignment vertical="center"/>
    </xf>
    <xf numFmtId="0" fontId="24" fillId="0" borderId="0" xfId="43" applyNumberFormat="1" applyFont="1" applyFill="1" applyBorder="1" applyAlignment="1">
      <alignment horizontal="distributed" vertical="center"/>
    </xf>
    <xf numFmtId="0" fontId="28" fillId="0" borderId="0" xfId="43" applyNumberFormat="1" applyFont="1" applyFill="1" applyBorder="1" applyAlignment="1">
      <alignment horizontal="distributed" vertical="center"/>
    </xf>
    <xf numFmtId="0" fontId="30" fillId="0" borderId="0" xfId="43" applyNumberFormat="1" applyFont="1" applyFill="1" applyBorder="1" applyAlignment="1">
      <alignment horizontal="distributed" vertical="center"/>
    </xf>
    <xf numFmtId="0" fontId="30" fillId="0" borderId="0" xfId="43" applyNumberFormat="1" applyFont="1" applyFill="1" applyBorder="1" applyAlignment="1">
      <alignment horizontal="distributed" vertical="distributed"/>
    </xf>
    <xf numFmtId="38" fontId="24" fillId="0" borderId="12" xfId="43" applyFont="1" applyFill="1" applyBorder="1" applyAlignment="1">
      <alignment vertical="center"/>
    </xf>
    <xf numFmtId="38" fontId="24" fillId="0" borderId="31" xfId="43" applyFont="1" applyFill="1" applyBorder="1" applyAlignment="1">
      <alignment vertical="center"/>
    </xf>
    <xf numFmtId="38" fontId="24" fillId="0" borderId="20" xfId="43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38" fontId="24" fillId="0" borderId="0" xfId="43" applyFont="1" applyFill="1" applyBorder="1" applyAlignment="1">
      <alignment horizontal="right" vertical="center"/>
    </xf>
    <xf numFmtId="38" fontId="23" fillId="0" borderId="0" xfId="43" applyFont="1" applyFill="1" applyAlignment="1">
      <alignment vertical="center"/>
    </xf>
    <xf numFmtId="38" fontId="22" fillId="0" borderId="0" xfId="43" applyFont="1" applyFill="1" applyAlignment="1">
      <alignment vertical="center"/>
    </xf>
    <xf numFmtId="38" fontId="22" fillId="0" borderId="0" xfId="43" applyFont="1" applyFill="1" applyAlignment="1">
      <alignment horizontal="center" vertical="center"/>
    </xf>
    <xf numFmtId="38" fontId="23" fillId="0" borderId="0" xfId="43" applyFont="1" applyFill="1" applyBorder="1" applyAlignment="1">
      <alignment vertical="center"/>
    </xf>
    <xf numFmtId="38" fontId="22" fillId="0" borderId="0" xfId="43" applyFont="1" applyFill="1" applyBorder="1" applyAlignment="1">
      <alignment vertical="center"/>
    </xf>
    <xf numFmtId="38" fontId="22" fillId="0" borderId="0" xfId="43" applyFont="1" applyFill="1" applyBorder="1" applyAlignment="1">
      <alignment horizontal="center" vertical="center"/>
    </xf>
    <xf numFmtId="38" fontId="22" fillId="0" borderId="23" xfId="43" applyFont="1" applyFill="1" applyBorder="1" applyAlignment="1">
      <alignment horizontal="distributed" vertical="center" justifyLastLine="1"/>
    </xf>
    <xf numFmtId="38" fontId="22" fillId="0" borderId="16" xfId="43" applyFont="1" applyFill="1" applyBorder="1" applyAlignment="1">
      <alignment horizontal="distributed" vertical="center" justifyLastLine="1"/>
    </xf>
    <xf numFmtId="38" fontId="22" fillId="0" borderId="21" xfId="43" applyFont="1" applyFill="1" applyBorder="1" applyAlignment="1">
      <alignment horizontal="distributed" vertical="center" justifyLastLine="1"/>
    </xf>
    <xf numFmtId="38" fontId="22" fillId="0" borderId="0" xfId="33" applyFont="1" applyFill="1" applyBorder="1" applyAlignment="1">
      <alignment horizontal="distributed" vertical="center" justifyLastLine="1"/>
    </xf>
    <xf numFmtId="38" fontId="22" fillId="0" borderId="26" xfId="43" applyFont="1" applyFill="1" applyBorder="1" applyAlignment="1">
      <alignment horizontal="distributed" vertical="center" justifyLastLine="1"/>
    </xf>
    <xf numFmtId="38" fontId="22" fillId="0" borderId="19" xfId="43" applyFont="1" applyFill="1" applyBorder="1" applyAlignment="1">
      <alignment vertical="center"/>
    </xf>
    <xf numFmtId="38" fontId="22" fillId="0" borderId="15" xfId="43" applyFont="1" applyFill="1" applyBorder="1" applyAlignment="1">
      <alignment vertical="center"/>
    </xf>
    <xf numFmtId="38" fontId="26" fillId="0" borderId="0" xfId="43" applyFont="1" applyFill="1" applyBorder="1" applyAlignment="1">
      <alignment horizontal="center" vertical="center"/>
    </xf>
    <xf numFmtId="38" fontId="26" fillId="0" borderId="0" xfId="43" applyFont="1" applyFill="1" applyAlignment="1">
      <alignment vertical="center"/>
    </xf>
    <xf numFmtId="38" fontId="28" fillId="0" borderId="0" xfId="33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38" fontId="22" fillId="0" borderId="10" xfId="43" applyFont="1" applyFill="1" applyBorder="1" applyAlignment="1">
      <alignment vertical="center"/>
    </xf>
    <xf numFmtId="38" fontId="24" fillId="0" borderId="10" xfId="43" applyFont="1" applyFill="1" applyBorder="1" applyAlignment="1">
      <alignment vertical="center"/>
    </xf>
    <xf numFmtId="38" fontId="24" fillId="0" borderId="10" xfId="43" applyFont="1" applyFill="1" applyBorder="1" applyAlignment="1">
      <alignment horizontal="center" vertical="center"/>
    </xf>
    <xf numFmtId="38" fontId="22" fillId="0" borderId="20" xfId="43" applyFont="1" applyFill="1" applyBorder="1" applyAlignment="1">
      <alignment vertical="center"/>
    </xf>
    <xf numFmtId="38" fontId="22" fillId="0" borderId="10" xfId="43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38" fontId="22" fillId="0" borderId="0" xfId="33" applyFont="1" applyFill="1" applyAlignment="1">
      <alignment horizontal="right" vertical="center"/>
    </xf>
    <xf numFmtId="0" fontId="22" fillId="0" borderId="19" xfId="0" applyFont="1" applyFill="1" applyBorder="1" applyAlignment="1">
      <alignment vertical="center"/>
    </xf>
    <xf numFmtId="184" fontId="24" fillId="0" borderId="0" xfId="0" applyNumberFormat="1" applyFont="1" applyFill="1" applyBorder="1" applyAlignment="1">
      <alignment horizontal="right" vertical="center"/>
    </xf>
    <xf numFmtId="0" fontId="24" fillId="0" borderId="19" xfId="0" applyFont="1" applyFill="1" applyBorder="1" applyAlignment="1">
      <alignment vertical="center"/>
    </xf>
    <xf numFmtId="38" fontId="22" fillId="0" borderId="0" xfId="43" applyFont="1" applyFill="1" applyBorder="1" applyAlignment="1">
      <alignment horizontal="right" vertical="center"/>
    </xf>
    <xf numFmtId="38" fontId="24" fillId="0" borderId="0" xfId="4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38" fontId="22" fillId="0" borderId="0" xfId="43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distributed" vertical="center" justifyLastLine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3" fontId="24" fillId="0" borderId="0" xfId="0" applyNumberFormat="1" applyFont="1" applyAlignment="1">
      <alignment horizontal="right" vertical="center"/>
    </xf>
    <xf numFmtId="38" fontId="24" fillId="0" borderId="0" xfId="0" applyNumberFormat="1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22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38" fontId="22" fillId="0" borderId="0" xfId="43" applyFont="1" applyBorder="1" applyAlignment="1">
      <alignment horizontal="right" vertical="center"/>
    </xf>
    <xf numFmtId="38" fontId="22" fillId="0" borderId="0" xfId="43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8" fontId="22" fillId="0" borderId="0" xfId="43" applyFont="1" applyBorder="1" applyAlignment="1">
      <alignment horizontal="center" vertical="center"/>
    </xf>
    <xf numFmtId="178" fontId="22" fillId="0" borderId="0" xfId="43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center" vertical="center"/>
    </xf>
    <xf numFmtId="178" fontId="22" fillId="0" borderId="0" xfId="43" applyNumberFormat="1" applyFont="1" applyBorder="1" applyAlignment="1">
      <alignment vertical="center"/>
    </xf>
    <xf numFmtId="176" fontId="22" fillId="0" borderId="0" xfId="0" applyNumberFormat="1" applyFont="1" applyFill="1" applyAlignment="1">
      <alignment horizontal="right" vertical="center"/>
    </xf>
    <xf numFmtId="178" fontId="22" fillId="0" borderId="0" xfId="43" applyNumberFormat="1" applyFont="1" applyAlignment="1">
      <alignment vertical="center"/>
    </xf>
    <xf numFmtId="176" fontId="22" fillId="0" borderId="0" xfId="0" applyNumberFormat="1" applyFont="1" applyFill="1" applyAlignment="1">
      <alignment vertical="center"/>
    </xf>
    <xf numFmtId="38" fontId="22" fillId="0" borderId="0" xfId="43" applyFont="1" applyAlignment="1">
      <alignment horizontal="center" vertical="center"/>
    </xf>
    <xf numFmtId="0" fontId="22" fillId="0" borderId="0" xfId="0" applyFont="1" applyAlignment="1">
      <alignment horizontal="center" wrapText="1"/>
    </xf>
    <xf numFmtId="38" fontId="22" fillId="0" borderId="0" xfId="43" applyFont="1" applyAlignment="1">
      <alignment vertical="center"/>
    </xf>
    <xf numFmtId="38" fontId="25" fillId="0" borderId="0" xfId="43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80" fontId="22" fillId="0" borderId="0" xfId="43" applyNumberFormat="1" applyFont="1" applyBorder="1" applyAlignment="1">
      <alignment horizontal="right" vertical="center"/>
    </xf>
    <xf numFmtId="180" fontId="24" fillId="0" borderId="0" xfId="43" applyNumberFormat="1" applyFont="1" applyBorder="1" applyAlignment="1">
      <alignment horizontal="center" vertical="center"/>
    </xf>
    <xf numFmtId="180" fontId="24" fillId="0" borderId="0" xfId="43" applyNumberFormat="1" applyFont="1" applyBorder="1" applyAlignment="1">
      <alignment horizontal="right" vertical="center"/>
    </xf>
    <xf numFmtId="180" fontId="22" fillId="0" borderId="0" xfId="43" applyNumberFormat="1" applyFont="1" applyAlignment="1">
      <alignment horizontal="right" vertical="center"/>
    </xf>
    <xf numFmtId="180" fontId="22" fillId="0" borderId="0" xfId="43" applyNumberFormat="1" applyFont="1" applyAlignment="1">
      <alignment horizontal="left" vertical="center"/>
    </xf>
    <xf numFmtId="38" fontId="26" fillId="0" borderId="0" xfId="43" applyFont="1" applyAlignment="1">
      <alignment horizontal="left" vertical="center"/>
    </xf>
    <xf numFmtId="38" fontId="22" fillId="0" borderId="21" xfId="43" applyFont="1" applyBorder="1" applyAlignment="1">
      <alignment horizontal="distributed" vertical="center" justifyLastLine="1"/>
    </xf>
    <xf numFmtId="38" fontId="22" fillId="0" borderId="23" xfId="43" applyFont="1" applyBorder="1" applyAlignment="1">
      <alignment horizontal="distributed" vertical="center" justifyLastLine="1"/>
    </xf>
    <xf numFmtId="38" fontId="22" fillId="0" borderId="26" xfId="43" applyFont="1" applyBorder="1" applyAlignment="1">
      <alignment horizontal="distributed" vertical="center" justifyLastLine="1"/>
    </xf>
    <xf numFmtId="38" fontId="22" fillId="0" borderId="10" xfId="43" applyFont="1" applyBorder="1" applyAlignment="1">
      <alignment horizontal="distributed" vertical="center" justifyLastLine="1"/>
    </xf>
    <xf numFmtId="38" fontId="22" fillId="0" borderId="13" xfId="43" applyFont="1" applyBorder="1" applyAlignment="1">
      <alignment horizontal="distributed" vertical="center" justifyLastLine="1"/>
    </xf>
    <xf numFmtId="38" fontId="22" fillId="0" borderId="11" xfId="43" applyFont="1" applyBorder="1" applyAlignment="1">
      <alignment horizontal="distributed" vertical="center" justifyLastLine="1"/>
    </xf>
    <xf numFmtId="38" fontId="22" fillId="0" borderId="14" xfId="43" applyFont="1" applyBorder="1" applyAlignment="1">
      <alignment horizontal="distributed" vertical="center" justifyLastLine="1"/>
    </xf>
    <xf numFmtId="38" fontId="22" fillId="0" borderId="29" xfId="43" applyFont="1" applyBorder="1" applyAlignment="1">
      <alignment horizontal="center" vertical="center"/>
    </xf>
    <xf numFmtId="38" fontId="22" fillId="0" borderId="30" xfId="43" applyFont="1" applyBorder="1" applyAlignment="1">
      <alignment horizontal="center" vertical="center"/>
    </xf>
    <xf numFmtId="38" fontId="22" fillId="0" borderId="0" xfId="43" applyFont="1" applyFill="1" applyBorder="1" applyAlignment="1">
      <alignment horizontal="right" vertical="center"/>
    </xf>
    <xf numFmtId="38" fontId="24" fillId="0" borderId="0" xfId="43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38" fontId="25" fillId="0" borderId="10" xfId="33" applyFont="1" applyBorder="1" applyAlignment="1">
      <alignment horizontal="distributed" vertical="center" wrapText="1"/>
    </xf>
    <xf numFmtId="38" fontId="25" fillId="0" borderId="13" xfId="33" applyFont="1" applyBorder="1" applyAlignment="1">
      <alignment horizontal="distributed" vertical="center" wrapText="1"/>
    </xf>
    <xf numFmtId="38" fontId="25" fillId="0" borderId="0" xfId="33" applyFont="1" applyBorder="1" applyAlignment="1">
      <alignment horizontal="distributed" vertical="center" wrapText="1"/>
    </xf>
    <xf numFmtId="38" fontId="25" fillId="0" borderId="15" xfId="33" applyFont="1" applyBorder="1" applyAlignment="1">
      <alignment horizontal="distributed" vertical="center" wrapText="1"/>
    </xf>
    <xf numFmtId="38" fontId="25" fillId="0" borderId="11" xfId="33" applyFont="1" applyBorder="1" applyAlignment="1">
      <alignment horizontal="distributed" vertical="center" wrapText="1"/>
    </xf>
    <xf numFmtId="38" fontId="25" fillId="0" borderId="14" xfId="33" applyFont="1" applyBorder="1" applyAlignment="1">
      <alignment horizontal="distributed" vertical="center" wrapText="1"/>
    </xf>
    <xf numFmtId="38" fontId="22" fillId="0" borderId="28" xfId="33" applyFont="1" applyBorder="1" applyAlignment="1">
      <alignment horizontal="center" vertical="center" wrapText="1"/>
    </xf>
    <xf numFmtId="38" fontId="22" fillId="0" borderId="10" xfId="33" applyFont="1" applyBorder="1" applyAlignment="1">
      <alignment horizontal="center" vertical="center" wrapText="1"/>
    </xf>
    <xf numFmtId="38" fontId="22" fillId="0" borderId="19" xfId="33" applyFont="1" applyBorder="1" applyAlignment="1">
      <alignment horizontal="center" vertical="center" wrapText="1"/>
    </xf>
    <xf numFmtId="38" fontId="22" fillId="0" borderId="0" xfId="33" applyFont="1" applyBorder="1" applyAlignment="1">
      <alignment horizontal="center" vertical="center" wrapText="1"/>
    </xf>
    <xf numFmtId="38" fontId="22" fillId="0" borderId="27" xfId="33" applyFont="1" applyBorder="1" applyAlignment="1">
      <alignment horizontal="center" vertical="center" wrapText="1"/>
    </xf>
    <xf numFmtId="38" fontId="22" fillId="0" borderId="11" xfId="33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8" fontId="30" fillId="0" borderId="10" xfId="33" applyFont="1" applyBorder="1" applyAlignment="1">
      <alignment horizontal="distributed" vertical="center" wrapText="1"/>
    </xf>
    <xf numFmtId="38" fontId="30" fillId="0" borderId="13" xfId="33" applyFont="1" applyBorder="1" applyAlignment="1">
      <alignment horizontal="distributed" vertical="center" wrapText="1"/>
    </xf>
    <xf numFmtId="38" fontId="30" fillId="0" borderId="0" xfId="33" applyFont="1" applyBorder="1" applyAlignment="1">
      <alignment horizontal="distributed" vertical="center" wrapText="1"/>
    </xf>
    <xf numFmtId="38" fontId="30" fillId="0" borderId="15" xfId="33" applyFont="1" applyBorder="1" applyAlignment="1">
      <alignment horizontal="distributed" vertical="center" wrapText="1"/>
    </xf>
    <xf numFmtId="38" fontId="30" fillId="0" borderId="11" xfId="33" applyFont="1" applyBorder="1" applyAlignment="1">
      <alignment horizontal="distributed" vertical="center" wrapText="1"/>
    </xf>
    <xf numFmtId="38" fontId="30" fillId="0" borderId="14" xfId="33" applyFont="1" applyBorder="1" applyAlignment="1">
      <alignment horizontal="distributed" vertical="center" wrapText="1"/>
    </xf>
    <xf numFmtId="38" fontId="24" fillId="0" borderId="28" xfId="33" applyFont="1" applyBorder="1" applyAlignment="1">
      <alignment horizontal="center" vertical="center" wrapText="1"/>
    </xf>
    <xf numFmtId="38" fontId="24" fillId="0" borderId="10" xfId="33" applyFont="1" applyBorder="1" applyAlignment="1">
      <alignment horizontal="center" vertical="center" wrapText="1"/>
    </xf>
    <xf numFmtId="38" fontId="24" fillId="0" borderId="19" xfId="33" applyFont="1" applyBorder="1" applyAlignment="1">
      <alignment horizontal="center" vertical="center" wrapText="1"/>
    </xf>
    <xf numFmtId="38" fontId="24" fillId="0" borderId="0" xfId="33" applyFont="1" applyBorder="1" applyAlignment="1">
      <alignment horizontal="center" vertical="center" wrapText="1"/>
    </xf>
    <xf numFmtId="38" fontId="24" fillId="0" borderId="27" xfId="33" applyFont="1" applyBorder="1" applyAlignment="1">
      <alignment horizontal="center" vertical="center" wrapText="1"/>
    </xf>
    <xf numFmtId="38" fontId="24" fillId="0" borderId="11" xfId="33" applyFont="1" applyBorder="1" applyAlignment="1">
      <alignment horizontal="center" vertical="center" wrapText="1"/>
    </xf>
    <xf numFmtId="38" fontId="28" fillId="0" borderId="0" xfId="33" applyFont="1" applyFill="1" applyBorder="1" applyAlignment="1">
      <alignment horizontal="center" vertical="center"/>
    </xf>
    <xf numFmtId="38" fontId="28" fillId="0" borderId="15" xfId="43" applyFont="1" applyFill="1" applyBorder="1" applyAlignment="1">
      <alignment horizontal="center" vertical="center"/>
    </xf>
    <xf numFmtId="38" fontId="31" fillId="0" borderId="0" xfId="33" applyFont="1" applyFill="1" applyBorder="1" applyAlignment="1">
      <alignment horizontal="center" vertical="center"/>
    </xf>
    <xf numFmtId="38" fontId="31" fillId="0" borderId="15" xfId="43" applyFont="1" applyFill="1" applyBorder="1" applyAlignment="1">
      <alignment horizontal="center" vertical="center"/>
    </xf>
    <xf numFmtId="38" fontId="22" fillId="0" borderId="0" xfId="33" applyFont="1" applyFill="1" applyAlignment="1">
      <alignment horizontal="right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38" fontId="22" fillId="0" borderId="0" xfId="43" applyFont="1" applyFill="1" applyBorder="1" applyAlignment="1">
      <alignment horizontal="center" vertical="center"/>
    </xf>
    <xf numFmtId="40" fontId="22" fillId="0" borderId="19" xfId="43" applyNumberFormat="1" applyFont="1" applyFill="1" applyBorder="1" applyAlignment="1">
      <alignment horizontal="center" vertical="center"/>
    </xf>
    <xf numFmtId="40" fontId="22" fillId="0" borderId="0" xfId="43" applyNumberFormat="1" applyFont="1" applyFill="1" applyBorder="1" applyAlignment="1">
      <alignment horizontal="center" vertical="center"/>
    </xf>
    <xf numFmtId="38" fontId="22" fillId="0" borderId="12" xfId="33" applyFont="1" applyBorder="1" applyAlignment="1">
      <alignment horizontal="center" vertical="center"/>
    </xf>
    <xf numFmtId="40" fontId="22" fillId="0" borderId="20" xfId="43" applyNumberFormat="1" applyFont="1" applyFill="1" applyBorder="1" applyAlignment="1">
      <alignment horizontal="center" vertical="center"/>
    </xf>
    <xf numFmtId="40" fontId="22" fillId="0" borderId="12" xfId="43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40" fontId="24" fillId="0" borderId="19" xfId="43" applyNumberFormat="1" applyFont="1" applyFill="1" applyBorder="1" applyAlignment="1">
      <alignment horizontal="center" vertical="center"/>
    </xf>
    <xf numFmtId="40" fontId="24" fillId="0" borderId="0" xfId="43" applyNumberFormat="1" applyFont="1" applyFill="1" applyBorder="1" applyAlignment="1">
      <alignment horizontal="center" vertical="center"/>
    </xf>
    <xf numFmtId="38" fontId="22" fillId="0" borderId="21" xfId="43" applyFont="1" applyFill="1" applyBorder="1" applyAlignment="1">
      <alignment horizontal="center" vertical="center" wrapText="1"/>
    </xf>
    <xf numFmtId="38" fontId="22" fillId="0" borderId="23" xfId="43" applyFont="1" applyFill="1" applyBorder="1" applyAlignment="1">
      <alignment horizontal="center" vertical="center" wrapText="1"/>
    </xf>
    <xf numFmtId="38" fontId="22" fillId="0" borderId="26" xfId="43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38" fontId="22" fillId="0" borderId="32" xfId="43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38" fontId="22" fillId="0" borderId="12" xfId="33" applyFont="1" applyBorder="1" applyAlignment="1">
      <alignment horizontal="right" vertical="center"/>
    </xf>
    <xf numFmtId="183" fontId="22" fillId="0" borderId="12" xfId="0" applyNumberFormat="1" applyFont="1" applyFill="1" applyBorder="1" applyAlignment="1">
      <alignment horizontal="right" vertical="center"/>
    </xf>
    <xf numFmtId="3" fontId="22" fillId="0" borderId="12" xfId="0" applyNumberFormat="1" applyFont="1" applyFill="1" applyBorder="1" applyAlignment="1">
      <alignment horizontal="right" vertical="center"/>
    </xf>
    <xf numFmtId="184" fontId="22" fillId="0" borderId="12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183" fontId="22" fillId="0" borderId="0" xfId="0" applyNumberFormat="1" applyFont="1" applyFill="1" applyBorder="1" applyAlignment="1">
      <alignment horizontal="right" vertical="center"/>
    </xf>
    <xf numFmtId="3" fontId="24" fillId="0" borderId="0" xfId="0" applyNumberFormat="1" applyFont="1" applyFill="1" applyBorder="1" applyAlignment="1">
      <alignment horizontal="right" vertical="center"/>
    </xf>
    <xf numFmtId="184" fontId="24" fillId="0" borderId="0" xfId="0" applyNumberFormat="1" applyFont="1" applyFill="1" applyBorder="1" applyAlignment="1">
      <alignment horizontal="right" vertical="center"/>
    </xf>
    <xf numFmtId="184" fontId="24" fillId="0" borderId="0" xfId="0" applyNumberFormat="1" applyFont="1" applyFill="1" applyBorder="1" applyAlignment="1">
      <alignment horizontal="right" vertical="distributed"/>
    </xf>
    <xf numFmtId="3" fontId="22" fillId="0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distributed"/>
    </xf>
    <xf numFmtId="0" fontId="23" fillId="0" borderId="0" xfId="0" applyFont="1" applyFill="1" applyAlignment="1">
      <alignment horizontal="right" vertical="center"/>
    </xf>
    <xf numFmtId="182" fontId="22" fillId="0" borderId="0" xfId="0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182" fontId="22" fillId="0" borderId="0" xfId="0" applyNumberFormat="1" applyFont="1" applyFill="1" applyBorder="1" applyAlignment="1">
      <alignment horizontal="right" vertical="center"/>
    </xf>
    <xf numFmtId="182" fontId="24" fillId="0" borderId="0" xfId="0" applyNumberFormat="1" applyFont="1" applyFill="1" applyBorder="1" applyAlignment="1">
      <alignment horizontal="right" vertical="center"/>
    </xf>
    <xf numFmtId="0" fontId="22" fillId="0" borderId="28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547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548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2</xdr:col>
      <xdr:colOff>9525</xdr:colOff>
      <xdr:row>4</xdr:row>
      <xdr:rowOff>180975</xdr:rowOff>
    </xdr:from>
    <xdr:to>
      <xdr:col>19</xdr:col>
      <xdr:colOff>9525</xdr:colOff>
      <xdr:row>5</xdr:row>
      <xdr:rowOff>372110</xdr:rowOff>
    </xdr:to>
    <xdr:sp macro="" textlink="">
      <xdr:nvSpPr>
        <xdr:cNvPr id="1549" name="AutoShape 8" descr="右上がり対角線"/>
        <xdr:cNvSpPr>
          <a:spLocks noChangeArrowheads="1"/>
        </xdr:cNvSpPr>
      </xdr:nvSpPr>
      <xdr:spPr>
        <a:xfrm>
          <a:off x="561975" y="1704975"/>
          <a:ext cx="4695825" cy="57213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5</xdr:col>
      <xdr:colOff>266700</xdr:colOff>
      <xdr:row>9</xdr:row>
      <xdr:rowOff>0</xdr:rowOff>
    </xdr:from>
    <xdr:to>
      <xdr:col>22</xdr:col>
      <xdr:colOff>0</xdr:colOff>
      <xdr:row>10</xdr:row>
      <xdr:rowOff>208915</xdr:rowOff>
    </xdr:to>
    <xdr:sp macro="" textlink="">
      <xdr:nvSpPr>
        <xdr:cNvPr id="1550" name="AutoShape 9" descr="右上がり対角線"/>
        <xdr:cNvSpPr>
          <a:spLocks noChangeArrowheads="1"/>
        </xdr:cNvSpPr>
      </xdr:nvSpPr>
      <xdr:spPr>
        <a:xfrm rot="10800000">
          <a:off x="1647825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C1:Z27"/>
  <sheetViews>
    <sheetView view="pageBreakPreview" zoomScale="60" workbookViewId="0">
      <selection activeCell="I24" sqref="I24"/>
    </sheetView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>
      <c r="Z4" s="239"/>
    </row>
    <row r="5" spans="3:26" ht="30" customHeight="1" x14ac:dyDescent="0.15">
      <c r="Z5" s="239"/>
    </row>
    <row r="6" spans="3:26" ht="30" customHeight="1" x14ac:dyDescent="0.15">
      <c r="Z6" s="239"/>
    </row>
    <row r="7" spans="3:26" ht="30" customHeight="1" x14ac:dyDescent="0.15"/>
    <row r="8" spans="3:26" ht="30" customHeight="1" x14ac:dyDescent="0.15">
      <c r="C8" s="238" t="s">
        <v>0</v>
      </c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4:Z6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38"/>
  <sheetViews>
    <sheetView view="pageBreakPreview" zoomScaleSheetLayoutView="100" workbookViewId="0">
      <selection activeCell="W25" sqref="W25:Z25"/>
    </sheetView>
  </sheetViews>
  <sheetFormatPr defaultColWidth="9" defaultRowHeight="12" x14ac:dyDescent="0.15"/>
  <cols>
    <col min="1" max="1" width="1.625" style="2" customWidth="1"/>
    <col min="2" max="2" width="1.625" style="3" customWidth="1"/>
    <col min="3" max="7" width="1.625" style="2" customWidth="1"/>
    <col min="8" max="8" width="2" style="2" customWidth="1"/>
    <col min="9" max="52" width="1.625" style="2" customWidth="1"/>
    <col min="53" max="53" width="9.375" style="2" bestFit="1" customWidth="1"/>
    <col min="54" max="54" width="9" style="2" bestFit="1"/>
    <col min="55" max="16384" width="9" style="2"/>
  </cols>
  <sheetData>
    <row r="1" spans="1:53" ht="15" customHeight="1" x14ac:dyDescent="0.15">
      <c r="A1" s="4" t="s">
        <v>6</v>
      </c>
      <c r="B1" s="5"/>
    </row>
    <row r="2" spans="1:53" ht="12" customHeight="1" x14ac:dyDescent="0.15">
      <c r="A2" s="4"/>
      <c r="B2" s="5"/>
      <c r="AQ2" s="261" t="s">
        <v>15</v>
      </c>
      <c r="AR2" s="261"/>
      <c r="AS2" s="261"/>
      <c r="AT2" s="261"/>
      <c r="AU2" s="261"/>
      <c r="AV2" s="261"/>
      <c r="AW2" s="261"/>
      <c r="AX2" s="261"/>
      <c r="AY2" s="261"/>
    </row>
    <row r="3" spans="1:53" ht="5.25" customHeight="1" x14ac:dyDescent="0.15">
      <c r="B3" s="5"/>
    </row>
    <row r="4" spans="1:53" ht="21" customHeight="1" x14ac:dyDescent="0.15">
      <c r="A4" s="240" t="s">
        <v>20</v>
      </c>
      <c r="B4" s="240"/>
      <c r="C4" s="240"/>
      <c r="D4" s="240"/>
      <c r="E4" s="240"/>
      <c r="F4" s="240"/>
      <c r="G4" s="240"/>
      <c r="H4" s="241"/>
      <c r="I4" s="244" t="s">
        <v>25</v>
      </c>
      <c r="J4" s="244"/>
      <c r="K4" s="244"/>
      <c r="L4" s="244"/>
      <c r="M4" s="244"/>
      <c r="N4" s="244"/>
      <c r="O4" s="244"/>
      <c r="P4" s="272" t="s">
        <v>11</v>
      </c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4"/>
      <c r="AH4" s="240" t="s">
        <v>1</v>
      </c>
      <c r="AI4" s="240"/>
      <c r="AJ4" s="240"/>
      <c r="AK4" s="240"/>
      <c r="AL4" s="240"/>
      <c r="AM4" s="241"/>
      <c r="AN4" s="275" t="s">
        <v>29</v>
      </c>
      <c r="AO4" s="240"/>
      <c r="AP4" s="240"/>
      <c r="AQ4" s="240"/>
      <c r="AR4" s="240"/>
      <c r="AS4" s="241"/>
      <c r="AT4" s="275" t="s">
        <v>12</v>
      </c>
      <c r="AU4" s="240"/>
      <c r="AV4" s="240"/>
      <c r="AW4" s="240"/>
      <c r="AX4" s="240"/>
      <c r="AY4" s="240"/>
    </row>
    <row r="5" spans="1:53" ht="21" customHeight="1" x14ac:dyDescent="0.15">
      <c r="A5" s="242"/>
      <c r="B5" s="242"/>
      <c r="C5" s="242"/>
      <c r="D5" s="242"/>
      <c r="E5" s="242"/>
      <c r="F5" s="242"/>
      <c r="G5" s="242"/>
      <c r="H5" s="243"/>
      <c r="I5" s="245"/>
      <c r="J5" s="245"/>
      <c r="K5" s="245"/>
      <c r="L5" s="245"/>
      <c r="M5" s="245"/>
      <c r="N5" s="245"/>
      <c r="O5" s="245"/>
      <c r="P5" s="276" t="s">
        <v>32</v>
      </c>
      <c r="Q5" s="277"/>
      <c r="R5" s="277"/>
      <c r="S5" s="277"/>
      <c r="T5" s="277"/>
      <c r="U5" s="278"/>
      <c r="V5" s="276" t="s">
        <v>7</v>
      </c>
      <c r="W5" s="277"/>
      <c r="X5" s="277"/>
      <c r="Y5" s="277"/>
      <c r="Z5" s="277"/>
      <c r="AA5" s="278"/>
      <c r="AB5" s="276" t="s">
        <v>34</v>
      </c>
      <c r="AC5" s="277"/>
      <c r="AD5" s="277"/>
      <c r="AE5" s="277"/>
      <c r="AF5" s="277"/>
      <c r="AG5" s="278"/>
      <c r="AH5" s="279" t="s">
        <v>22</v>
      </c>
      <c r="AI5" s="242"/>
      <c r="AJ5" s="242"/>
      <c r="AK5" s="242"/>
      <c r="AL5" s="242"/>
      <c r="AM5" s="243"/>
      <c r="AN5" s="279" t="s">
        <v>36</v>
      </c>
      <c r="AO5" s="242"/>
      <c r="AP5" s="242"/>
      <c r="AQ5" s="242"/>
      <c r="AR5" s="242"/>
      <c r="AS5" s="243"/>
      <c r="AT5" s="279" t="s">
        <v>38</v>
      </c>
      <c r="AU5" s="242"/>
      <c r="AV5" s="242"/>
      <c r="AW5" s="242"/>
      <c r="AX5" s="242"/>
      <c r="AY5" s="242"/>
    </row>
    <row r="6" spans="1:53" ht="5.25" customHeight="1" x14ac:dyDescent="0.15">
      <c r="G6" s="10"/>
      <c r="H6" s="10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I6" s="10"/>
      <c r="AJ6" s="10"/>
      <c r="AK6" s="10"/>
      <c r="AL6" s="10"/>
      <c r="AM6" s="10"/>
      <c r="AN6" s="38"/>
      <c r="AO6" s="38"/>
      <c r="AP6" s="38"/>
      <c r="AQ6" s="38"/>
      <c r="AR6" s="38"/>
      <c r="AS6" s="38"/>
      <c r="AT6" s="10"/>
      <c r="AU6" s="10"/>
      <c r="AV6" s="10"/>
      <c r="AW6" s="10"/>
      <c r="AX6" s="10"/>
      <c r="AY6" s="10"/>
    </row>
    <row r="7" spans="1:53" ht="19.5" customHeight="1" x14ac:dyDescent="0.15">
      <c r="A7" s="2" t="s">
        <v>42</v>
      </c>
      <c r="B7" s="2"/>
      <c r="G7" s="10"/>
      <c r="H7" s="10"/>
      <c r="I7" s="14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I7" s="10"/>
      <c r="AJ7" s="10"/>
      <c r="AK7" s="10"/>
      <c r="AL7" s="10"/>
      <c r="AM7" s="10"/>
      <c r="AN7" s="38"/>
      <c r="AO7" s="38"/>
      <c r="AP7" s="38"/>
      <c r="AQ7" s="38"/>
      <c r="AR7" s="38"/>
      <c r="AS7" s="38"/>
      <c r="AT7" s="10"/>
      <c r="AU7" s="10"/>
      <c r="AV7" s="10"/>
      <c r="AW7" s="10"/>
      <c r="AX7" s="10"/>
      <c r="AY7" s="10"/>
    </row>
    <row r="8" spans="1:53" ht="24" customHeight="1" x14ac:dyDescent="0.15">
      <c r="D8" s="255" t="s">
        <v>43</v>
      </c>
      <c r="E8" s="255"/>
      <c r="F8" s="255"/>
      <c r="G8" s="246">
        <v>16</v>
      </c>
      <c r="H8" s="247"/>
      <c r="I8" s="15"/>
      <c r="J8" s="270">
        <v>29037</v>
      </c>
      <c r="K8" s="270"/>
      <c r="L8" s="270"/>
      <c r="M8" s="270"/>
      <c r="N8" s="270"/>
      <c r="P8" s="257">
        <f>SUM(W8,AC8)</f>
        <v>82645</v>
      </c>
      <c r="Q8" s="258"/>
      <c r="R8" s="258"/>
      <c r="S8" s="258"/>
      <c r="T8" s="258"/>
      <c r="W8" s="268">
        <v>41228</v>
      </c>
      <c r="X8" s="268"/>
      <c r="Y8" s="268"/>
      <c r="Z8" s="268"/>
      <c r="AC8" s="268">
        <v>41417</v>
      </c>
      <c r="AD8" s="268"/>
      <c r="AE8" s="268"/>
      <c r="AF8" s="268"/>
      <c r="AG8" s="3"/>
      <c r="AH8" s="265" t="s">
        <v>251</v>
      </c>
      <c r="AI8" s="265"/>
      <c r="AJ8" s="265"/>
      <c r="AK8" s="265"/>
      <c r="AL8" s="265"/>
      <c r="AM8" s="34"/>
      <c r="AO8" s="254">
        <f>ROUND(P8/J8,2)</f>
        <v>2.85</v>
      </c>
      <c r="AP8" s="254"/>
      <c r="AQ8" s="254"/>
      <c r="AR8" s="254"/>
      <c r="AT8" s="264">
        <f>ROUND(P8/35.87,2)</f>
        <v>2304.0100000000002</v>
      </c>
      <c r="AU8" s="264"/>
      <c r="AV8" s="264"/>
      <c r="AW8" s="264"/>
      <c r="AX8" s="264"/>
      <c r="BA8" s="43"/>
    </row>
    <row r="9" spans="1:53" ht="3.75" customHeight="1" x14ac:dyDescent="0.15">
      <c r="G9" s="10"/>
      <c r="H9" s="11"/>
      <c r="I9" s="15"/>
      <c r="J9" s="19"/>
      <c r="K9" s="19"/>
      <c r="L9" s="19"/>
      <c r="M9" s="19"/>
      <c r="N9" s="19"/>
      <c r="P9" s="19"/>
      <c r="W9" s="25"/>
      <c r="X9" s="25"/>
      <c r="Y9" s="25"/>
      <c r="Z9" s="25"/>
      <c r="AC9" s="25"/>
      <c r="AD9" s="25"/>
      <c r="AE9" s="25"/>
      <c r="AF9" s="25"/>
      <c r="AG9" s="3"/>
      <c r="AI9" s="30"/>
      <c r="AJ9" s="30"/>
      <c r="AK9" s="30"/>
      <c r="AL9" s="30"/>
      <c r="AM9" s="34"/>
      <c r="AO9" s="40"/>
      <c r="AP9" s="40"/>
      <c r="AQ9" s="40"/>
      <c r="AR9" s="40"/>
      <c r="AT9" s="42"/>
      <c r="AU9" s="42"/>
      <c r="AV9" s="42"/>
      <c r="AW9" s="42"/>
      <c r="AX9" s="42"/>
    </row>
    <row r="10" spans="1:53" ht="19.5" customHeight="1" x14ac:dyDescent="0.15">
      <c r="A10" s="255" t="s">
        <v>47</v>
      </c>
      <c r="B10" s="255"/>
      <c r="C10" s="255"/>
      <c r="D10" s="255"/>
      <c r="E10" s="255"/>
      <c r="F10" s="255"/>
      <c r="G10" s="255"/>
      <c r="H10" s="247"/>
      <c r="I10" s="15"/>
      <c r="J10" s="19"/>
      <c r="K10" s="19"/>
      <c r="L10" s="19"/>
      <c r="M10" s="19"/>
      <c r="N10" s="19"/>
      <c r="P10" s="19"/>
      <c r="W10" s="25"/>
      <c r="X10" s="25"/>
      <c r="Y10" s="25"/>
      <c r="Z10" s="25"/>
      <c r="AC10" s="25"/>
      <c r="AD10" s="25"/>
      <c r="AE10" s="25"/>
      <c r="AF10" s="25"/>
      <c r="AG10" s="3"/>
      <c r="AI10" s="30"/>
      <c r="AJ10" s="30"/>
      <c r="AK10" s="30"/>
      <c r="AL10" s="30"/>
      <c r="AM10" s="34"/>
      <c r="AO10" s="40"/>
      <c r="AP10" s="40"/>
      <c r="AQ10" s="40"/>
      <c r="AR10" s="40"/>
      <c r="AT10" s="42"/>
      <c r="AU10" s="42"/>
      <c r="AV10" s="42"/>
      <c r="AW10" s="42"/>
      <c r="AX10" s="42"/>
    </row>
    <row r="11" spans="1:53" ht="24" customHeight="1" x14ac:dyDescent="0.15">
      <c r="D11" s="255" t="s">
        <v>43</v>
      </c>
      <c r="E11" s="255"/>
      <c r="F11" s="255"/>
      <c r="G11" s="246">
        <v>16</v>
      </c>
      <c r="H11" s="247"/>
      <c r="I11" s="15"/>
      <c r="J11" s="270">
        <v>10041</v>
      </c>
      <c r="K11" s="270"/>
      <c r="L11" s="270"/>
      <c r="M11" s="270"/>
      <c r="N11" s="270"/>
      <c r="P11" s="257">
        <f>SUM(W11,AC11)</f>
        <v>28279</v>
      </c>
      <c r="Q11" s="258"/>
      <c r="R11" s="258"/>
      <c r="S11" s="258"/>
      <c r="T11" s="258"/>
      <c r="W11" s="268">
        <v>14265</v>
      </c>
      <c r="X11" s="268"/>
      <c r="Y11" s="268"/>
      <c r="Z11" s="268"/>
      <c r="AC11" s="268">
        <v>14014</v>
      </c>
      <c r="AD11" s="268"/>
      <c r="AE11" s="268"/>
      <c r="AF11" s="268"/>
      <c r="AG11" s="3"/>
      <c r="AH11" s="265" t="s">
        <v>251</v>
      </c>
      <c r="AI11" s="265"/>
      <c r="AJ11" s="265"/>
      <c r="AK11" s="265"/>
      <c r="AL11" s="265"/>
      <c r="AM11" s="34"/>
      <c r="AO11" s="254">
        <f>ROUND(P11/J11,2)</f>
        <v>2.82</v>
      </c>
      <c r="AP11" s="254"/>
      <c r="AQ11" s="254"/>
      <c r="AR11" s="254"/>
      <c r="AT11" s="264">
        <f>ROUND(P11/15.04,2)</f>
        <v>1880.25</v>
      </c>
      <c r="AU11" s="264"/>
      <c r="AV11" s="264"/>
      <c r="AW11" s="264"/>
      <c r="AX11" s="264"/>
      <c r="BA11" s="43"/>
    </row>
    <row r="12" spans="1:53" ht="3.75" customHeight="1" x14ac:dyDescent="0.15">
      <c r="G12" s="10"/>
      <c r="H12" s="11"/>
      <c r="I12" s="15"/>
      <c r="J12" s="19"/>
      <c r="K12" s="19"/>
      <c r="L12" s="19"/>
      <c r="M12" s="19"/>
      <c r="N12" s="19"/>
      <c r="P12" s="19"/>
      <c r="W12" s="25"/>
      <c r="X12" s="25"/>
      <c r="Y12" s="25"/>
      <c r="Z12" s="25"/>
      <c r="AC12" s="25"/>
      <c r="AD12" s="25"/>
      <c r="AE12" s="25"/>
      <c r="AF12" s="25"/>
      <c r="AG12" s="3"/>
      <c r="AI12" s="30"/>
      <c r="AJ12" s="30"/>
      <c r="AK12" s="30"/>
      <c r="AL12" s="30"/>
      <c r="AM12" s="34"/>
      <c r="AO12" s="40"/>
      <c r="AP12" s="40"/>
      <c r="AQ12" s="40"/>
      <c r="AR12" s="40"/>
      <c r="AT12" s="42"/>
      <c r="AU12" s="42"/>
      <c r="AV12" s="42"/>
      <c r="AW12" s="42"/>
      <c r="AX12" s="42"/>
    </row>
    <row r="13" spans="1:53" ht="19.5" customHeight="1" x14ac:dyDescent="0.15">
      <c r="A13" s="255" t="s">
        <v>33</v>
      </c>
      <c r="B13" s="255"/>
      <c r="C13" s="255"/>
      <c r="D13" s="255"/>
      <c r="E13" s="255"/>
      <c r="F13" s="255"/>
      <c r="G13" s="255"/>
      <c r="H13" s="247"/>
      <c r="I13" s="15"/>
      <c r="J13" s="19"/>
      <c r="K13" s="19"/>
      <c r="L13" s="19"/>
      <c r="M13" s="19"/>
      <c r="N13" s="19"/>
      <c r="P13" s="19"/>
      <c r="W13" s="25"/>
      <c r="X13" s="25"/>
      <c r="Y13" s="25"/>
      <c r="Z13" s="25"/>
      <c r="AC13" s="25"/>
      <c r="AD13" s="25"/>
      <c r="AE13" s="25"/>
      <c r="AF13" s="25"/>
      <c r="AG13" s="3"/>
      <c r="AI13" s="30"/>
      <c r="AJ13" s="30"/>
      <c r="AK13" s="30"/>
      <c r="AL13" s="30"/>
      <c r="AM13" s="34"/>
      <c r="AO13" s="40"/>
      <c r="AP13" s="40"/>
      <c r="AQ13" s="40"/>
      <c r="AR13" s="40"/>
      <c r="AT13" s="42"/>
      <c r="AU13" s="42"/>
      <c r="AV13" s="42"/>
      <c r="AW13" s="42"/>
      <c r="AX13" s="42"/>
    </row>
    <row r="14" spans="1:53" ht="24" customHeight="1" x14ac:dyDescent="0.15">
      <c r="D14" s="255" t="s">
        <v>43</v>
      </c>
      <c r="E14" s="255"/>
      <c r="F14" s="255"/>
      <c r="G14" s="246">
        <v>16</v>
      </c>
      <c r="H14" s="247"/>
      <c r="I14" s="15"/>
      <c r="J14" s="270">
        <v>2267</v>
      </c>
      <c r="K14" s="270"/>
      <c r="L14" s="270"/>
      <c r="M14" s="270"/>
      <c r="N14" s="270"/>
      <c r="P14" s="257">
        <f>SUM(W14,AC14)</f>
        <v>7933</v>
      </c>
      <c r="Q14" s="258"/>
      <c r="R14" s="258"/>
      <c r="S14" s="258"/>
      <c r="T14" s="258"/>
      <c r="W14" s="271">
        <v>3919</v>
      </c>
      <c r="X14" s="271"/>
      <c r="Y14" s="271"/>
      <c r="Z14" s="271"/>
      <c r="AC14" s="268">
        <v>4014</v>
      </c>
      <c r="AD14" s="268"/>
      <c r="AE14" s="268"/>
      <c r="AF14" s="268"/>
      <c r="AG14" s="3"/>
      <c r="AH14" s="265" t="s">
        <v>251</v>
      </c>
      <c r="AI14" s="265"/>
      <c r="AJ14" s="265"/>
      <c r="AK14" s="265"/>
      <c r="AL14" s="265"/>
      <c r="AM14" s="34"/>
      <c r="AO14" s="254">
        <f>ROUND(P14/J14,2)</f>
        <v>3.5</v>
      </c>
      <c r="AP14" s="254"/>
      <c r="AQ14" s="254"/>
      <c r="AR14" s="254"/>
      <c r="AT14" s="266">
        <f>ROUND(P14/16.58,2)</f>
        <v>478.47</v>
      </c>
      <c r="AU14" s="266"/>
      <c r="AV14" s="266"/>
      <c r="AW14" s="266"/>
      <c r="AX14" s="266"/>
      <c r="BA14" s="43"/>
    </row>
    <row r="15" spans="1:53" ht="3.75" customHeight="1" x14ac:dyDescent="0.15">
      <c r="G15" s="10"/>
      <c r="H15" s="11"/>
      <c r="I15" s="15"/>
      <c r="J15" s="18"/>
      <c r="K15" s="18"/>
      <c r="L15" s="18"/>
      <c r="M15" s="18"/>
      <c r="N15" s="18"/>
      <c r="O15" s="7"/>
      <c r="P15" s="18"/>
      <c r="Q15" s="7"/>
      <c r="R15" s="7"/>
      <c r="S15" s="7"/>
      <c r="T15" s="7"/>
      <c r="U15" s="7"/>
      <c r="W15" s="26"/>
      <c r="X15" s="26"/>
      <c r="Y15" s="26"/>
      <c r="Z15" s="26"/>
      <c r="AA15" s="7"/>
      <c r="AC15" s="26"/>
      <c r="AD15" s="26"/>
      <c r="AE15" s="26"/>
      <c r="AF15" s="26"/>
      <c r="AG15" s="9"/>
      <c r="AI15" s="30"/>
      <c r="AJ15" s="30"/>
      <c r="AK15" s="30"/>
      <c r="AL15" s="30"/>
      <c r="AM15" s="33"/>
      <c r="AO15" s="39"/>
      <c r="AP15" s="39"/>
      <c r="AQ15" s="39"/>
      <c r="AR15" s="39"/>
      <c r="AS15" s="7"/>
      <c r="AT15" s="41"/>
      <c r="AU15" s="41"/>
      <c r="AV15" s="41"/>
      <c r="AW15" s="41"/>
      <c r="AX15" s="41"/>
      <c r="AY15" s="7"/>
    </row>
    <row r="16" spans="1:53" ht="21" customHeight="1" x14ac:dyDescent="0.15">
      <c r="A16" s="269" t="s">
        <v>49</v>
      </c>
      <c r="B16" s="269"/>
      <c r="C16" s="269"/>
      <c r="D16" s="269"/>
      <c r="E16" s="269"/>
      <c r="F16" s="269"/>
      <c r="G16" s="10"/>
      <c r="H16" s="11"/>
      <c r="I16" s="15"/>
      <c r="J16" s="18"/>
      <c r="K16" s="18"/>
      <c r="L16" s="18"/>
      <c r="M16" s="18"/>
      <c r="N16" s="18"/>
      <c r="O16" s="7"/>
      <c r="P16" s="18"/>
      <c r="Q16" s="7"/>
      <c r="R16" s="7"/>
      <c r="S16" s="7"/>
      <c r="T16" s="7"/>
      <c r="U16" s="7"/>
      <c r="W16" s="26"/>
      <c r="X16" s="26"/>
      <c r="Y16" s="26"/>
      <c r="Z16" s="26"/>
      <c r="AA16" s="7"/>
      <c r="AC16" s="26"/>
      <c r="AD16" s="26"/>
      <c r="AE16" s="26"/>
      <c r="AF16" s="26"/>
      <c r="AG16" s="9"/>
      <c r="AI16" s="30"/>
      <c r="AJ16" s="30"/>
      <c r="AK16" s="30"/>
      <c r="AL16" s="30"/>
      <c r="AM16" s="33"/>
      <c r="AO16" s="39"/>
      <c r="AP16" s="39"/>
      <c r="AQ16" s="39"/>
      <c r="AR16" s="39"/>
      <c r="AS16" s="7"/>
      <c r="AT16" s="41"/>
      <c r="AU16" s="41"/>
      <c r="AV16" s="41"/>
      <c r="AW16" s="41"/>
      <c r="AX16" s="41"/>
      <c r="AY16" s="7"/>
    </row>
    <row r="17" spans="4:51" ht="24" customHeight="1" x14ac:dyDescent="0.15">
      <c r="D17" s="255" t="s">
        <v>43</v>
      </c>
      <c r="E17" s="255"/>
      <c r="F17" s="255"/>
      <c r="G17" s="246">
        <v>17</v>
      </c>
      <c r="H17" s="247"/>
      <c r="I17" s="15"/>
      <c r="J17" s="256">
        <v>41917</v>
      </c>
      <c r="K17" s="256"/>
      <c r="L17" s="256"/>
      <c r="M17" s="256"/>
      <c r="N17" s="256"/>
      <c r="P17" s="257">
        <f t="shared" ref="P17:P33" si="0">SUM(W17,AC17)</f>
        <v>118823</v>
      </c>
      <c r="Q17" s="258"/>
      <c r="R17" s="258"/>
      <c r="S17" s="258"/>
      <c r="T17" s="258"/>
      <c r="W17" s="268">
        <v>59326</v>
      </c>
      <c r="X17" s="268"/>
      <c r="Y17" s="268"/>
      <c r="Z17" s="268"/>
      <c r="AC17" s="268">
        <v>59497</v>
      </c>
      <c r="AD17" s="268"/>
      <c r="AE17" s="268"/>
      <c r="AF17" s="268"/>
      <c r="AG17" s="3"/>
      <c r="AH17" s="265">
        <f>ROUND((P17-(P8+P11+P14))/(P8+P11+P14)*100,2)</f>
        <v>-0.03</v>
      </c>
      <c r="AI17" s="265"/>
      <c r="AJ17" s="265"/>
      <c r="AK17" s="265"/>
      <c r="AL17" s="265"/>
      <c r="AM17" s="29"/>
      <c r="AO17" s="254">
        <f t="shared" ref="AO17:AO34" si="1">ROUND(P17/J17,2)</f>
        <v>2.83</v>
      </c>
      <c r="AP17" s="254"/>
      <c r="AQ17" s="254"/>
      <c r="AR17" s="254"/>
      <c r="AT17" s="266">
        <f t="shared" ref="AT17:AT26" si="2">ROUND(P17/67.49,2)</f>
        <v>1760.6</v>
      </c>
      <c r="AU17" s="266"/>
      <c r="AV17" s="266"/>
      <c r="AW17" s="266"/>
      <c r="AX17" s="266"/>
    </row>
    <row r="18" spans="4:51" ht="24" customHeight="1" x14ac:dyDescent="0.15">
      <c r="D18" s="255"/>
      <c r="E18" s="255"/>
      <c r="F18" s="255"/>
      <c r="G18" s="246">
        <v>18</v>
      </c>
      <c r="H18" s="247"/>
      <c r="I18" s="15"/>
      <c r="J18" s="256">
        <v>42602</v>
      </c>
      <c r="K18" s="256"/>
      <c r="L18" s="256"/>
      <c r="M18" s="256"/>
      <c r="N18" s="256"/>
      <c r="P18" s="257">
        <f t="shared" si="0"/>
        <v>118878</v>
      </c>
      <c r="Q18" s="258"/>
      <c r="R18" s="258"/>
      <c r="S18" s="258"/>
      <c r="T18" s="258"/>
      <c r="W18" s="268">
        <v>59214</v>
      </c>
      <c r="X18" s="268"/>
      <c r="Y18" s="268"/>
      <c r="Z18" s="268"/>
      <c r="AC18" s="268">
        <v>59664</v>
      </c>
      <c r="AD18" s="268"/>
      <c r="AE18" s="268"/>
      <c r="AF18" s="268"/>
      <c r="AG18" s="3"/>
      <c r="AH18" s="265">
        <f t="shared" ref="AH18:AH33" si="3">ROUND((P18-P17)/P17*100,2)</f>
        <v>0.05</v>
      </c>
      <c r="AI18" s="265"/>
      <c r="AJ18" s="265"/>
      <c r="AK18" s="265"/>
      <c r="AL18" s="265"/>
      <c r="AM18" s="29"/>
      <c r="AO18" s="254">
        <f t="shared" si="1"/>
        <v>2.79</v>
      </c>
      <c r="AP18" s="254"/>
      <c r="AQ18" s="254"/>
      <c r="AR18" s="254"/>
      <c r="AT18" s="266">
        <f t="shared" si="2"/>
        <v>1761.42</v>
      </c>
      <c r="AU18" s="266"/>
      <c r="AV18" s="266"/>
      <c r="AW18" s="266"/>
      <c r="AX18" s="266"/>
    </row>
    <row r="19" spans="4:51" ht="24" customHeight="1" x14ac:dyDescent="0.15">
      <c r="D19" s="255"/>
      <c r="E19" s="255"/>
      <c r="F19" s="255"/>
      <c r="G19" s="246">
        <v>19</v>
      </c>
      <c r="H19" s="247"/>
      <c r="I19" s="15"/>
      <c r="J19" s="256">
        <v>43265</v>
      </c>
      <c r="K19" s="256"/>
      <c r="L19" s="256"/>
      <c r="M19" s="256"/>
      <c r="N19" s="256"/>
      <c r="O19" s="7"/>
      <c r="P19" s="257">
        <f t="shared" si="0"/>
        <v>118792</v>
      </c>
      <c r="Q19" s="258"/>
      <c r="R19" s="258"/>
      <c r="S19" s="258"/>
      <c r="T19" s="258"/>
      <c r="U19" s="7"/>
      <c r="W19" s="259">
        <v>59181</v>
      </c>
      <c r="X19" s="259"/>
      <c r="Y19" s="259"/>
      <c r="Z19" s="259"/>
      <c r="AA19" s="7"/>
      <c r="AC19" s="259">
        <v>59611</v>
      </c>
      <c r="AD19" s="259"/>
      <c r="AE19" s="259"/>
      <c r="AF19" s="259"/>
      <c r="AG19" s="9"/>
      <c r="AH19" s="265">
        <f t="shared" si="3"/>
        <v>-7.0000000000000007E-2</v>
      </c>
      <c r="AI19" s="265"/>
      <c r="AJ19" s="265"/>
      <c r="AK19" s="265"/>
      <c r="AL19" s="265"/>
      <c r="AM19" s="33"/>
      <c r="AO19" s="254">
        <f t="shared" si="1"/>
        <v>2.75</v>
      </c>
      <c r="AP19" s="254"/>
      <c r="AQ19" s="254"/>
      <c r="AR19" s="254"/>
      <c r="AS19" s="7"/>
      <c r="AT19" s="266">
        <f t="shared" si="2"/>
        <v>1760.14</v>
      </c>
      <c r="AU19" s="266"/>
      <c r="AV19" s="266"/>
      <c r="AW19" s="266"/>
      <c r="AX19" s="266"/>
      <c r="AY19" s="7"/>
    </row>
    <row r="20" spans="4:51" ht="24" customHeight="1" x14ac:dyDescent="0.15">
      <c r="G20" s="246">
        <v>20</v>
      </c>
      <c r="H20" s="247"/>
      <c r="I20" s="15"/>
      <c r="J20" s="256">
        <v>43938</v>
      </c>
      <c r="K20" s="256"/>
      <c r="L20" s="256"/>
      <c r="M20" s="256"/>
      <c r="N20" s="256"/>
      <c r="O20" s="7"/>
      <c r="P20" s="257">
        <f t="shared" si="0"/>
        <v>118921</v>
      </c>
      <c r="Q20" s="258"/>
      <c r="R20" s="258"/>
      <c r="S20" s="258"/>
      <c r="T20" s="258"/>
      <c r="U20" s="7"/>
      <c r="W20" s="259">
        <v>59188</v>
      </c>
      <c r="X20" s="259"/>
      <c r="Y20" s="259"/>
      <c r="Z20" s="259"/>
      <c r="AA20" s="7"/>
      <c r="AC20" s="259">
        <v>59733</v>
      </c>
      <c r="AD20" s="259"/>
      <c r="AE20" s="259"/>
      <c r="AF20" s="259"/>
      <c r="AG20" s="9"/>
      <c r="AH20" s="265">
        <f t="shared" si="3"/>
        <v>0.11</v>
      </c>
      <c r="AI20" s="265"/>
      <c r="AJ20" s="265"/>
      <c r="AK20" s="265"/>
      <c r="AL20" s="265"/>
      <c r="AM20" s="33"/>
      <c r="AO20" s="254">
        <f t="shared" si="1"/>
        <v>2.71</v>
      </c>
      <c r="AP20" s="254"/>
      <c r="AQ20" s="254"/>
      <c r="AR20" s="254"/>
      <c r="AS20" s="7"/>
      <c r="AT20" s="266">
        <f t="shared" si="2"/>
        <v>1762.05</v>
      </c>
      <c r="AU20" s="266"/>
      <c r="AV20" s="266"/>
      <c r="AW20" s="266"/>
      <c r="AX20" s="266"/>
      <c r="AY20" s="7"/>
    </row>
    <row r="21" spans="4:51" ht="24" customHeight="1" x14ac:dyDescent="0.15">
      <c r="G21" s="246">
        <v>21</v>
      </c>
      <c r="H21" s="247"/>
      <c r="I21" s="15"/>
      <c r="J21" s="256">
        <v>44492</v>
      </c>
      <c r="K21" s="256"/>
      <c r="L21" s="256"/>
      <c r="M21" s="256"/>
      <c r="N21" s="256"/>
      <c r="O21" s="7"/>
      <c r="P21" s="257">
        <f t="shared" si="0"/>
        <v>118986</v>
      </c>
      <c r="Q21" s="258"/>
      <c r="R21" s="258"/>
      <c r="S21" s="258"/>
      <c r="T21" s="258"/>
      <c r="U21" s="7"/>
      <c r="W21" s="259">
        <v>59243</v>
      </c>
      <c r="X21" s="259"/>
      <c r="Y21" s="259"/>
      <c r="Z21" s="259"/>
      <c r="AA21" s="7"/>
      <c r="AC21" s="259">
        <v>59743</v>
      </c>
      <c r="AD21" s="259"/>
      <c r="AE21" s="259"/>
      <c r="AF21" s="259"/>
      <c r="AG21" s="9"/>
      <c r="AH21" s="265">
        <f t="shared" si="3"/>
        <v>0.05</v>
      </c>
      <c r="AI21" s="265"/>
      <c r="AJ21" s="265"/>
      <c r="AK21" s="265"/>
      <c r="AL21" s="265"/>
      <c r="AM21" s="33"/>
      <c r="AO21" s="254">
        <f t="shared" si="1"/>
        <v>2.67</v>
      </c>
      <c r="AP21" s="254"/>
      <c r="AQ21" s="254"/>
      <c r="AR21" s="254"/>
      <c r="AS21" s="7"/>
      <c r="AT21" s="266">
        <f t="shared" si="2"/>
        <v>1763.02</v>
      </c>
      <c r="AU21" s="266"/>
      <c r="AV21" s="266"/>
      <c r="AW21" s="266"/>
      <c r="AX21" s="266"/>
      <c r="AY21" s="7"/>
    </row>
    <row r="22" spans="4:51" ht="24" customHeight="1" x14ac:dyDescent="0.15">
      <c r="G22" s="246">
        <v>22</v>
      </c>
      <c r="H22" s="247"/>
      <c r="I22" s="15"/>
      <c r="J22" s="256">
        <v>45105</v>
      </c>
      <c r="K22" s="256"/>
      <c r="L22" s="256"/>
      <c r="M22" s="256"/>
      <c r="N22" s="256"/>
      <c r="O22" s="7"/>
      <c r="P22" s="257">
        <f t="shared" si="0"/>
        <v>119196</v>
      </c>
      <c r="Q22" s="258"/>
      <c r="R22" s="258"/>
      <c r="S22" s="258"/>
      <c r="T22" s="258"/>
      <c r="U22" s="7"/>
      <c r="W22" s="259">
        <v>59272</v>
      </c>
      <c r="X22" s="259"/>
      <c r="Y22" s="259"/>
      <c r="Z22" s="259"/>
      <c r="AA22" s="7"/>
      <c r="AC22" s="259">
        <v>59924</v>
      </c>
      <c r="AD22" s="259"/>
      <c r="AE22" s="259"/>
      <c r="AF22" s="259"/>
      <c r="AG22" s="9"/>
      <c r="AH22" s="265">
        <f t="shared" si="3"/>
        <v>0.18</v>
      </c>
      <c r="AI22" s="265"/>
      <c r="AJ22" s="265"/>
      <c r="AK22" s="265"/>
      <c r="AL22" s="265"/>
      <c r="AM22" s="33"/>
      <c r="AO22" s="254">
        <f t="shared" si="1"/>
        <v>2.64</v>
      </c>
      <c r="AP22" s="254"/>
      <c r="AQ22" s="254"/>
      <c r="AR22" s="254"/>
      <c r="AS22" s="7"/>
      <c r="AT22" s="266">
        <f t="shared" si="2"/>
        <v>1766.13</v>
      </c>
      <c r="AU22" s="266"/>
      <c r="AV22" s="266"/>
      <c r="AW22" s="266"/>
      <c r="AX22" s="266"/>
      <c r="AY22" s="7"/>
    </row>
    <row r="23" spans="4:51" ht="24" customHeight="1" x14ac:dyDescent="0.15">
      <c r="G23" s="246">
        <v>23</v>
      </c>
      <c r="H23" s="247"/>
      <c r="I23" s="15"/>
      <c r="J23" s="256">
        <v>45492</v>
      </c>
      <c r="K23" s="256"/>
      <c r="L23" s="256"/>
      <c r="M23" s="256"/>
      <c r="N23" s="256"/>
      <c r="O23" s="9"/>
      <c r="P23" s="257">
        <f t="shared" si="0"/>
        <v>119010</v>
      </c>
      <c r="Q23" s="258"/>
      <c r="R23" s="258"/>
      <c r="S23" s="258"/>
      <c r="T23" s="258"/>
      <c r="U23" s="7"/>
      <c r="W23" s="259">
        <v>59117</v>
      </c>
      <c r="X23" s="259"/>
      <c r="Y23" s="259"/>
      <c r="Z23" s="259"/>
      <c r="AA23" s="7"/>
      <c r="AC23" s="259">
        <v>59893</v>
      </c>
      <c r="AD23" s="259"/>
      <c r="AE23" s="259"/>
      <c r="AF23" s="259"/>
      <c r="AG23" s="9"/>
      <c r="AH23" s="267">
        <f t="shared" si="3"/>
        <v>-0.16</v>
      </c>
      <c r="AI23" s="267"/>
      <c r="AJ23" s="267"/>
      <c r="AK23" s="267"/>
      <c r="AL23" s="267"/>
      <c r="AM23" s="33"/>
      <c r="AO23" s="254">
        <f t="shared" si="1"/>
        <v>2.62</v>
      </c>
      <c r="AP23" s="254"/>
      <c r="AQ23" s="254"/>
      <c r="AR23" s="254"/>
      <c r="AS23" s="7"/>
      <c r="AT23" s="266">
        <f t="shared" si="2"/>
        <v>1763.37</v>
      </c>
      <c r="AU23" s="266"/>
      <c r="AV23" s="266"/>
      <c r="AW23" s="266"/>
      <c r="AX23" s="266"/>
      <c r="AY23" s="7"/>
    </row>
    <row r="24" spans="4:51" ht="24" customHeight="1" x14ac:dyDescent="0.15">
      <c r="G24" s="246">
        <v>24</v>
      </c>
      <c r="H24" s="247"/>
      <c r="I24" s="15"/>
      <c r="J24" s="256">
        <v>46585</v>
      </c>
      <c r="K24" s="256"/>
      <c r="L24" s="256"/>
      <c r="M24" s="256"/>
      <c r="N24" s="256"/>
      <c r="O24" s="7"/>
      <c r="P24" s="257">
        <f t="shared" si="0"/>
        <v>120336</v>
      </c>
      <c r="Q24" s="258"/>
      <c r="R24" s="258"/>
      <c r="S24" s="258"/>
      <c r="T24" s="258"/>
      <c r="U24" s="7"/>
      <c r="W24" s="259">
        <v>59697</v>
      </c>
      <c r="X24" s="259"/>
      <c r="Y24" s="259"/>
      <c r="Z24" s="259"/>
      <c r="AA24" s="7"/>
      <c r="AC24" s="259">
        <v>60639</v>
      </c>
      <c r="AD24" s="259"/>
      <c r="AE24" s="259"/>
      <c r="AF24" s="259"/>
      <c r="AG24" s="9"/>
      <c r="AH24" s="265">
        <f t="shared" si="3"/>
        <v>1.1100000000000001</v>
      </c>
      <c r="AI24" s="265"/>
      <c r="AJ24" s="265"/>
      <c r="AK24" s="265"/>
      <c r="AL24" s="265"/>
      <c r="AM24" s="33"/>
      <c r="AO24" s="254">
        <f t="shared" si="1"/>
        <v>2.58</v>
      </c>
      <c r="AP24" s="254"/>
      <c r="AQ24" s="254"/>
      <c r="AR24" s="254"/>
      <c r="AS24" s="7"/>
      <c r="AT24" s="266">
        <f t="shared" si="2"/>
        <v>1783.02</v>
      </c>
      <c r="AU24" s="266"/>
      <c r="AV24" s="266"/>
      <c r="AW24" s="266"/>
      <c r="AX24" s="266"/>
      <c r="AY24" s="7"/>
    </row>
    <row r="25" spans="4:51" ht="24" customHeight="1" x14ac:dyDescent="0.15">
      <c r="G25" s="246">
        <v>25</v>
      </c>
      <c r="H25" s="247"/>
      <c r="I25" s="15"/>
      <c r="J25" s="256">
        <v>46997</v>
      </c>
      <c r="K25" s="256"/>
      <c r="L25" s="256"/>
      <c r="M25" s="256"/>
      <c r="N25" s="256"/>
      <c r="O25" s="7"/>
      <c r="P25" s="257">
        <f t="shared" si="0"/>
        <v>119978</v>
      </c>
      <c r="Q25" s="258"/>
      <c r="R25" s="258"/>
      <c r="S25" s="258"/>
      <c r="T25" s="258"/>
      <c r="U25" s="7"/>
      <c r="W25" s="259">
        <v>59478</v>
      </c>
      <c r="X25" s="259"/>
      <c r="Y25" s="259"/>
      <c r="Z25" s="259"/>
      <c r="AA25" s="7"/>
      <c r="AC25" s="259">
        <v>60500</v>
      </c>
      <c r="AD25" s="259"/>
      <c r="AE25" s="259"/>
      <c r="AF25" s="259"/>
      <c r="AG25" s="9"/>
      <c r="AH25" s="265">
        <f t="shared" si="3"/>
        <v>-0.3</v>
      </c>
      <c r="AI25" s="265"/>
      <c r="AJ25" s="265"/>
      <c r="AK25" s="265"/>
      <c r="AL25" s="265"/>
      <c r="AM25" s="33"/>
      <c r="AO25" s="254">
        <f t="shared" si="1"/>
        <v>2.5499999999999998</v>
      </c>
      <c r="AP25" s="254"/>
      <c r="AQ25" s="254"/>
      <c r="AR25" s="254"/>
      <c r="AS25" s="7"/>
      <c r="AT25" s="266">
        <f t="shared" si="2"/>
        <v>1777.72</v>
      </c>
      <c r="AU25" s="266"/>
      <c r="AV25" s="266"/>
      <c r="AW25" s="266"/>
      <c r="AX25" s="266"/>
      <c r="AY25" s="7"/>
    </row>
    <row r="26" spans="4:51" ht="24" customHeight="1" x14ac:dyDescent="0.15">
      <c r="F26" s="7"/>
      <c r="G26" s="246">
        <v>26</v>
      </c>
      <c r="H26" s="247"/>
      <c r="I26" s="15"/>
      <c r="J26" s="256">
        <v>47349</v>
      </c>
      <c r="K26" s="256"/>
      <c r="L26" s="256"/>
      <c r="M26" s="256"/>
      <c r="N26" s="256"/>
      <c r="O26" s="7"/>
      <c r="P26" s="257">
        <f t="shared" si="0"/>
        <v>119415</v>
      </c>
      <c r="Q26" s="258"/>
      <c r="R26" s="258"/>
      <c r="S26" s="258"/>
      <c r="T26" s="258"/>
      <c r="U26" s="7"/>
      <c r="V26" s="7"/>
      <c r="W26" s="259">
        <v>59145</v>
      </c>
      <c r="X26" s="259"/>
      <c r="Y26" s="259"/>
      <c r="Z26" s="259"/>
      <c r="AA26" s="7"/>
      <c r="AB26" s="7"/>
      <c r="AC26" s="259">
        <v>60270</v>
      </c>
      <c r="AD26" s="259"/>
      <c r="AE26" s="259"/>
      <c r="AF26" s="259"/>
      <c r="AG26" s="9"/>
      <c r="AH26" s="253">
        <f t="shared" si="3"/>
        <v>-0.47</v>
      </c>
      <c r="AI26" s="253"/>
      <c r="AJ26" s="253"/>
      <c r="AK26" s="253"/>
      <c r="AL26" s="253"/>
      <c r="AM26" s="33"/>
      <c r="AN26" s="7"/>
      <c r="AO26" s="254">
        <f t="shared" si="1"/>
        <v>2.52</v>
      </c>
      <c r="AP26" s="254"/>
      <c r="AQ26" s="254"/>
      <c r="AR26" s="254"/>
      <c r="AS26" s="7"/>
      <c r="AT26" s="264">
        <f t="shared" si="2"/>
        <v>1769.37</v>
      </c>
      <c r="AU26" s="264"/>
      <c r="AV26" s="264"/>
      <c r="AW26" s="264"/>
      <c r="AX26" s="264"/>
      <c r="AY26" s="7"/>
    </row>
    <row r="27" spans="4:51" ht="24" customHeight="1" x14ac:dyDescent="0.15">
      <c r="F27" s="7"/>
      <c r="G27" s="246">
        <v>27</v>
      </c>
      <c r="H27" s="247"/>
      <c r="I27" s="15"/>
      <c r="J27" s="256">
        <v>47917</v>
      </c>
      <c r="K27" s="256"/>
      <c r="L27" s="256"/>
      <c r="M27" s="256"/>
      <c r="N27" s="256"/>
      <c r="O27" s="7"/>
      <c r="P27" s="257">
        <f t="shared" si="0"/>
        <v>119262</v>
      </c>
      <c r="Q27" s="258"/>
      <c r="R27" s="258"/>
      <c r="S27" s="258"/>
      <c r="T27" s="258"/>
      <c r="U27" s="7"/>
      <c r="V27" s="7"/>
      <c r="W27" s="259">
        <v>59091</v>
      </c>
      <c r="X27" s="259"/>
      <c r="Y27" s="259"/>
      <c r="Z27" s="259"/>
      <c r="AA27" s="7"/>
      <c r="AB27" s="7"/>
      <c r="AC27" s="259">
        <v>60171</v>
      </c>
      <c r="AD27" s="259"/>
      <c r="AE27" s="259"/>
      <c r="AF27" s="259"/>
      <c r="AG27" s="9"/>
      <c r="AH27" s="253">
        <f t="shared" si="3"/>
        <v>-0.13</v>
      </c>
      <c r="AI27" s="253"/>
      <c r="AJ27" s="253"/>
      <c r="AK27" s="253"/>
      <c r="AL27" s="253"/>
      <c r="AM27" s="33"/>
      <c r="AN27" s="7"/>
      <c r="AO27" s="254">
        <f t="shared" si="1"/>
        <v>2.4900000000000002</v>
      </c>
      <c r="AP27" s="254"/>
      <c r="AQ27" s="254"/>
      <c r="AR27" s="254"/>
      <c r="AS27" s="9"/>
      <c r="AT27" s="260">
        <f t="shared" ref="AT27:AT34" si="4">ROUND(P27/67.44,2)</f>
        <v>1768.42</v>
      </c>
      <c r="AU27" s="260"/>
      <c r="AV27" s="260"/>
      <c r="AW27" s="260"/>
      <c r="AX27" s="260"/>
      <c r="AY27" s="7"/>
    </row>
    <row r="28" spans="4:51" ht="24" customHeight="1" x14ac:dyDescent="0.15">
      <c r="F28" s="7"/>
      <c r="G28" s="246">
        <v>28</v>
      </c>
      <c r="H28" s="247"/>
      <c r="I28" s="15"/>
      <c r="J28" s="256">
        <v>48469</v>
      </c>
      <c r="K28" s="256"/>
      <c r="L28" s="256"/>
      <c r="M28" s="256"/>
      <c r="N28" s="256"/>
      <c r="O28" s="7"/>
      <c r="P28" s="257">
        <f t="shared" si="0"/>
        <v>119001</v>
      </c>
      <c r="Q28" s="258"/>
      <c r="R28" s="258"/>
      <c r="S28" s="258"/>
      <c r="T28" s="258"/>
      <c r="U28" s="7"/>
      <c r="V28" s="7"/>
      <c r="W28" s="259">
        <v>59015</v>
      </c>
      <c r="X28" s="259"/>
      <c r="Y28" s="259"/>
      <c r="Z28" s="259"/>
      <c r="AA28" s="7"/>
      <c r="AB28" s="7"/>
      <c r="AC28" s="259">
        <v>59986</v>
      </c>
      <c r="AD28" s="259"/>
      <c r="AE28" s="259"/>
      <c r="AF28" s="259"/>
      <c r="AG28" s="9"/>
      <c r="AH28" s="253">
        <f t="shared" si="3"/>
        <v>-0.22</v>
      </c>
      <c r="AI28" s="253"/>
      <c r="AJ28" s="253"/>
      <c r="AK28" s="253"/>
      <c r="AL28" s="253"/>
      <c r="AM28" s="33"/>
      <c r="AN28" s="7"/>
      <c r="AO28" s="254">
        <f t="shared" si="1"/>
        <v>2.46</v>
      </c>
      <c r="AP28" s="254"/>
      <c r="AQ28" s="254"/>
      <c r="AR28" s="254"/>
      <c r="AS28" s="9"/>
      <c r="AT28" s="260">
        <f t="shared" si="4"/>
        <v>1764.55</v>
      </c>
      <c r="AU28" s="260"/>
      <c r="AV28" s="260"/>
      <c r="AW28" s="260"/>
      <c r="AX28" s="260"/>
      <c r="AY28" s="7"/>
    </row>
    <row r="29" spans="4:51" ht="24" customHeight="1" x14ac:dyDescent="0.15">
      <c r="F29" s="7"/>
      <c r="G29" s="246">
        <v>29</v>
      </c>
      <c r="H29" s="247"/>
      <c r="I29" s="15"/>
      <c r="J29" s="262">
        <v>49139</v>
      </c>
      <c r="K29" s="262"/>
      <c r="L29" s="262"/>
      <c r="M29" s="262"/>
      <c r="N29" s="262"/>
      <c r="O29" s="7"/>
      <c r="P29" s="257">
        <f t="shared" si="0"/>
        <v>119047</v>
      </c>
      <c r="Q29" s="258"/>
      <c r="R29" s="258"/>
      <c r="S29" s="258"/>
      <c r="T29" s="258"/>
      <c r="U29" s="7"/>
      <c r="V29" s="7"/>
      <c r="W29" s="259">
        <v>59045</v>
      </c>
      <c r="X29" s="259"/>
      <c r="Y29" s="259"/>
      <c r="Z29" s="259"/>
      <c r="AA29" s="7"/>
      <c r="AB29" s="7"/>
      <c r="AC29" s="259">
        <v>60002</v>
      </c>
      <c r="AD29" s="259"/>
      <c r="AE29" s="259"/>
      <c r="AF29" s="259"/>
      <c r="AG29" s="9"/>
      <c r="AH29" s="253">
        <f t="shared" si="3"/>
        <v>0.04</v>
      </c>
      <c r="AI29" s="253"/>
      <c r="AJ29" s="253"/>
      <c r="AK29" s="253"/>
      <c r="AL29" s="253"/>
      <c r="AM29" s="33"/>
      <c r="AN29" s="7"/>
      <c r="AO29" s="254">
        <f t="shared" si="1"/>
        <v>2.42</v>
      </c>
      <c r="AP29" s="254"/>
      <c r="AQ29" s="254"/>
      <c r="AR29" s="254"/>
      <c r="AS29" s="9"/>
      <c r="AT29" s="260">
        <f t="shared" si="4"/>
        <v>1765.23</v>
      </c>
      <c r="AU29" s="260"/>
      <c r="AV29" s="260"/>
      <c r="AW29" s="260"/>
      <c r="AX29" s="260"/>
      <c r="AY29" s="7"/>
    </row>
    <row r="30" spans="4:51" ht="24" customHeight="1" x14ac:dyDescent="0.15">
      <c r="F30" s="7"/>
      <c r="G30" s="246">
        <v>30</v>
      </c>
      <c r="H30" s="247"/>
      <c r="I30" s="15"/>
      <c r="J30" s="262">
        <v>49723</v>
      </c>
      <c r="K30" s="262"/>
      <c r="L30" s="262"/>
      <c r="M30" s="262"/>
      <c r="N30" s="262"/>
      <c r="O30" s="7"/>
      <c r="P30" s="257">
        <f t="shared" si="0"/>
        <v>118933</v>
      </c>
      <c r="Q30" s="258"/>
      <c r="R30" s="258"/>
      <c r="S30" s="258"/>
      <c r="T30" s="258"/>
      <c r="U30" s="7"/>
      <c r="V30" s="7"/>
      <c r="W30" s="259">
        <v>58956</v>
      </c>
      <c r="X30" s="259"/>
      <c r="Y30" s="259"/>
      <c r="Z30" s="259"/>
      <c r="AA30" s="7"/>
      <c r="AB30" s="7"/>
      <c r="AC30" s="259">
        <v>59977</v>
      </c>
      <c r="AD30" s="259"/>
      <c r="AE30" s="259"/>
      <c r="AF30" s="259"/>
      <c r="AG30" s="9"/>
      <c r="AH30" s="253">
        <f t="shared" si="3"/>
        <v>-0.1</v>
      </c>
      <c r="AI30" s="253"/>
      <c r="AJ30" s="253"/>
      <c r="AK30" s="253"/>
      <c r="AL30" s="253"/>
      <c r="AM30" s="33"/>
      <c r="AN30" s="7"/>
      <c r="AO30" s="254">
        <f t="shared" si="1"/>
        <v>2.39</v>
      </c>
      <c r="AP30" s="254"/>
      <c r="AQ30" s="254"/>
      <c r="AR30" s="254"/>
      <c r="AS30" s="9"/>
      <c r="AT30" s="260">
        <f t="shared" si="4"/>
        <v>1763.54</v>
      </c>
      <c r="AU30" s="260"/>
      <c r="AV30" s="260"/>
      <c r="AW30" s="260"/>
      <c r="AX30" s="260"/>
      <c r="AY30" s="7"/>
    </row>
    <row r="31" spans="4:51" ht="24" customHeight="1" x14ac:dyDescent="0.15">
      <c r="D31" s="255" t="s">
        <v>55</v>
      </c>
      <c r="E31" s="255"/>
      <c r="F31" s="255"/>
      <c r="G31" s="246" t="s">
        <v>56</v>
      </c>
      <c r="H31" s="247"/>
      <c r="I31" s="15"/>
      <c r="J31" s="262">
        <v>50195</v>
      </c>
      <c r="K31" s="262"/>
      <c r="L31" s="262"/>
      <c r="M31" s="262"/>
      <c r="N31" s="262"/>
      <c r="O31" s="7"/>
      <c r="P31" s="257">
        <f t="shared" si="0"/>
        <v>118524</v>
      </c>
      <c r="Q31" s="258"/>
      <c r="R31" s="258"/>
      <c r="S31" s="258"/>
      <c r="T31" s="258"/>
      <c r="U31" s="7"/>
      <c r="V31" s="7"/>
      <c r="W31" s="259">
        <v>58684</v>
      </c>
      <c r="X31" s="259"/>
      <c r="Y31" s="259"/>
      <c r="Z31" s="259"/>
      <c r="AA31" s="7"/>
      <c r="AB31" s="7"/>
      <c r="AC31" s="259">
        <v>59840</v>
      </c>
      <c r="AD31" s="259"/>
      <c r="AE31" s="259"/>
      <c r="AF31" s="259"/>
      <c r="AG31" s="9"/>
      <c r="AH31" s="253">
        <f t="shared" si="3"/>
        <v>-0.34</v>
      </c>
      <c r="AI31" s="253"/>
      <c r="AJ31" s="253"/>
      <c r="AK31" s="253"/>
      <c r="AL31" s="253"/>
      <c r="AM31" s="33"/>
      <c r="AN31" s="7"/>
      <c r="AO31" s="254">
        <f t="shared" si="1"/>
        <v>2.36</v>
      </c>
      <c r="AP31" s="254"/>
      <c r="AQ31" s="254"/>
      <c r="AR31" s="254"/>
      <c r="AS31" s="9"/>
      <c r="AT31" s="260">
        <f t="shared" si="4"/>
        <v>1757.47</v>
      </c>
      <c r="AU31" s="260"/>
      <c r="AV31" s="260"/>
      <c r="AW31" s="260"/>
      <c r="AX31" s="260"/>
      <c r="AY31" s="7"/>
    </row>
    <row r="32" spans="4:51" ht="24" customHeight="1" x14ac:dyDescent="0.15">
      <c r="D32" s="255"/>
      <c r="E32" s="255"/>
      <c r="F32" s="255"/>
      <c r="G32" s="246">
        <v>2</v>
      </c>
      <c r="H32" s="247"/>
      <c r="I32" s="15"/>
      <c r="J32" s="256">
        <v>50731</v>
      </c>
      <c r="K32" s="256"/>
      <c r="L32" s="256"/>
      <c r="M32" s="256"/>
      <c r="N32" s="256"/>
      <c r="O32" s="7"/>
      <c r="P32" s="257">
        <f t="shared" si="0"/>
        <v>118042</v>
      </c>
      <c r="Q32" s="258"/>
      <c r="R32" s="258"/>
      <c r="S32" s="258"/>
      <c r="T32" s="258"/>
      <c r="U32" s="7"/>
      <c r="V32" s="7"/>
      <c r="W32" s="259">
        <v>58442</v>
      </c>
      <c r="X32" s="259"/>
      <c r="Y32" s="259"/>
      <c r="Z32" s="259"/>
      <c r="AA32" s="7"/>
      <c r="AB32" s="7"/>
      <c r="AC32" s="259">
        <v>59600</v>
      </c>
      <c r="AD32" s="259"/>
      <c r="AE32" s="259"/>
      <c r="AF32" s="259"/>
      <c r="AG32" s="9"/>
      <c r="AH32" s="253">
        <f t="shared" si="3"/>
        <v>-0.41</v>
      </c>
      <c r="AI32" s="253"/>
      <c r="AJ32" s="253"/>
      <c r="AK32" s="253"/>
      <c r="AL32" s="253"/>
      <c r="AM32" s="33"/>
      <c r="AN32" s="7"/>
      <c r="AO32" s="254">
        <f t="shared" si="1"/>
        <v>2.33</v>
      </c>
      <c r="AP32" s="254"/>
      <c r="AQ32" s="254"/>
      <c r="AR32" s="254"/>
      <c r="AS32" s="9"/>
      <c r="AT32" s="260">
        <f t="shared" si="4"/>
        <v>1750.33</v>
      </c>
      <c r="AU32" s="260"/>
      <c r="AV32" s="260"/>
      <c r="AW32" s="260"/>
      <c r="AX32" s="260"/>
      <c r="AY32" s="7"/>
    </row>
    <row r="33" spans="1:51" ht="24" customHeight="1" x14ac:dyDescent="0.15">
      <c r="D33" s="5"/>
      <c r="E33" s="5"/>
      <c r="F33" s="5"/>
      <c r="G33" s="246">
        <v>3</v>
      </c>
      <c r="H33" s="247"/>
      <c r="I33" s="15"/>
      <c r="J33" s="262">
        <v>51292</v>
      </c>
      <c r="K33" s="262"/>
      <c r="L33" s="262"/>
      <c r="M33" s="262"/>
      <c r="N33" s="262"/>
      <c r="O33" s="7"/>
      <c r="P33" s="257">
        <f t="shared" si="0"/>
        <v>117679</v>
      </c>
      <c r="Q33" s="258"/>
      <c r="R33" s="258"/>
      <c r="S33" s="258"/>
      <c r="T33" s="258"/>
      <c r="U33" s="7"/>
      <c r="V33" s="7"/>
      <c r="W33" s="263">
        <v>58263</v>
      </c>
      <c r="X33" s="255"/>
      <c r="Y33" s="255"/>
      <c r="Z33" s="255"/>
      <c r="AA33" s="7"/>
      <c r="AB33" s="7"/>
      <c r="AC33" s="263">
        <v>59416</v>
      </c>
      <c r="AD33" s="255"/>
      <c r="AE33" s="255"/>
      <c r="AF33" s="255"/>
      <c r="AG33" s="9"/>
      <c r="AH33" s="253">
        <f t="shared" si="3"/>
        <v>-0.31</v>
      </c>
      <c r="AI33" s="253"/>
      <c r="AJ33" s="253"/>
      <c r="AK33" s="253"/>
      <c r="AL33" s="253"/>
      <c r="AM33" s="33"/>
      <c r="AN33" s="7"/>
      <c r="AO33" s="254">
        <f t="shared" si="1"/>
        <v>2.29</v>
      </c>
      <c r="AP33" s="254"/>
      <c r="AQ33" s="254"/>
      <c r="AR33" s="254"/>
      <c r="AS33" s="9"/>
      <c r="AT33" s="260">
        <f t="shared" si="4"/>
        <v>1744.94</v>
      </c>
      <c r="AU33" s="260"/>
      <c r="AV33" s="260"/>
      <c r="AW33" s="260"/>
      <c r="AX33" s="260"/>
      <c r="AY33" s="7"/>
    </row>
    <row r="34" spans="1:51" ht="24" customHeight="1" x14ac:dyDescent="0.15">
      <c r="F34" s="7"/>
      <c r="G34" s="246">
        <v>4</v>
      </c>
      <c r="H34" s="247"/>
      <c r="I34" s="16"/>
      <c r="J34" s="248">
        <v>52069</v>
      </c>
      <c r="K34" s="248"/>
      <c r="L34" s="248"/>
      <c r="M34" s="248"/>
      <c r="N34" s="248"/>
      <c r="O34" s="22"/>
      <c r="P34" s="249">
        <v>117879</v>
      </c>
      <c r="Q34" s="250"/>
      <c r="R34" s="250"/>
      <c r="S34" s="250"/>
      <c r="T34" s="250"/>
      <c r="U34" s="22"/>
      <c r="V34" s="22"/>
      <c r="W34" s="251">
        <v>58377</v>
      </c>
      <c r="X34" s="252"/>
      <c r="Y34" s="252"/>
      <c r="Z34" s="252"/>
      <c r="AA34" s="22"/>
      <c r="AB34" s="22"/>
      <c r="AC34" s="251">
        <v>59502</v>
      </c>
      <c r="AD34" s="252"/>
      <c r="AE34" s="252"/>
      <c r="AF34" s="252"/>
      <c r="AG34" s="27"/>
      <c r="AH34" s="253">
        <f>ROUND((P34-P33)/P33*100,2)</f>
        <v>0.17</v>
      </c>
      <c r="AI34" s="253"/>
      <c r="AJ34" s="253"/>
      <c r="AK34" s="253"/>
      <c r="AL34" s="253"/>
      <c r="AM34" s="35"/>
      <c r="AN34" s="22"/>
      <c r="AO34" s="254">
        <f t="shared" si="1"/>
        <v>2.2599999999999998</v>
      </c>
      <c r="AP34" s="254"/>
      <c r="AQ34" s="254"/>
      <c r="AR34" s="254"/>
      <c r="AS34" s="27"/>
      <c r="AT34" s="260">
        <f t="shared" si="4"/>
        <v>1747.91</v>
      </c>
      <c r="AU34" s="260"/>
      <c r="AV34" s="260"/>
      <c r="AW34" s="260"/>
      <c r="AX34" s="260"/>
      <c r="AY34" s="7"/>
    </row>
    <row r="35" spans="1:51" ht="24" customHeight="1" x14ac:dyDescent="0.15">
      <c r="G35" s="246">
        <v>5</v>
      </c>
      <c r="H35" s="247"/>
      <c r="I35" s="16"/>
      <c r="J35" s="248">
        <v>52718</v>
      </c>
      <c r="K35" s="248"/>
      <c r="L35" s="248"/>
      <c r="M35" s="248"/>
      <c r="N35" s="248"/>
      <c r="O35" s="23"/>
      <c r="P35" s="249">
        <v>117658</v>
      </c>
      <c r="Q35" s="250"/>
      <c r="R35" s="250"/>
      <c r="S35" s="250"/>
      <c r="T35" s="250"/>
      <c r="U35" s="23"/>
      <c r="V35" s="23"/>
      <c r="W35" s="251">
        <v>58261</v>
      </c>
      <c r="X35" s="252"/>
      <c r="Y35" s="252"/>
      <c r="Z35" s="252"/>
      <c r="AA35" s="23"/>
      <c r="AB35" s="23"/>
      <c r="AC35" s="251">
        <v>59397</v>
      </c>
      <c r="AD35" s="252"/>
      <c r="AE35" s="252"/>
      <c r="AF35" s="252"/>
      <c r="AG35" s="28"/>
      <c r="AH35" s="253">
        <f>ROUND((P35-P34)/P34*100,2)</f>
        <v>-0.19</v>
      </c>
      <c r="AI35" s="253"/>
      <c r="AJ35" s="253"/>
      <c r="AK35" s="253"/>
      <c r="AL35" s="253"/>
      <c r="AM35" s="36"/>
      <c r="AN35" s="23"/>
      <c r="AO35" s="254">
        <f t="shared" ref="AO35" si="5">ROUND(P35/J35,2)</f>
        <v>2.23</v>
      </c>
      <c r="AP35" s="254"/>
      <c r="AQ35" s="254"/>
      <c r="AR35" s="254"/>
      <c r="AS35" s="28"/>
      <c r="AT35" s="260">
        <f t="shared" ref="AT35" si="6">ROUND(P35/67.44,2)</f>
        <v>1744.63</v>
      </c>
      <c r="AU35" s="260"/>
      <c r="AV35" s="260"/>
      <c r="AW35" s="260"/>
      <c r="AX35" s="260"/>
    </row>
    <row r="36" spans="1:51" ht="5.25" customHeight="1" x14ac:dyDescent="0.15">
      <c r="A36" s="6"/>
      <c r="B36" s="8"/>
      <c r="C36" s="6"/>
      <c r="D36" s="6"/>
      <c r="E36" s="6"/>
      <c r="F36" s="6"/>
      <c r="G36" s="6"/>
      <c r="H36" s="12"/>
      <c r="I36" s="17"/>
      <c r="J36" s="21"/>
      <c r="K36" s="21"/>
      <c r="L36" s="21"/>
      <c r="M36" s="21"/>
      <c r="N36" s="21"/>
      <c r="O36" s="6"/>
      <c r="P36" s="21"/>
      <c r="Q36" s="6"/>
      <c r="R36" s="6"/>
      <c r="S36" s="6"/>
      <c r="T36" s="6"/>
      <c r="U36" s="6"/>
      <c r="V36" s="6"/>
      <c r="W36" s="6"/>
      <c r="X36" s="21"/>
      <c r="Y36" s="21"/>
      <c r="Z36" s="21"/>
      <c r="AA36" s="21"/>
      <c r="AB36" s="21"/>
      <c r="AC36" s="6"/>
      <c r="AD36" s="6"/>
      <c r="AE36" s="6"/>
      <c r="AF36" s="6"/>
      <c r="AG36" s="6"/>
      <c r="AH36" s="6"/>
      <c r="AI36" s="31"/>
      <c r="AJ36" s="31"/>
      <c r="AK36" s="31"/>
      <c r="AL36" s="31"/>
      <c r="AM36" s="37"/>
      <c r="AN36" s="12"/>
      <c r="AO36" s="12"/>
      <c r="AP36" s="12"/>
      <c r="AQ36" s="12"/>
      <c r="AR36" s="12"/>
      <c r="AS36" s="6"/>
      <c r="AT36" s="6"/>
      <c r="AU36" s="6"/>
      <c r="AV36" s="6"/>
      <c r="AW36" s="6"/>
      <c r="AX36" s="6"/>
      <c r="AY36" s="6"/>
    </row>
    <row r="37" spans="1:51" ht="4.1500000000000004" customHeight="1" x14ac:dyDescent="0.15">
      <c r="A37" s="7"/>
      <c r="B37" s="9"/>
      <c r="C37" s="7"/>
      <c r="D37" s="7"/>
      <c r="E37" s="7"/>
      <c r="F37" s="7"/>
      <c r="G37" s="7"/>
      <c r="H37" s="10"/>
      <c r="I37" s="7"/>
      <c r="J37" s="18"/>
      <c r="K37" s="18"/>
      <c r="L37" s="18"/>
      <c r="M37" s="18"/>
      <c r="N37" s="18"/>
      <c r="O37" s="7"/>
      <c r="P37" s="18"/>
      <c r="Q37" s="7"/>
      <c r="R37" s="7"/>
      <c r="S37" s="7"/>
      <c r="T37" s="7"/>
      <c r="U37" s="7"/>
      <c r="V37" s="7"/>
      <c r="W37" s="7"/>
      <c r="X37" s="18"/>
      <c r="Y37" s="18"/>
      <c r="Z37" s="18"/>
      <c r="AA37" s="18"/>
      <c r="AB37" s="18"/>
      <c r="AC37" s="7"/>
      <c r="AD37" s="7"/>
      <c r="AE37" s="7"/>
      <c r="AF37" s="7"/>
      <c r="AG37" s="7"/>
      <c r="AH37" s="7"/>
      <c r="AI37" s="32"/>
      <c r="AJ37" s="32"/>
      <c r="AK37" s="32"/>
      <c r="AL37" s="32"/>
      <c r="AM37" s="33"/>
      <c r="AN37" s="10"/>
      <c r="AO37" s="10"/>
      <c r="AP37" s="10"/>
      <c r="AQ37" s="10"/>
      <c r="AR37" s="10"/>
      <c r="AS37" s="7"/>
      <c r="AT37" s="7"/>
      <c r="AU37" s="7"/>
      <c r="AV37" s="7"/>
      <c r="AW37" s="7"/>
      <c r="AX37" s="7"/>
      <c r="AY37" s="7"/>
    </row>
    <row r="38" spans="1:51" ht="15" customHeight="1" x14ac:dyDescent="0.15">
      <c r="A38" s="2" t="s">
        <v>23</v>
      </c>
      <c r="B38" s="5"/>
      <c r="AO38" s="261" t="s">
        <v>41</v>
      </c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</row>
  </sheetData>
  <mergeCells count="201">
    <mergeCell ref="AQ2:AY2"/>
    <mergeCell ref="P4:AG4"/>
    <mergeCell ref="AH4:AM4"/>
    <mergeCell ref="AN4:AS4"/>
    <mergeCell ref="AT4:AY4"/>
    <mergeCell ref="P5:U5"/>
    <mergeCell ref="V5:AA5"/>
    <mergeCell ref="AB5:AG5"/>
    <mergeCell ref="AH5:AM5"/>
    <mergeCell ref="AN5:AS5"/>
    <mergeCell ref="AT5:AY5"/>
    <mergeCell ref="D8:F8"/>
    <mergeCell ref="G8:H8"/>
    <mergeCell ref="J8:N8"/>
    <mergeCell ref="P8:T8"/>
    <mergeCell ref="W8:Z8"/>
    <mergeCell ref="AC8:AF8"/>
    <mergeCell ref="AH8:AL8"/>
    <mergeCell ref="AO8:AR8"/>
    <mergeCell ref="AT8:AX8"/>
    <mergeCell ref="A10:H10"/>
    <mergeCell ref="D11:F11"/>
    <mergeCell ref="G11:H11"/>
    <mergeCell ref="J11:N11"/>
    <mergeCell ref="P11:T11"/>
    <mergeCell ref="W11:Z11"/>
    <mergeCell ref="AC11:AF11"/>
    <mergeCell ref="AH11:AL11"/>
    <mergeCell ref="AO11:AR11"/>
    <mergeCell ref="AT11:AX11"/>
    <mergeCell ref="A13:H13"/>
    <mergeCell ref="D14:F14"/>
    <mergeCell ref="G14:H14"/>
    <mergeCell ref="J14:N14"/>
    <mergeCell ref="P14:T14"/>
    <mergeCell ref="W14:Z14"/>
    <mergeCell ref="AC14:AF14"/>
    <mergeCell ref="AH14:AL14"/>
    <mergeCell ref="AO14:AR14"/>
    <mergeCell ref="AT14:AX14"/>
    <mergeCell ref="A16:F16"/>
    <mergeCell ref="D17:F17"/>
    <mergeCell ref="G17:H17"/>
    <mergeCell ref="J17:N17"/>
    <mergeCell ref="P17:T17"/>
    <mergeCell ref="W17:Z17"/>
    <mergeCell ref="AC17:AF17"/>
    <mergeCell ref="AH17:AL17"/>
    <mergeCell ref="AO17:AR17"/>
    <mergeCell ref="AT17:AX17"/>
    <mergeCell ref="D18:F18"/>
    <mergeCell ref="G18:H18"/>
    <mergeCell ref="J18:N18"/>
    <mergeCell ref="P18:T18"/>
    <mergeCell ref="W18:Z18"/>
    <mergeCell ref="AC18:AF18"/>
    <mergeCell ref="AH18:AL18"/>
    <mergeCell ref="AO18:AR18"/>
    <mergeCell ref="AT18:AX18"/>
    <mergeCell ref="D19:F19"/>
    <mergeCell ref="G19:H19"/>
    <mergeCell ref="J19:N19"/>
    <mergeCell ref="P19:T19"/>
    <mergeCell ref="W19:Z19"/>
    <mergeCell ref="AC19:AF19"/>
    <mergeCell ref="AH19:AL19"/>
    <mergeCell ref="AO19:AR19"/>
    <mergeCell ref="AT19:AX19"/>
    <mergeCell ref="G20:H20"/>
    <mergeCell ref="J20:N20"/>
    <mergeCell ref="P20:T20"/>
    <mergeCell ref="W20:Z20"/>
    <mergeCell ref="AC20:AF20"/>
    <mergeCell ref="AH20:AL20"/>
    <mergeCell ref="AO20:AR20"/>
    <mergeCell ref="AT20:AX20"/>
    <mergeCell ref="G21:H21"/>
    <mergeCell ref="J21:N21"/>
    <mergeCell ref="P21:T21"/>
    <mergeCell ref="W21:Z21"/>
    <mergeCell ref="AC21:AF21"/>
    <mergeCell ref="AH21:AL21"/>
    <mergeCell ref="AO21:AR21"/>
    <mergeCell ref="AT21:AX21"/>
    <mergeCell ref="G22:H22"/>
    <mergeCell ref="J22:N22"/>
    <mergeCell ref="P22:T22"/>
    <mergeCell ref="W22:Z22"/>
    <mergeCell ref="AC22:AF22"/>
    <mergeCell ref="AH22:AL22"/>
    <mergeCell ref="AO22:AR22"/>
    <mergeCell ref="AT22:AX22"/>
    <mergeCell ref="G23:H23"/>
    <mergeCell ref="J23:N23"/>
    <mergeCell ref="P23:T23"/>
    <mergeCell ref="W23:Z23"/>
    <mergeCell ref="AC23:AF23"/>
    <mergeCell ref="AH23:AL23"/>
    <mergeCell ref="AO23:AR23"/>
    <mergeCell ref="AT23:AX23"/>
    <mergeCell ref="G24:H24"/>
    <mergeCell ref="J24:N24"/>
    <mergeCell ref="P24:T24"/>
    <mergeCell ref="W24:Z24"/>
    <mergeCell ref="AC24:AF24"/>
    <mergeCell ref="AH24:AL24"/>
    <mergeCell ref="AO24:AR24"/>
    <mergeCell ref="AT24:AX24"/>
    <mergeCell ref="G25:H25"/>
    <mergeCell ref="J25:N25"/>
    <mergeCell ref="P25:T25"/>
    <mergeCell ref="W25:Z25"/>
    <mergeCell ref="AC25:AF25"/>
    <mergeCell ref="AH25:AL25"/>
    <mergeCell ref="AO25:AR25"/>
    <mergeCell ref="AT25:AX25"/>
    <mergeCell ref="G26:H26"/>
    <mergeCell ref="J26:N26"/>
    <mergeCell ref="P26:T26"/>
    <mergeCell ref="W26:Z26"/>
    <mergeCell ref="AC26:AF26"/>
    <mergeCell ref="AH26:AL26"/>
    <mergeCell ref="AO26:AR26"/>
    <mergeCell ref="AT26:AX26"/>
    <mergeCell ref="G27:H27"/>
    <mergeCell ref="J27:N27"/>
    <mergeCell ref="P27:T27"/>
    <mergeCell ref="W27:Z27"/>
    <mergeCell ref="AC27:AF27"/>
    <mergeCell ref="AH27:AL27"/>
    <mergeCell ref="AO27:AR27"/>
    <mergeCell ref="AT27:AX27"/>
    <mergeCell ref="AO28:AR28"/>
    <mergeCell ref="AT28:AX28"/>
    <mergeCell ref="G29:H29"/>
    <mergeCell ref="J29:N29"/>
    <mergeCell ref="P29:T29"/>
    <mergeCell ref="W29:Z29"/>
    <mergeCell ref="AC29:AF29"/>
    <mergeCell ref="AH29:AL29"/>
    <mergeCell ref="AO29:AR29"/>
    <mergeCell ref="AT29:AX29"/>
    <mergeCell ref="AT32:AX32"/>
    <mergeCell ref="G30:H30"/>
    <mergeCell ref="J30:N30"/>
    <mergeCell ref="P30:T30"/>
    <mergeCell ref="W30:Z30"/>
    <mergeCell ref="AC30:AF30"/>
    <mergeCell ref="AH30:AL30"/>
    <mergeCell ref="AO30:AR30"/>
    <mergeCell ref="AT30:AX30"/>
    <mergeCell ref="G31:H31"/>
    <mergeCell ref="J31:N31"/>
    <mergeCell ref="P31:T31"/>
    <mergeCell ref="W31:Z31"/>
    <mergeCell ref="AC31:AF31"/>
    <mergeCell ref="AH31:AL31"/>
    <mergeCell ref="AO31:AR31"/>
    <mergeCell ref="AT31:AX31"/>
    <mergeCell ref="AT35:AX35"/>
    <mergeCell ref="AO38:AY38"/>
    <mergeCell ref="G33:H33"/>
    <mergeCell ref="J33:N33"/>
    <mergeCell ref="P33:T33"/>
    <mergeCell ref="W33:Z33"/>
    <mergeCell ref="AC33:AF33"/>
    <mergeCell ref="AH33:AL33"/>
    <mergeCell ref="AO33:AR33"/>
    <mergeCell ref="AT33:AX33"/>
    <mergeCell ref="G34:H34"/>
    <mergeCell ref="J34:N34"/>
    <mergeCell ref="P34:T34"/>
    <mergeCell ref="W34:Z34"/>
    <mergeCell ref="AC34:AF34"/>
    <mergeCell ref="AH34:AL34"/>
    <mergeCell ref="AO34:AR34"/>
    <mergeCell ref="AT34:AX34"/>
    <mergeCell ref="A4:H5"/>
    <mergeCell ref="I4:O5"/>
    <mergeCell ref="G35:H35"/>
    <mergeCell ref="J35:N35"/>
    <mergeCell ref="P35:T35"/>
    <mergeCell ref="W35:Z35"/>
    <mergeCell ref="AC35:AF35"/>
    <mergeCell ref="AH35:AL35"/>
    <mergeCell ref="AO35:AR35"/>
    <mergeCell ref="D32:F32"/>
    <mergeCell ref="G32:H32"/>
    <mergeCell ref="J32:N32"/>
    <mergeCell ref="P32:T32"/>
    <mergeCell ref="W32:Z32"/>
    <mergeCell ref="AC32:AF32"/>
    <mergeCell ref="AH32:AL32"/>
    <mergeCell ref="AO32:AR32"/>
    <mergeCell ref="D31:F31"/>
    <mergeCell ref="G28:H28"/>
    <mergeCell ref="J28:N28"/>
    <mergeCell ref="P28:T28"/>
    <mergeCell ref="W28:Z28"/>
    <mergeCell ref="AC28:AF28"/>
    <mergeCell ref="AH28:AL28"/>
  </mergeCells>
  <phoneticPr fontId="19"/>
  <pageMargins left="0.78740157480314965" right="0.78740157480314965" top="0.78740157480314965" bottom="0.78740157480314965" header="0.51181102362204722" footer="0.51181102362204722"/>
  <pageSetup paperSize="9" firstPageNumber="6" orientation="portrait" useFirstPageNumber="1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61"/>
  <sheetViews>
    <sheetView view="pageBreakPreview" zoomScaleSheetLayoutView="100" workbookViewId="0">
      <pane ySplit="6" topLeftCell="A7" activePane="bottomLeft" state="frozen"/>
      <selection pane="bottomLeft" activeCell="A8" sqref="A8:B8"/>
    </sheetView>
  </sheetViews>
  <sheetFormatPr defaultColWidth="9" defaultRowHeight="12" x14ac:dyDescent="0.15"/>
  <cols>
    <col min="1" max="1" width="3.875" style="19" customWidth="1"/>
    <col min="2" max="2" width="2.75" style="19" customWidth="1"/>
    <col min="3" max="3" width="2.625" style="19" customWidth="1"/>
    <col min="4" max="4" width="1.375" style="19" customWidth="1"/>
    <col min="5" max="5" width="7.5" style="19" customWidth="1"/>
    <col min="6" max="6" width="8.625" style="19" customWidth="1"/>
    <col min="7" max="8" width="7.375" style="19" customWidth="1"/>
    <col min="9" max="9" width="8.25" style="19" customWidth="1"/>
    <col min="10" max="10" width="0.5" style="19" customWidth="1"/>
    <col min="11" max="11" width="3.5" style="19" customWidth="1"/>
    <col min="12" max="12" width="3" style="19" customWidth="1"/>
    <col min="13" max="13" width="2.75" style="19" customWidth="1"/>
    <col min="14" max="14" width="1.625" style="19" customWidth="1"/>
    <col min="15" max="15" width="7.5" style="19" customWidth="1"/>
    <col min="16" max="16" width="8.625" style="19" customWidth="1"/>
    <col min="17" max="18" width="7.375" style="19" customWidth="1"/>
    <col min="19" max="19" width="8.25" style="19" customWidth="1"/>
    <col min="20" max="20" width="3.875" style="19" customWidth="1"/>
    <col min="21" max="21" width="3.25" style="19" customWidth="1"/>
    <col min="22" max="22" width="3.125" style="19" customWidth="1"/>
    <col min="23" max="23" width="1.375" style="19" customWidth="1"/>
    <col min="24" max="24" width="6.625" style="19" customWidth="1"/>
    <col min="25" max="25" width="7" style="19" customWidth="1"/>
    <col min="26" max="27" width="6.875" style="19" customWidth="1"/>
    <col min="28" max="28" width="7" style="19" customWidth="1"/>
    <col min="29" max="29" width="1.125" style="19" customWidth="1"/>
    <col min="30" max="30" width="3.875" style="19" customWidth="1"/>
    <col min="31" max="31" width="3.25" style="19" customWidth="1"/>
    <col min="32" max="32" width="3.125" style="19" customWidth="1"/>
    <col min="33" max="33" width="1.375" style="19" customWidth="1"/>
    <col min="34" max="34" width="6.625" style="19" customWidth="1"/>
    <col min="35" max="35" width="7" style="19" customWidth="1"/>
    <col min="36" max="37" width="6.875" style="19" customWidth="1"/>
    <col min="38" max="38" width="7" style="19" customWidth="1"/>
    <col min="39" max="39" width="9" style="19" bestFit="1"/>
    <col min="40" max="16384" width="9" style="19"/>
  </cols>
  <sheetData>
    <row r="1" spans="1:33" ht="15" customHeight="1" x14ac:dyDescent="0.15">
      <c r="A1" s="45" t="s">
        <v>52</v>
      </c>
      <c r="B1" s="46"/>
      <c r="C1" s="46"/>
      <c r="D1" s="46"/>
      <c r="T1" s="45"/>
      <c r="U1" s="46"/>
      <c r="V1" s="46"/>
      <c r="W1" s="46"/>
      <c r="AD1" s="45"/>
      <c r="AE1" s="46"/>
      <c r="AF1" s="46"/>
      <c r="AG1" s="46"/>
    </row>
    <row r="2" spans="1:33" ht="12" customHeight="1" x14ac:dyDescent="0.15">
      <c r="A2" s="45"/>
      <c r="B2" s="46"/>
      <c r="C2" s="46"/>
      <c r="D2" s="46"/>
      <c r="G2" s="61"/>
      <c r="H2" s="285"/>
      <c r="I2" s="285"/>
      <c r="K2" s="45"/>
      <c r="L2" s="46"/>
      <c r="M2" s="46"/>
      <c r="N2" s="46"/>
      <c r="Q2" s="61"/>
      <c r="R2" s="285"/>
      <c r="S2" s="285"/>
      <c r="T2" s="18"/>
    </row>
    <row r="3" spans="1:33" ht="6.75" customHeight="1" x14ac:dyDescent="0.15">
      <c r="A3" s="46"/>
      <c r="B3" s="46"/>
      <c r="C3" s="46"/>
      <c r="D3" s="46"/>
      <c r="K3" s="46"/>
      <c r="L3" s="46"/>
      <c r="M3" s="46"/>
      <c r="N3" s="46"/>
      <c r="T3" s="18"/>
    </row>
    <row r="4" spans="1:33" ht="24" customHeight="1" x14ac:dyDescent="0.15">
      <c r="A4" s="289" t="s">
        <v>59</v>
      </c>
      <c r="B4" s="289"/>
      <c r="C4" s="289"/>
      <c r="D4" s="290"/>
      <c r="E4" s="293" t="s">
        <v>25</v>
      </c>
      <c r="F4" s="286" t="s">
        <v>53</v>
      </c>
      <c r="G4" s="287"/>
      <c r="H4" s="288"/>
      <c r="I4" s="62" t="s">
        <v>1</v>
      </c>
      <c r="K4" s="289" t="s">
        <v>59</v>
      </c>
      <c r="L4" s="289"/>
      <c r="M4" s="289"/>
      <c r="N4" s="290"/>
      <c r="O4" s="293" t="s">
        <v>25</v>
      </c>
      <c r="P4" s="286" t="s">
        <v>53</v>
      </c>
      <c r="Q4" s="287"/>
      <c r="R4" s="288"/>
      <c r="S4" s="62" t="s">
        <v>1</v>
      </c>
      <c r="T4" s="18"/>
    </row>
    <row r="5" spans="1:33" ht="24" customHeight="1" x14ac:dyDescent="0.15">
      <c r="A5" s="291"/>
      <c r="B5" s="291"/>
      <c r="C5" s="291"/>
      <c r="D5" s="292"/>
      <c r="E5" s="294"/>
      <c r="F5" s="60" t="s">
        <v>61</v>
      </c>
      <c r="G5" s="60" t="s">
        <v>7</v>
      </c>
      <c r="H5" s="60" t="s">
        <v>34</v>
      </c>
      <c r="I5" s="63" t="s">
        <v>22</v>
      </c>
      <c r="K5" s="291"/>
      <c r="L5" s="291"/>
      <c r="M5" s="291"/>
      <c r="N5" s="292"/>
      <c r="O5" s="294"/>
      <c r="P5" s="60" t="s">
        <v>61</v>
      </c>
      <c r="Q5" s="60" t="s">
        <v>7</v>
      </c>
      <c r="R5" s="60" t="s">
        <v>34</v>
      </c>
      <c r="S5" s="63" t="s">
        <v>22</v>
      </c>
      <c r="T5" s="18"/>
    </row>
    <row r="6" spans="1:33" ht="4.5" customHeight="1" x14ac:dyDescent="0.15">
      <c r="A6" s="26"/>
      <c r="B6" s="26"/>
      <c r="C6" s="26"/>
      <c r="D6" s="26"/>
      <c r="E6" s="55"/>
      <c r="F6" s="26"/>
      <c r="G6" s="26"/>
      <c r="H6" s="26"/>
      <c r="I6" s="26"/>
      <c r="K6" s="26"/>
      <c r="L6" s="26"/>
      <c r="M6" s="26"/>
      <c r="N6" s="26"/>
      <c r="O6" s="55"/>
      <c r="P6" s="26"/>
      <c r="Q6" s="26"/>
      <c r="R6" s="26"/>
      <c r="S6" s="26"/>
      <c r="T6" s="18"/>
    </row>
    <row r="7" spans="1:33" ht="12" customHeight="1" x14ac:dyDescent="0.15">
      <c r="A7" s="44"/>
      <c r="B7" s="49"/>
      <c r="C7" s="44"/>
      <c r="D7" s="44"/>
      <c r="E7" s="56"/>
      <c r="F7" s="44"/>
      <c r="G7" s="44"/>
      <c r="H7" s="44"/>
      <c r="I7" s="64"/>
      <c r="K7" s="44"/>
      <c r="L7" s="49"/>
      <c r="M7" s="44"/>
      <c r="N7" s="44"/>
      <c r="O7" s="56"/>
      <c r="P7" s="44"/>
      <c r="Q7" s="44"/>
      <c r="R7" s="44"/>
      <c r="S7" s="64"/>
      <c r="T7" s="18"/>
    </row>
    <row r="8" spans="1:33" ht="14.25" customHeight="1" x14ac:dyDescent="0.15">
      <c r="A8" s="283" t="s">
        <v>375</v>
      </c>
      <c r="B8" s="283"/>
      <c r="C8" s="51" t="s">
        <v>13</v>
      </c>
      <c r="D8" s="54" t="s">
        <v>58</v>
      </c>
      <c r="E8" s="24">
        <v>48591</v>
      </c>
      <c r="F8" s="57">
        <v>119041</v>
      </c>
      <c r="G8" s="57">
        <v>59010</v>
      </c>
      <c r="H8" s="57">
        <v>60031</v>
      </c>
      <c r="I8" s="65">
        <v>-0.04</v>
      </c>
      <c r="J8" s="57"/>
      <c r="K8" s="282">
        <v>2</v>
      </c>
      <c r="L8" s="282"/>
      <c r="M8" s="74" t="s">
        <v>67</v>
      </c>
      <c r="N8" s="78" t="s">
        <v>58</v>
      </c>
      <c r="O8" s="58">
        <v>50707</v>
      </c>
      <c r="P8" s="57">
        <v>118124</v>
      </c>
      <c r="Q8" s="57">
        <v>58497</v>
      </c>
      <c r="R8" s="57">
        <v>59627</v>
      </c>
      <c r="S8" s="65">
        <v>-0.03</v>
      </c>
      <c r="T8" s="18"/>
    </row>
    <row r="9" spans="1:33" ht="14.25" customHeight="1" x14ac:dyDescent="0.15">
      <c r="C9" s="51" t="s">
        <v>39</v>
      </c>
      <c r="D9" s="54" t="s">
        <v>58</v>
      </c>
      <c r="E9" s="24">
        <v>48618</v>
      </c>
      <c r="F9" s="57">
        <v>119006</v>
      </c>
      <c r="G9" s="57">
        <v>59010</v>
      </c>
      <c r="H9" s="57">
        <v>59996</v>
      </c>
      <c r="I9" s="65">
        <v>-0.03</v>
      </c>
      <c r="J9" s="57"/>
      <c r="K9" s="57"/>
      <c r="L9" s="71"/>
      <c r="M9" s="74" t="s">
        <v>69</v>
      </c>
      <c r="N9" s="78" t="s">
        <v>58</v>
      </c>
      <c r="O9" s="58">
        <v>50731</v>
      </c>
      <c r="P9" s="57">
        <v>118042</v>
      </c>
      <c r="Q9" s="57">
        <v>58442</v>
      </c>
      <c r="R9" s="57">
        <v>59600</v>
      </c>
      <c r="S9" s="65">
        <v>-7.0000000000000007E-2</v>
      </c>
      <c r="T9" s="18"/>
    </row>
    <row r="10" spans="1:33" ht="14.25" customHeight="1" x14ac:dyDescent="0.15">
      <c r="C10" s="51" t="s">
        <v>71</v>
      </c>
      <c r="D10" s="54" t="s">
        <v>58</v>
      </c>
      <c r="E10" s="24">
        <v>48657</v>
      </c>
      <c r="F10" s="57">
        <v>119005</v>
      </c>
      <c r="G10" s="57">
        <v>59037</v>
      </c>
      <c r="H10" s="57">
        <v>59968</v>
      </c>
      <c r="I10" s="65">
        <v>0</v>
      </c>
      <c r="J10" s="57"/>
      <c r="K10" s="24"/>
      <c r="L10" s="72"/>
      <c r="M10" s="74" t="s">
        <v>5</v>
      </c>
      <c r="N10" s="78" t="s">
        <v>58</v>
      </c>
      <c r="O10" s="58">
        <v>50735</v>
      </c>
      <c r="P10" s="57">
        <v>117977</v>
      </c>
      <c r="Q10" s="57">
        <v>58382</v>
      </c>
      <c r="R10" s="57">
        <v>59595</v>
      </c>
      <c r="S10" s="65">
        <v>-0.06</v>
      </c>
      <c r="T10" s="18"/>
    </row>
    <row r="11" spans="1:33" ht="14.25" customHeight="1" x14ac:dyDescent="0.15">
      <c r="A11" s="283"/>
      <c r="B11" s="283"/>
      <c r="C11" s="52" t="s">
        <v>74</v>
      </c>
      <c r="D11" s="54" t="s">
        <v>58</v>
      </c>
      <c r="E11" s="24">
        <v>48817</v>
      </c>
      <c r="F11" s="57">
        <v>119048</v>
      </c>
      <c r="G11" s="57">
        <v>59053</v>
      </c>
      <c r="H11" s="57">
        <v>59995</v>
      </c>
      <c r="I11" s="65">
        <v>0.04</v>
      </c>
      <c r="J11" s="57"/>
      <c r="K11" s="57"/>
      <c r="L11" s="57"/>
      <c r="M11" s="74" t="s">
        <v>77</v>
      </c>
      <c r="N11" s="78" t="s">
        <v>58</v>
      </c>
      <c r="O11" s="58">
        <v>50790</v>
      </c>
      <c r="P11" s="57">
        <v>118007</v>
      </c>
      <c r="Q11" s="57">
        <v>58392</v>
      </c>
      <c r="R11" s="57">
        <v>59615</v>
      </c>
      <c r="S11" s="65">
        <v>0.03</v>
      </c>
      <c r="T11" s="18"/>
    </row>
    <row r="12" spans="1:33" ht="14.25" customHeight="1" x14ac:dyDescent="0.15">
      <c r="C12" s="52" t="s">
        <v>37</v>
      </c>
      <c r="D12" s="54" t="s">
        <v>58</v>
      </c>
      <c r="E12" s="24">
        <v>48938</v>
      </c>
      <c r="F12" s="57">
        <v>119095</v>
      </c>
      <c r="G12" s="57">
        <v>59092</v>
      </c>
      <c r="H12" s="57">
        <v>60003</v>
      </c>
      <c r="I12" s="65">
        <v>0.04</v>
      </c>
      <c r="J12" s="57"/>
      <c r="K12" s="57"/>
      <c r="L12" s="57"/>
      <c r="M12" s="74"/>
      <c r="N12" s="78"/>
      <c r="O12" s="58"/>
      <c r="P12" s="57"/>
      <c r="Q12" s="57"/>
      <c r="R12" s="57"/>
      <c r="S12" s="65"/>
      <c r="T12" s="18"/>
    </row>
    <row r="13" spans="1:33" ht="14.25" customHeight="1" x14ac:dyDescent="0.15">
      <c r="C13" s="52" t="s">
        <v>50</v>
      </c>
      <c r="D13" s="54" t="s">
        <v>58</v>
      </c>
      <c r="E13" s="24">
        <v>49001</v>
      </c>
      <c r="F13" s="57">
        <v>119085</v>
      </c>
      <c r="G13" s="57">
        <v>59068</v>
      </c>
      <c r="H13" s="57">
        <v>60017</v>
      </c>
      <c r="I13" s="65">
        <v>-0.01</v>
      </c>
      <c r="J13" s="57"/>
      <c r="K13" s="282">
        <v>3</v>
      </c>
      <c r="L13" s="282"/>
      <c r="M13" s="74" t="s">
        <v>13</v>
      </c>
      <c r="N13" s="78" t="s">
        <v>58</v>
      </c>
      <c r="O13" s="58">
        <v>50802</v>
      </c>
      <c r="P13" s="57">
        <v>117995</v>
      </c>
      <c r="Q13" s="57">
        <v>58394</v>
      </c>
      <c r="R13" s="57">
        <v>59601</v>
      </c>
      <c r="S13" s="65">
        <v>-0.01</v>
      </c>
      <c r="T13" s="18"/>
    </row>
    <row r="14" spans="1:33" ht="14.25" customHeight="1" x14ac:dyDescent="0.15">
      <c r="C14" s="52" t="s">
        <v>16</v>
      </c>
      <c r="D14" s="54" t="s">
        <v>58</v>
      </c>
      <c r="E14" s="57">
        <v>49053</v>
      </c>
      <c r="F14" s="57">
        <v>119101</v>
      </c>
      <c r="G14" s="57">
        <v>59085</v>
      </c>
      <c r="H14" s="57">
        <v>60016</v>
      </c>
      <c r="I14" s="65">
        <v>0.01</v>
      </c>
      <c r="J14" s="57"/>
      <c r="K14" s="24"/>
      <c r="L14" s="24"/>
      <c r="M14" s="74" t="s">
        <v>39</v>
      </c>
      <c r="N14" s="78" t="s">
        <v>58</v>
      </c>
      <c r="O14" s="58">
        <v>50829</v>
      </c>
      <c r="P14" s="57">
        <v>117906</v>
      </c>
      <c r="Q14" s="57">
        <v>58369</v>
      </c>
      <c r="R14" s="57">
        <v>59537</v>
      </c>
      <c r="S14" s="65">
        <f t="shared" ref="S14:S24" si="0">ROUND((P14-P13)/P13*100,2)</f>
        <v>-0.08</v>
      </c>
      <c r="T14" s="18"/>
    </row>
    <row r="15" spans="1:33" ht="14.25" customHeight="1" x14ac:dyDescent="0.15">
      <c r="C15" s="52" t="s">
        <v>19</v>
      </c>
      <c r="D15" s="54" t="s">
        <v>58</v>
      </c>
      <c r="E15" s="24">
        <v>49124</v>
      </c>
      <c r="F15" s="57">
        <v>119147</v>
      </c>
      <c r="G15" s="57">
        <v>59107</v>
      </c>
      <c r="H15" s="57">
        <v>60040</v>
      </c>
      <c r="I15" s="65">
        <v>0.04</v>
      </c>
      <c r="J15" s="57"/>
      <c r="K15" s="24"/>
      <c r="L15" s="24"/>
      <c r="M15" s="74" t="s">
        <v>71</v>
      </c>
      <c r="N15" s="78" t="s">
        <v>58</v>
      </c>
      <c r="O15" s="58">
        <v>50889</v>
      </c>
      <c r="P15" s="57">
        <v>117911</v>
      </c>
      <c r="Q15" s="57">
        <v>58386</v>
      </c>
      <c r="R15" s="57">
        <v>59525</v>
      </c>
      <c r="S15" s="65">
        <f t="shared" si="0"/>
        <v>0</v>
      </c>
      <c r="T15" s="18"/>
    </row>
    <row r="16" spans="1:33" ht="14.25" customHeight="1" x14ac:dyDescent="0.15">
      <c r="A16" s="284"/>
      <c r="B16" s="284"/>
      <c r="C16" s="51" t="s">
        <v>67</v>
      </c>
      <c r="D16" s="54" t="s">
        <v>58</v>
      </c>
      <c r="E16" s="24">
        <v>49123</v>
      </c>
      <c r="F16" s="57">
        <v>119111</v>
      </c>
      <c r="G16" s="57">
        <v>59081</v>
      </c>
      <c r="H16" s="57">
        <v>60030</v>
      </c>
      <c r="I16" s="65">
        <v>-0.03</v>
      </c>
      <c r="J16" s="57"/>
      <c r="K16" s="282"/>
      <c r="L16" s="282"/>
      <c r="M16" s="74" t="s">
        <v>74</v>
      </c>
      <c r="N16" s="74" t="s">
        <v>58</v>
      </c>
      <c r="O16" s="58">
        <v>51065</v>
      </c>
      <c r="P16" s="57">
        <f t="shared" ref="P16:P24" si="1">Q16+R16</f>
        <v>117895</v>
      </c>
      <c r="Q16" s="57">
        <v>58376</v>
      </c>
      <c r="R16" s="57">
        <v>59519</v>
      </c>
      <c r="S16" s="65">
        <f t="shared" si="0"/>
        <v>-0.01</v>
      </c>
      <c r="T16" s="18"/>
    </row>
    <row r="17" spans="1:20" ht="14.25" customHeight="1" x14ac:dyDescent="0.15">
      <c r="C17" s="51" t="s">
        <v>69</v>
      </c>
      <c r="D17" s="54" t="s">
        <v>58</v>
      </c>
      <c r="E17" s="58">
        <v>49139</v>
      </c>
      <c r="F17" s="57">
        <v>119047</v>
      </c>
      <c r="G17" s="57">
        <v>59045</v>
      </c>
      <c r="H17" s="57">
        <v>60002</v>
      </c>
      <c r="I17" s="65">
        <v>-0.05</v>
      </c>
      <c r="J17" s="57"/>
      <c r="K17" s="281"/>
      <c r="L17" s="281"/>
      <c r="M17" s="74" t="s">
        <v>37</v>
      </c>
      <c r="N17" s="74" t="s">
        <v>58</v>
      </c>
      <c r="O17" s="58">
        <v>51152</v>
      </c>
      <c r="P17" s="57">
        <f t="shared" si="1"/>
        <v>117859</v>
      </c>
      <c r="Q17" s="57">
        <v>58362</v>
      </c>
      <c r="R17" s="57">
        <v>59497</v>
      </c>
      <c r="S17" s="65">
        <f t="shared" si="0"/>
        <v>-0.03</v>
      </c>
      <c r="T17" s="18"/>
    </row>
    <row r="18" spans="1:20" ht="14.25" customHeight="1" x14ac:dyDescent="0.15">
      <c r="C18" s="51" t="s">
        <v>5</v>
      </c>
      <c r="D18" s="54" t="s">
        <v>58</v>
      </c>
      <c r="E18" s="58">
        <v>49125</v>
      </c>
      <c r="F18" s="57">
        <v>118950</v>
      </c>
      <c r="G18" s="57">
        <v>58965</v>
      </c>
      <c r="H18" s="57">
        <v>59985</v>
      </c>
      <c r="I18" s="65">
        <v>-0.08</v>
      </c>
      <c r="J18" s="57"/>
      <c r="K18" s="70"/>
      <c r="L18" s="70"/>
      <c r="M18" s="74" t="s">
        <v>50</v>
      </c>
      <c r="N18" s="74" t="s">
        <v>58</v>
      </c>
      <c r="O18" s="58">
        <v>51170</v>
      </c>
      <c r="P18" s="57">
        <f t="shared" si="1"/>
        <v>117833</v>
      </c>
      <c r="Q18" s="57">
        <v>58354</v>
      </c>
      <c r="R18" s="57">
        <v>59479</v>
      </c>
      <c r="S18" s="65">
        <f t="shared" si="0"/>
        <v>-0.02</v>
      </c>
      <c r="T18" s="18"/>
    </row>
    <row r="19" spans="1:20" ht="14.25" customHeight="1" x14ac:dyDescent="0.15">
      <c r="B19" s="18"/>
      <c r="C19" s="51" t="s">
        <v>77</v>
      </c>
      <c r="D19" s="54" t="s">
        <v>58</v>
      </c>
      <c r="E19" s="58">
        <v>49192</v>
      </c>
      <c r="F19" s="57">
        <v>119021</v>
      </c>
      <c r="G19" s="57">
        <v>58992</v>
      </c>
      <c r="H19" s="57">
        <v>60029</v>
      </c>
      <c r="I19" s="65">
        <v>0.06</v>
      </c>
      <c r="J19" s="57"/>
      <c r="K19" s="70"/>
      <c r="L19" s="70"/>
      <c r="M19" s="74" t="s">
        <v>16</v>
      </c>
      <c r="N19" s="74" t="s">
        <v>58</v>
      </c>
      <c r="O19" s="58">
        <v>51200</v>
      </c>
      <c r="P19" s="57">
        <f t="shared" si="1"/>
        <v>117769</v>
      </c>
      <c r="Q19" s="57">
        <v>58331</v>
      </c>
      <c r="R19" s="57">
        <v>59438</v>
      </c>
      <c r="S19" s="65">
        <f t="shared" si="0"/>
        <v>-0.05</v>
      </c>
      <c r="T19" s="18"/>
    </row>
    <row r="20" spans="1:20" ht="14.25" customHeight="1" x14ac:dyDescent="0.15">
      <c r="B20" s="18"/>
      <c r="C20" s="51"/>
      <c r="D20" s="54"/>
      <c r="E20" s="24"/>
      <c r="F20" s="57"/>
      <c r="G20" s="57"/>
      <c r="H20" s="57"/>
      <c r="I20" s="65"/>
      <c r="J20" s="57"/>
      <c r="K20" s="70"/>
      <c r="L20" s="70"/>
      <c r="M20" s="74" t="s">
        <v>19</v>
      </c>
      <c r="N20" s="74" t="s">
        <v>58</v>
      </c>
      <c r="O20" s="58">
        <v>51216</v>
      </c>
      <c r="P20" s="57">
        <f t="shared" si="1"/>
        <v>117708</v>
      </c>
      <c r="Q20" s="57">
        <v>58291</v>
      </c>
      <c r="R20" s="57">
        <v>59417</v>
      </c>
      <c r="S20" s="65">
        <f t="shared" si="0"/>
        <v>-0.05</v>
      </c>
      <c r="T20" s="18"/>
    </row>
    <row r="21" spans="1:20" ht="14.25" customHeight="1" x14ac:dyDescent="0.15">
      <c r="A21" s="280">
        <v>30</v>
      </c>
      <c r="B21" s="280"/>
      <c r="C21" s="51" t="s">
        <v>13</v>
      </c>
      <c r="D21" s="54" t="s">
        <v>58</v>
      </c>
      <c r="E21" s="24">
        <v>49206</v>
      </c>
      <c r="F21" s="57">
        <v>119029</v>
      </c>
      <c r="G21" s="57">
        <v>59002</v>
      </c>
      <c r="H21" s="57">
        <v>60027</v>
      </c>
      <c r="I21" s="65">
        <v>0.01</v>
      </c>
      <c r="J21" s="57"/>
      <c r="K21" s="70"/>
      <c r="L21" s="70"/>
      <c r="M21" s="74" t="s">
        <v>67</v>
      </c>
      <c r="N21" s="74" t="s">
        <v>58</v>
      </c>
      <c r="O21" s="58">
        <v>51274</v>
      </c>
      <c r="P21" s="57">
        <f t="shared" si="1"/>
        <v>117714</v>
      </c>
      <c r="Q21" s="57">
        <v>58272</v>
      </c>
      <c r="R21" s="57">
        <v>59442</v>
      </c>
      <c r="S21" s="65">
        <f t="shared" si="0"/>
        <v>0.01</v>
      </c>
      <c r="T21" s="18"/>
    </row>
    <row r="22" spans="1:20" ht="14.25" customHeight="1" x14ac:dyDescent="0.15">
      <c r="B22" s="18"/>
      <c r="C22" s="51" t="s">
        <v>39</v>
      </c>
      <c r="D22" s="54" t="s">
        <v>58</v>
      </c>
      <c r="E22" s="24">
        <v>49228</v>
      </c>
      <c r="F22" s="57">
        <v>118994</v>
      </c>
      <c r="G22" s="57">
        <v>58987</v>
      </c>
      <c r="H22" s="57">
        <v>60007</v>
      </c>
      <c r="I22" s="65">
        <v>-0.03</v>
      </c>
      <c r="J22" s="57"/>
      <c r="K22" s="70"/>
      <c r="L22" s="70"/>
      <c r="M22" s="75" t="s">
        <v>69</v>
      </c>
      <c r="N22" s="74" t="s">
        <v>58</v>
      </c>
      <c r="O22" s="58">
        <v>51292</v>
      </c>
      <c r="P22" s="57">
        <f t="shared" si="1"/>
        <v>117679</v>
      </c>
      <c r="Q22" s="57">
        <v>58263</v>
      </c>
      <c r="R22" s="57">
        <v>59416</v>
      </c>
      <c r="S22" s="65">
        <f t="shared" si="0"/>
        <v>-0.03</v>
      </c>
      <c r="T22" s="18"/>
    </row>
    <row r="23" spans="1:20" ht="14.25" customHeight="1" x14ac:dyDescent="0.15">
      <c r="A23" s="18"/>
      <c r="B23" s="18"/>
      <c r="C23" s="51" t="s">
        <v>71</v>
      </c>
      <c r="D23" s="54" t="s">
        <v>58</v>
      </c>
      <c r="E23" s="24">
        <v>49262</v>
      </c>
      <c r="F23" s="57">
        <v>118983</v>
      </c>
      <c r="G23" s="57">
        <v>58976</v>
      </c>
      <c r="H23" s="57">
        <v>60007</v>
      </c>
      <c r="I23" s="65">
        <v>-0.01</v>
      </c>
      <c r="J23" s="57"/>
      <c r="K23" s="70"/>
      <c r="L23" s="70"/>
      <c r="M23" s="75" t="s">
        <v>5</v>
      </c>
      <c r="N23" s="74" t="s">
        <v>58</v>
      </c>
      <c r="O23" s="58">
        <v>51321</v>
      </c>
      <c r="P23" s="57">
        <f t="shared" si="1"/>
        <v>117687</v>
      </c>
      <c r="Q23" s="57">
        <v>58249</v>
      </c>
      <c r="R23" s="57">
        <v>59438</v>
      </c>
      <c r="S23" s="65">
        <f t="shared" si="0"/>
        <v>0.01</v>
      </c>
      <c r="T23" s="18"/>
    </row>
    <row r="24" spans="1:20" ht="14.25" customHeight="1" x14ac:dyDescent="0.15">
      <c r="A24" s="280"/>
      <c r="B24" s="280"/>
      <c r="C24" s="51" t="s">
        <v>74</v>
      </c>
      <c r="D24" s="54" t="s">
        <v>58</v>
      </c>
      <c r="E24" s="24">
        <v>49408</v>
      </c>
      <c r="F24" s="57">
        <v>118974</v>
      </c>
      <c r="G24" s="57">
        <v>58973</v>
      </c>
      <c r="H24" s="57">
        <v>60001</v>
      </c>
      <c r="I24" s="65">
        <v>-0.01</v>
      </c>
      <c r="J24" s="57"/>
      <c r="K24" s="24"/>
      <c r="L24" s="24"/>
      <c r="M24" s="75" t="s">
        <v>77</v>
      </c>
      <c r="N24" s="74" t="s">
        <v>58</v>
      </c>
      <c r="O24" s="58">
        <v>51362</v>
      </c>
      <c r="P24" s="57">
        <f t="shared" si="1"/>
        <v>117680</v>
      </c>
      <c r="Q24" s="57">
        <v>58255</v>
      </c>
      <c r="R24" s="57">
        <v>59425</v>
      </c>
      <c r="S24" s="65">
        <f t="shared" si="0"/>
        <v>-0.01</v>
      </c>
      <c r="T24" s="18"/>
    </row>
    <row r="25" spans="1:20" ht="14.25" customHeight="1" x14ac:dyDescent="0.15">
      <c r="B25" s="18"/>
      <c r="C25" s="51" t="s">
        <v>37</v>
      </c>
      <c r="D25" s="54" t="s">
        <v>58</v>
      </c>
      <c r="E25" s="24">
        <v>49558</v>
      </c>
      <c r="F25" s="57">
        <v>119038</v>
      </c>
      <c r="G25" s="57">
        <v>59032</v>
      </c>
      <c r="H25" s="57">
        <v>60006</v>
      </c>
      <c r="I25" s="65">
        <v>0.05</v>
      </c>
      <c r="J25" s="57"/>
      <c r="K25" s="57"/>
      <c r="L25" s="73"/>
      <c r="M25" s="74"/>
      <c r="N25" s="78"/>
      <c r="O25" s="58"/>
      <c r="P25" s="57"/>
      <c r="Q25" s="57"/>
      <c r="R25" s="57"/>
      <c r="S25" s="65"/>
      <c r="T25" s="18"/>
    </row>
    <row r="26" spans="1:20" ht="14.25" customHeight="1" x14ac:dyDescent="0.15">
      <c r="B26" s="18"/>
      <c r="C26" s="51" t="s">
        <v>50</v>
      </c>
      <c r="D26" s="54" t="s">
        <v>58</v>
      </c>
      <c r="E26" s="24">
        <v>49592</v>
      </c>
      <c r="F26" s="57">
        <v>119026</v>
      </c>
      <c r="G26" s="57">
        <v>59023</v>
      </c>
      <c r="H26" s="57">
        <v>60003</v>
      </c>
      <c r="I26" s="65">
        <v>-0.01</v>
      </c>
      <c r="J26" s="57"/>
      <c r="K26" s="282">
        <v>4</v>
      </c>
      <c r="L26" s="282"/>
      <c r="M26" s="74" t="s">
        <v>13</v>
      </c>
      <c r="N26" s="78" t="s">
        <v>58</v>
      </c>
      <c r="O26" s="58">
        <v>51376</v>
      </c>
      <c r="P26" s="57">
        <f>Q26+R26</f>
        <v>117660</v>
      </c>
      <c r="Q26" s="57">
        <v>58231</v>
      </c>
      <c r="R26" s="57">
        <v>59429</v>
      </c>
      <c r="S26" s="65">
        <f>ROUND((P26-P24)/P24*100,2)</f>
        <v>-0.02</v>
      </c>
      <c r="T26" s="18"/>
    </row>
    <row r="27" spans="1:20" ht="14.25" customHeight="1" x14ac:dyDescent="0.15">
      <c r="B27" s="18"/>
      <c r="C27" s="51" t="s">
        <v>16</v>
      </c>
      <c r="D27" s="54" t="s">
        <v>58</v>
      </c>
      <c r="E27" s="57">
        <v>49637</v>
      </c>
      <c r="F27" s="57">
        <v>119025</v>
      </c>
      <c r="G27" s="57">
        <v>59012</v>
      </c>
      <c r="H27" s="57">
        <v>60013</v>
      </c>
      <c r="I27" s="65">
        <v>0</v>
      </c>
      <c r="J27" s="57"/>
      <c r="K27" s="57"/>
      <c r="L27" s="57"/>
      <c r="M27" s="74" t="s">
        <v>39</v>
      </c>
      <c r="N27" s="78" t="s">
        <v>58</v>
      </c>
      <c r="O27" s="58">
        <v>51416</v>
      </c>
      <c r="P27" s="57">
        <f>Q27+R27</f>
        <v>117657</v>
      </c>
      <c r="Q27" s="57">
        <v>58213</v>
      </c>
      <c r="R27" s="57">
        <v>59444</v>
      </c>
      <c r="S27" s="65">
        <f t="shared" ref="S27:S37" si="2">ROUND((P27-P26)/P26*100,2)</f>
        <v>0</v>
      </c>
      <c r="T27" s="18"/>
    </row>
    <row r="28" spans="1:20" ht="14.25" customHeight="1" x14ac:dyDescent="0.15">
      <c r="B28" s="18"/>
      <c r="C28" s="51" t="s">
        <v>19</v>
      </c>
      <c r="D28" s="54" t="s">
        <v>58</v>
      </c>
      <c r="E28" s="24">
        <v>49686</v>
      </c>
      <c r="F28" s="57">
        <v>119002</v>
      </c>
      <c r="G28" s="57">
        <v>59009</v>
      </c>
      <c r="H28" s="57">
        <v>59993</v>
      </c>
      <c r="I28" s="65">
        <v>-0.02</v>
      </c>
      <c r="J28" s="57"/>
      <c r="K28" s="57"/>
      <c r="L28" s="57"/>
      <c r="M28" s="74" t="s">
        <v>71</v>
      </c>
      <c r="N28" s="78" t="s">
        <v>58</v>
      </c>
      <c r="O28" s="58">
        <v>51468</v>
      </c>
      <c r="P28" s="57">
        <f>Q28+R28</f>
        <v>117648</v>
      </c>
      <c r="Q28" s="57">
        <v>58216</v>
      </c>
      <c r="R28" s="57">
        <v>59432</v>
      </c>
      <c r="S28" s="65">
        <f t="shared" si="2"/>
        <v>-0.01</v>
      </c>
      <c r="T28" s="18"/>
    </row>
    <row r="29" spans="1:20" ht="14.25" customHeight="1" x14ac:dyDescent="0.15">
      <c r="C29" s="51" t="s">
        <v>67</v>
      </c>
      <c r="D29" s="54" t="s">
        <v>58</v>
      </c>
      <c r="E29" s="24">
        <v>49726</v>
      </c>
      <c r="F29" s="57">
        <v>118975</v>
      </c>
      <c r="G29" s="57">
        <v>59012</v>
      </c>
      <c r="H29" s="57">
        <v>59963</v>
      </c>
      <c r="I29" s="65">
        <v>-0.02</v>
      </c>
      <c r="J29" s="57"/>
      <c r="K29" s="282"/>
      <c r="L29" s="282"/>
      <c r="M29" s="74" t="s">
        <v>74</v>
      </c>
      <c r="N29" s="74" t="s">
        <v>58</v>
      </c>
      <c r="O29" s="58">
        <v>51577</v>
      </c>
      <c r="P29" s="57">
        <v>117578</v>
      </c>
      <c r="Q29" s="57">
        <v>58178</v>
      </c>
      <c r="R29" s="57">
        <v>59400</v>
      </c>
      <c r="S29" s="65">
        <f t="shared" si="2"/>
        <v>-0.06</v>
      </c>
      <c r="T29" s="18"/>
    </row>
    <row r="30" spans="1:20" ht="14.25" customHeight="1" x14ac:dyDescent="0.15">
      <c r="B30" s="50"/>
      <c r="C30" s="51" t="s">
        <v>69</v>
      </c>
      <c r="D30" s="54" t="s">
        <v>58</v>
      </c>
      <c r="E30" s="58">
        <v>49723</v>
      </c>
      <c r="F30" s="57">
        <v>118933</v>
      </c>
      <c r="G30" s="57">
        <v>58956</v>
      </c>
      <c r="H30" s="57">
        <v>59977</v>
      </c>
      <c r="I30" s="65">
        <v>-0.04</v>
      </c>
      <c r="J30" s="57"/>
      <c r="K30" s="281"/>
      <c r="L30" s="281"/>
      <c r="M30" s="74" t="s">
        <v>37</v>
      </c>
      <c r="N30" s="74" t="s">
        <v>58</v>
      </c>
      <c r="O30" s="58">
        <v>51749</v>
      </c>
      <c r="P30" s="57">
        <v>117701</v>
      </c>
      <c r="Q30" s="57">
        <v>58265</v>
      </c>
      <c r="R30" s="57">
        <v>59436</v>
      </c>
      <c r="S30" s="65">
        <f t="shared" si="2"/>
        <v>0.1</v>
      </c>
      <c r="T30" s="18"/>
    </row>
    <row r="31" spans="1:20" ht="14.25" customHeight="1" x14ac:dyDescent="0.15">
      <c r="C31" s="51" t="s">
        <v>5</v>
      </c>
      <c r="D31" s="54" t="s">
        <v>58</v>
      </c>
      <c r="E31" s="58">
        <v>49740</v>
      </c>
      <c r="F31" s="57">
        <v>118878</v>
      </c>
      <c r="G31" s="57">
        <v>58932</v>
      </c>
      <c r="H31" s="57">
        <v>59946</v>
      </c>
      <c r="I31" s="65">
        <v>-0.05</v>
      </c>
      <c r="J31" s="57"/>
      <c r="K31" s="70"/>
      <c r="L31" s="70"/>
      <c r="M31" s="74" t="s">
        <v>50</v>
      </c>
      <c r="N31" s="74" t="s">
        <v>58</v>
      </c>
      <c r="O31" s="58">
        <v>51848</v>
      </c>
      <c r="P31" s="57">
        <v>117786</v>
      </c>
      <c r="Q31" s="57">
        <v>58330</v>
      </c>
      <c r="R31" s="57">
        <v>59456</v>
      </c>
      <c r="S31" s="65">
        <f t="shared" si="2"/>
        <v>7.0000000000000007E-2</v>
      </c>
      <c r="T31" s="18"/>
    </row>
    <row r="32" spans="1:20" s="44" customFormat="1" ht="14.25" customHeight="1" x14ac:dyDescent="0.15">
      <c r="A32" s="19"/>
      <c r="B32" s="19"/>
      <c r="C32" s="51" t="s">
        <v>77</v>
      </c>
      <c r="D32" s="54" t="s">
        <v>58</v>
      </c>
      <c r="E32" s="58">
        <v>49753</v>
      </c>
      <c r="F32" s="57">
        <v>118841</v>
      </c>
      <c r="G32" s="57">
        <v>58892</v>
      </c>
      <c r="H32" s="57">
        <v>59949</v>
      </c>
      <c r="I32" s="65">
        <v>-0.03</v>
      </c>
      <c r="J32" s="69"/>
      <c r="K32" s="70"/>
      <c r="L32" s="70"/>
      <c r="M32" s="74" t="s">
        <v>16</v>
      </c>
      <c r="N32" s="74" t="s">
        <v>58</v>
      </c>
      <c r="O32" s="58">
        <v>51930</v>
      </c>
      <c r="P32" s="57">
        <v>117832</v>
      </c>
      <c r="Q32" s="57">
        <v>58380</v>
      </c>
      <c r="R32" s="57">
        <v>59452</v>
      </c>
      <c r="S32" s="65">
        <f t="shared" si="2"/>
        <v>0.04</v>
      </c>
    </row>
    <row r="33" spans="1:20" ht="14.25" customHeight="1" x14ac:dyDescent="0.15">
      <c r="C33" s="52"/>
      <c r="D33" s="52"/>
      <c r="E33" s="58"/>
      <c r="F33" s="57"/>
      <c r="G33" s="57"/>
      <c r="H33" s="57"/>
      <c r="I33" s="65"/>
      <c r="J33" s="57"/>
      <c r="K33" s="70"/>
      <c r="L33" s="70"/>
      <c r="M33" s="74" t="s">
        <v>19</v>
      </c>
      <c r="N33" s="74" t="s">
        <v>58</v>
      </c>
      <c r="O33" s="58">
        <v>51943</v>
      </c>
      <c r="P33" s="57">
        <v>117781</v>
      </c>
      <c r="Q33" s="57">
        <v>58366</v>
      </c>
      <c r="R33" s="57">
        <v>59415</v>
      </c>
      <c r="S33" s="65">
        <f t="shared" si="2"/>
        <v>-0.04</v>
      </c>
      <c r="T33" s="18"/>
    </row>
    <row r="34" spans="1:20" ht="14.25" customHeight="1" x14ac:dyDescent="0.15">
      <c r="A34" s="280">
        <v>31</v>
      </c>
      <c r="B34" s="280"/>
      <c r="C34" s="51" t="s">
        <v>13</v>
      </c>
      <c r="D34" s="54" t="s">
        <v>58</v>
      </c>
      <c r="E34" s="58">
        <v>49746</v>
      </c>
      <c r="F34" s="57">
        <v>118745</v>
      </c>
      <c r="G34" s="57">
        <v>58842</v>
      </c>
      <c r="H34" s="57">
        <v>59903</v>
      </c>
      <c r="I34" s="65">
        <v>-0.08</v>
      </c>
      <c r="J34" s="57"/>
      <c r="K34" s="70"/>
      <c r="L34" s="70"/>
      <c r="M34" s="74" t="s">
        <v>67</v>
      </c>
      <c r="N34" s="74" t="s">
        <v>58</v>
      </c>
      <c r="O34" s="58">
        <v>51993</v>
      </c>
      <c r="P34" s="57">
        <v>117812</v>
      </c>
      <c r="Q34" s="57">
        <v>58351</v>
      </c>
      <c r="R34" s="57">
        <v>59461</v>
      </c>
      <c r="S34" s="65">
        <f t="shared" si="2"/>
        <v>0.03</v>
      </c>
      <c r="T34" s="18"/>
    </row>
    <row r="35" spans="1:20" ht="14.25" customHeight="1" x14ac:dyDescent="0.15">
      <c r="A35" s="44"/>
      <c r="C35" s="51" t="s">
        <v>39</v>
      </c>
      <c r="D35" s="54" t="s">
        <v>58</v>
      </c>
      <c r="E35" s="58">
        <v>49743</v>
      </c>
      <c r="F35" s="57">
        <v>118647</v>
      </c>
      <c r="G35" s="57">
        <v>58779</v>
      </c>
      <c r="H35" s="57">
        <v>59868</v>
      </c>
      <c r="I35" s="65">
        <v>-0.08</v>
      </c>
      <c r="J35" s="57"/>
      <c r="K35" s="70"/>
      <c r="L35" s="70"/>
      <c r="M35" s="75" t="s">
        <v>69</v>
      </c>
      <c r="N35" s="74" t="s">
        <v>58</v>
      </c>
      <c r="O35" s="58">
        <v>52069</v>
      </c>
      <c r="P35" s="57">
        <v>117879</v>
      </c>
      <c r="Q35" s="57">
        <v>58377</v>
      </c>
      <c r="R35" s="57">
        <v>59502</v>
      </c>
      <c r="S35" s="65">
        <f t="shared" si="2"/>
        <v>0.06</v>
      </c>
      <c r="T35" s="18"/>
    </row>
    <row r="36" spans="1:20" ht="14.25" customHeight="1" x14ac:dyDescent="0.15">
      <c r="C36" s="51" t="s">
        <v>71</v>
      </c>
      <c r="D36" s="54" t="s">
        <v>58</v>
      </c>
      <c r="E36" s="58">
        <v>49786</v>
      </c>
      <c r="F36" s="57">
        <v>118626</v>
      </c>
      <c r="G36" s="57">
        <v>58768</v>
      </c>
      <c r="H36" s="57">
        <v>59858</v>
      </c>
      <c r="I36" s="65">
        <v>-0.02</v>
      </c>
      <c r="J36" s="57"/>
      <c r="K36" s="70"/>
      <c r="L36" s="70"/>
      <c r="M36" s="75" t="s">
        <v>5</v>
      </c>
      <c r="N36" s="74" t="s">
        <v>58</v>
      </c>
      <c r="O36" s="58">
        <v>52088</v>
      </c>
      <c r="P36" s="57">
        <v>117890</v>
      </c>
      <c r="Q36" s="57">
        <v>58364</v>
      </c>
      <c r="R36" s="57">
        <v>59526</v>
      </c>
      <c r="S36" s="65">
        <f t="shared" si="2"/>
        <v>0.01</v>
      </c>
      <c r="T36" s="18"/>
    </row>
    <row r="37" spans="1:20" ht="14.25" customHeight="1" x14ac:dyDescent="0.15">
      <c r="A37" s="47"/>
      <c r="B37" s="47"/>
      <c r="C37" s="51" t="s">
        <v>74</v>
      </c>
      <c r="D37" s="54" t="s">
        <v>58</v>
      </c>
      <c r="E37" s="58">
        <v>49929</v>
      </c>
      <c r="F37" s="57">
        <v>118512</v>
      </c>
      <c r="G37" s="57">
        <v>58689</v>
      </c>
      <c r="H37" s="57">
        <v>59823</v>
      </c>
      <c r="I37" s="65">
        <v>-0.1</v>
      </c>
      <c r="J37" s="57"/>
      <c r="K37" s="24"/>
      <c r="L37" s="24"/>
      <c r="M37" s="75" t="s">
        <v>77</v>
      </c>
      <c r="N37" s="74" t="s">
        <v>58</v>
      </c>
      <c r="O37" s="58">
        <v>52105</v>
      </c>
      <c r="P37" s="57">
        <v>117859</v>
      </c>
      <c r="Q37" s="57">
        <v>58348</v>
      </c>
      <c r="R37" s="57">
        <v>59511</v>
      </c>
      <c r="S37" s="65">
        <f t="shared" si="2"/>
        <v>-0.03</v>
      </c>
      <c r="T37" s="18"/>
    </row>
    <row r="38" spans="1:20" ht="14.25" customHeight="1" x14ac:dyDescent="0.15">
      <c r="A38" s="281" t="s">
        <v>45</v>
      </c>
      <c r="B38" s="281"/>
      <c r="C38" s="51" t="s">
        <v>37</v>
      </c>
      <c r="D38" s="54" t="s">
        <v>58</v>
      </c>
      <c r="E38" s="58">
        <v>50046</v>
      </c>
      <c r="F38" s="57">
        <v>118555</v>
      </c>
      <c r="G38" s="57">
        <v>58732</v>
      </c>
      <c r="H38" s="57">
        <v>59823</v>
      </c>
      <c r="I38" s="65">
        <v>0.04</v>
      </c>
      <c r="J38" s="57"/>
      <c r="K38" s="24"/>
      <c r="L38" s="24"/>
      <c r="M38" s="74"/>
      <c r="N38" s="74"/>
      <c r="O38" s="58"/>
      <c r="P38" s="57"/>
      <c r="Q38" s="57"/>
      <c r="R38" s="57"/>
      <c r="S38" s="65"/>
      <c r="T38" s="18"/>
    </row>
    <row r="39" spans="1:20" ht="14.25" customHeight="1" x14ac:dyDescent="0.15">
      <c r="B39" s="18"/>
      <c r="C39" s="51" t="s">
        <v>50</v>
      </c>
      <c r="D39" s="54" t="s">
        <v>58</v>
      </c>
      <c r="E39" s="58">
        <v>50064</v>
      </c>
      <c r="F39" s="57">
        <v>118487</v>
      </c>
      <c r="G39" s="57">
        <v>58691</v>
      </c>
      <c r="H39" s="57">
        <v>59796</v>
      </c>
      <c r="I39" s="65">
        <v>-0.06</v>
      </c>
      <c r="J39" s="57"/>
      <c r="K39" s="282">
        <v>5</v>
      </c>
      <c r="L39" s="282"/>
      <c r="M39" s="74" t="s">
        <v>13</v>
      </c>
      <c r="N39" s="78" t="s">
        <v>58</v>
      </c>
      <c r="O39" s="58">
        <v>52118</v>
      </c>
      <c r="P39" s="57">
        <v>117798</v>
      </c>
      <c r="Q39" s="24">
        <v>58321</v>
      </c>
      <c r="R39" s="24">
        <v>59477</v>
      </c>
      <c r="S39" s="65">
        <f>ROUND((P39-P37)/P37*100,2)</f>
        <v>-0.05</v>
      </c>
      <c r="T39" s="18"/>
    </row>
    <row r="40" spans="1:20" ht="14.25" customHeight="1" x14ac:dyDescent="0.15">
      <c r="C40" s="51" t="s">
        <v>16</v>
      </c>
      <c r="D40" s="54" t="s">
        <v>58</v>
      </c>
      <c r="E40" s="57">
        <v>50059</v>
      </c>
      <c r="F40" s="57">
        <v>118430</v>
      </c>
      <c r="G40" s="57">
        <v>58655</v>
      </c>
      <c r="H40" s="57">
        <v>59775</v>
      </c>
      <c r="I40" s="65">
        <v>-0.05</v>
      </c>
      <c r="J40" s="57"/>
      <c r="K40" s="24"/>
      <c r="L40" s="24"/>
      <c r="M40" s="74" t="s">
        <v>39</v>
      </c>
      <c r="N40" s="78" t="s">
        <v>58</v>
      </c>
      <c r="O40" s="58">
        <v>52158</v>
      </c>
      <c r="P40" s="57">
        <v>117742</v>
      </c>
      <c r="Q40" s="24">
        <v>58291</v>
      </c>
      <c r="R40" s="24">
        <v>59451</v>
      </c>
      <c r="S40" s="79">
        <f>ROUND((P40-P39)/P39*100,2)</f>
        <v>-0.05</v>
      </c>
      <c r="T40" s="18"/>
    </row>
    <row r="41" spans="1:20" ht="14.25" customHeight="1" x14ac:dyDescent="0.15">
      <c r="C41" s="51" t="s">
        <v>19</v>
      </c>
      <c r="D41" s="54" t="s">
        <v>58</v>
      </c>
      <c r="E41" s="24">
        <v>50077</v>
      </c>
      <c r="F41" s="57">
        <v>118427</v>
      </c>
      <c r="G41" s="57">
        <v>58641</v>
      </c>
      <c r="H41" s="57">
        <v>59786</v>
      </c>
      <c r="I41" s="65">
        <v>0</v>
      </c>
      <c r="J41" s="57"/>
      <c r="K41" s="24"/>
      <c r="L41" s="24"/>
      <c r="M41" s="74" t="s">
        <v>71</v>
      </c>
      <c r="N41" s="78" t="s">
        <v>58</v>
      </c>
      <c r="O41" s="58">
        <v>52179</v>
      </c>
      <c r="P41" s="57">
        <v>117693</v>
      </c>
      <c r="Q41" s="24">
        <v>58277</v>
      </c>
      <c r="R41" s="24">
        <v>59416</v>
      </c>
      <c r="S41" s="79">
        <f>ROUND((P41-P40)/P40*100,2)</f>
        <v>-0.04</v>
      </c>
      <c r="T41" s="18"/>
    </row>
    <row r="42" spans="1:20" ht="14.25" customHeight="1" x14ac:dyDescent="0.15">
      <c r="B42" s="50"/>
      <c r="C42" s="51" t="s">
        <v>67</v>
      </c>
      <c r="D42" s="54" t="s">
        <v>58</v>
      </c>
      <c r="E42" s="24">
        <v>50173</v>
      </c>
      <c r="F42" s="57">
        <v>118542</v>
      </c>
      <c r="G42" s="57">
        <v>58689</v>
      </c>
      <c r="H42" s="57">
        <v>59853</v>
      </c>
      <c r="I42" s="65">
        <v>0.1</v>
      </c>
      <c r="J42" s="57"/>
      <c r="K42" s="282"/>
      <c r="L42" s="282"/>
      <c r="M42" s="51" t="s">
        <v>74</v>
      </c>
      <c r="N42" s="51" t="s">
        <v>58</v>
      </c>
      <c r="O42" s="58">
        <v>52319</v>
      </c>
      <c r="P42" s="57">
        <v>117661</v>
      </c>
      <c r="Q42" s="24">
        <v>58238</v>
      </c>
      <c r="R42" s="24">
        <v>59423</v>
      </c>
      <c r="S42" s="79">
        <f>ROUND((P42-P41)/P41*100,2)</f>
        <v>-0.03</v>
      </c>
      <c r="T42" s="18"/>
    </row>
    <row r="43" spans="1:20" ht="14.25" customHeight="1" x14ac:dyDescent="0.15">
      <c r="C43" s="51" t="s">
        <v>69</v>
      </c>
      <c r="D43" s="54" t="s">
        <v>58</v>
      </c>
      <c r="E43" s="58">
        <v>50195</v>
      </c>
      <c r="F43" s="57">
        <v>118524</v>
      </c>
      <c r="G43" s="57">
        <v>58684</v>
      </c>
      <c r="H43" s="57">
        <v>59840</v>
      </c>
      <c r="I43" s="65">
        <v>-0.02</v>
      </c>
      <c r="J43" s="57"/>
      <c r="K43" s="70"/>
      <c r="L43" s="70"/>
      <c r="M43" s="51" t="s">
        <v>37</v>
      </c>
      <c r="N43" s="51" t="s">
        <v>58</v>
      </c>
      <c r="O43" s="58">
        <v>52400</v>
      </c>
      <c r="P43" s="57">
        <v>117660</v>
      </c>
      <c r="Q43" s="24">
        <v>58248</v>
      </c>
      <c r="R43" s="24">
        <v>59412</v>
      </c>
      <c r="S43" s="79">
        <f t="shared" ref="S43:S54" si="3">ROUND((P43-P42)/P42*100,2)</f>
        <v>0</v>
      </c>
      <c r="T43" s="18"/>
    </row>
    <row r="44" spans="1:20" ht="14.25" customHeight="1" x14ac:dyDescent="0.15">
      <c r="C44" s="51" t="s">
        <v>5</v>
      </c>
      <c r="D44" s="54" t="s">
        <v>58</v>
      </c>
      <c r="E44" s="58">
        <v>50214</v>
      </c>
      <c r="F44" s="57">
        <v>118498</v>
      </c>
      <c r="G44" s="57">
        <v>58657</v>
      </c>
      <c r="H44" s="57">
        <v>59841</v>
      </c>
      <c r="I44" s="65">
        <v>-0.02</v>
      </c>
      <c r="J44" s="57"/>
      <c r="K44" s="70"/>
      <c r="L44" s="70"/>
      <c r="M44" s="51" t="s">
        <v>50</v>
      </c>
      <c r="N44" s="51" t="s">
        <v>58</v>
      </c>
      <c r="O44" s="58">
        <v>52441</v>
      </c>
      <c r="P44" s="57">
        <v>117625</v>
      </c>
      <c r="Q44" s="24">
        <v>58208</v>
      </c>
      <c r="R44" s="24">
        <v>59417</v>
      </c>
      <c r="S44" s="79">
        <f t="shared" si="3"/>
        <v>-0.03</v>
      </c>
      <c r="T44" s="18"/>
    </row>
    <row r="45" spans="1:20" ht="14.25" customHeight="1" x14ac:dyDescent="0.15">
      <c r="C45" s="51" t="s">
        <v>77</v>
      </c>
      <c r="D45" s="54" t="s">
        <v>58</v>
      </c>
      <c r="E45" s="58">
        <v>50241</v>
      </c>
      <c r="F45" s="57">
        <v>118464</v>
      </c>
      <c r="G45" s="57">
        <v>58650</v>
      </c>
      <c r="H45" s="57">
        <v>59814</v>
      </c>
      <c r="I45" s="65">
        <v>-0.03</v>
      </c>
      <c r="J45" s="57"/>
      <c r="K45" s="70"/>
      <c r="L45" s="70"/>
      <c r="M45" s="51" t="s">
        <v>16</v>
      </c>
      <c r="N45" s="51" t="s">
        <v>58</v>
      </c>
      <c r="O45" s="58">
        <v>52527</v>
      </c>
      <c r="P45" s="57">
        <v>117655</v>
      </c>
      <c r="Q45" s="24">
        <v>58219</v>
      </c>
      <c r="R45" s="24">
        <v>59436</v>
      </c>
      <c r="S45" s="79">
        <f t="shared" si="3"/>
        <v>0.03</v>
      </c>
      <c r="T45" s="18"/>
    </row>
    <row r="46" spans="1:20" ht="14.25" customHeight="1" x14ac:dyDescent="0.15">
      <c r="B46" s="50"/>
      <c r="C46" s="51"/>
      <c r="D46" s="54"/>
      <c r="E46" s="58"/>
      <c r="F46" s="57"/>
      <c r="G46" s="57"/>
      <c r="H46" s="57"/>
      <c r="I46" s="65"/>
      <c r="J46" s="57"/>
      <c r="K46" s="70"/>
      <c r="L46" s="70"/>
      <c r="M46" s="51" t="s">
        <v>19</v>
      </c>
      <c r="N46" s="51" t="s">
        <v>58</v>
      </c>
      <c r="O46" s="58">
        <v>52635</v>
      </c>
      <c r="P46" s="57">
        <v>117733</v>
      </c>
      <c r="Q46" s="24">
        <v>58295</v>
      </c>
      <c r="R46" s="24">
        <v>59438</v>
      </c>
      <c r="S46" s="79">
        <f t="shared" si="3"/>
        <v>7.0000000000000007E-2</v>
      </c>
      <c r="T46" s="18"/>
    </row>
    <row r="47" spans="1:20" ht="14.25" customHeight="1" x14ac:dyDescent="0.15">
      <c r="A47" s="280">
        <v>2</v>
      </c>
      <c r="B47" s="280"/>
      <c r="C47" s="51" t="s">
        <v>13</v>
      </c>
      <c r="D47" s="54" t="s">
        <v>58</v>
      </c>
      <c r="E47" s="58">
        <v>50255</v>
      </c>
      <c r="F47" s="57">
        <v>118395</v>
      </c>
      <c r="G47" s="57">
        <v>58618</v>
      </c>
      <c r="H47" s="57">
        <v>59777</v>
      </c>
      <c r="I47" s="65">
        <v>-0.06</v>
      </c>
      <c r="J47" s="57"/>
      <c r="K47" s="70"/>
      <c r="L47" s="70"/>
      <c r="M47" s="51" t="s">
        <v>67</v>
      </c>
      <c r="N47" s="51" t="s">
        <v>58</v>
      </c>
      <c r="O47" s="58">
        <v>52725</v>
      </c>
      <c r="P47" s="57">
        <v>117730</v>
      </c>
      <c r="Q47" s="24">
        <v>58293</v>
      </c>
      <c r="R47" s="24">
        <v>59437</v>
      </c>
      <c r="S47" s="79">
        <f t="shared" si="3"/>
        <v>0</v>
      </c>
      <c r="T47" s="18"/>
    </row>
    <row r="48" spans="1:20" ht="14.25" customHeight="1" x14ac:dyDescent="0.15">
      <c r="C48" s="51" t="s">
        <v>39</v>
      </c>
      <c r="D48" s="54" t="s">
        <v>58</v>
      </c>
      <c r="E48" s="58">
        <v>50251</v>
      </c>
      <c r="F48" s="57">
        <v>118340</v>
      </c>
      <c r="G48" s="57">
        <v>58581</v>
      </c>
      <c r="H48" s="57">
        <v>59759</v>
      </c>
      <c r="I48" s="65">
        <v>-0.05</v>
      </c>
      <c r="J48" s="57"/>
      <c r="K48" s="70"/>
      <c r="L48" s="70"/>
      <c r="M48" s="76" t="s">
        <v>69</v>
      </c>
      <c r="N48" s="51" t="s">
        <v>58</v>
      </c>
      <c r="O48" s="58">
        <v>52718</v>
      </c>
      <c r="P48" s="57">
        <v>117658</v>
      </c>
      <c r="Q48" s="24">
        <v>58261</v>
      </c>
      <c r="R48" s="24">
        <v>59397</v>
      </c>
      <c r="S48" s="79">
        <f t="shared" si="3"/>
        <v>-0.06</v>
      </c>
      <c r="T48" s="18"/>
    </row>
    <row r="49" spans="1:32" ht="14.25" customHeight="1" x14ac:dyDescent="0.15">
      <c r="C49" s="51" t="s">
        <v>71</v>
      </c>
      <c r="D49" s="54" t="s">
        <v>58</v>
      </c>
      <c r="E49" s="58">
        <v>50274</v>
      </c>
      <c r="F49" s="57">
        <v>118257</v>
      </c>
      <c r="G49" s="57">
        <v>58543</v>
      </c>
      <c r="H49" s="57">
        <v>59714</v>
      </c>
      <c r="I49" s="65">
        <v>-7.0000000000000007E-2</v>
      </c>
      <c r="J49" s="57"/>
      <c r="K49" s="70"/>
      <c r="L49" s="70"/>
      <c r="M49" s="76" t="s">
        <v>5</v>
      </c>
      <c r="N49" s="51" t="s">
        <v>58</v>
      </c>
      <c r="O49" s="58">
        <v>52849</v>
      </c>
      <c r="P49" s="57">
        <v>117731</v>
      </c>
      <c r="Q49" s="24">
        <v>58288</v>
      </c>
      <c r="R49" s="24">
        <v>59443</v>
      </c>
      <c r="S49" s="79">
        <f>ROUND((P49-P48)/P48*100,2)</f>
        <v>0.06</v>
      </c>
      <c r="T49" s="18"/>
    </row>
    <row r="50" spans="1:32" ht="14.25" customHeight="1" x14ac:dyDescent="0.15">
      <c r="A50" s="280"/>
      <c r="B50" s="280"/>
      <c r="C50" s="51" t="s">
        <v>74</v>
      </c>
      <c r="D50" s="51" t="s">
        <v>58</v>
      </c>
      <c r="E50" s="58">
        <v>50427</v>
      </c>
      <c r="F50" s="57">
        <v>118170</v>
      </c>
      <c r="G50" s="57">
        <v>58498</v>
      </c>
      <c r="H50" s="57">
        <v>59672</v>
      </c>
      <c r="I50" s="65">
        <v>-7.0000000000000007E-2</v>
      </c>
      <c r="J50" s="57"/>
      <c r="K50" s="24"/>
      <c r="L50" s="24"/>
      <c r="M50" s="76" t="s">
        <v>77</v>
      </c>
      <c r="N50" s="51" t="s">
        <v>58</v>
      </c>
      <c r="O50" s="58">
        <v>52879</v>
      </c>
      <c r="P50" s="57">
        <v>117721</v>
      </c>
      <c r="Q50" s="24">
        <v>58302</v>
      </c>
      <c r="R50" s="24">
        <v>59419</v>
      </c>
      <c r="S50" s="79">
        <f t="shared" si="3"/>
        <v>-0.01</v>
      </c>
      <c r="T50" s="18"/>
    </row>
    <row r="51" spans="1:32" ht="14.25" customHeight="1" x14ac:dyDescent="0.15">
      <c r="A51" s="281"/>
      <c r="B51" s="281"/>
      <c r="C51" s="51" t="s">
        <v>37</v>
      </c>
      <c r="D51" s="51" t="s">
        <v>58</v>
      </c>
      <c r="E51" s="58">
        <v>50529</v>
      </c>
      <c r="F51" s="57">
        <v>118144</v>
      </c>
      <c r="G51" s="57">
        <v>58487</v>
      </c>
      <c r="H51" s="57">
        <v>59657</v>
      </c>
      <c r="I51" s="65">
        <v>-0.02</v>
      </c>
      <c r="J51" s="24"/>
      <c r="K51" s="24"/>
      <c r="L51" s="24"/>
      <c r="M51" s="51"/>
      <c r="N51" s="51"/>
      <c r="O51" s="58"/>
      <c r="P51" s="57"/>
      <c r="Q51" s="24"/>
      <c r="R51" s="24"/>
      <c r="S51" s="79"/>
      <c r="T51" s="18"/>
    </row>
    <row r="52" spans="1:32" ht="14.25" customHeight="1" x14ac:dyDescent="0.15">
      <c r="A52" s="47"/>
      <c r="B52" s="47"/>
      <c r="C52" s="51" t="s">
        <v>50</v>
      </c>
      <c r="D52" s="51" t="s">
        <v>58</v>
      </c>
      <c r="E52" s="58">
        <v>50544</v>
      </c>
      <c r="F52" s="57">
        <v>118134</v>
      </c>
      <c r="G52" s="57">
        <v>58503</v>
      </c>
      <c r="H52" s="57">
        <v>59631</v>
      </c>
      <c r="I52" s="65">
        <v>-0.01</v>
      </c>
      <c r="J52" s="24"/>
      <c r="K52" s="282">
        <v>6</v>
      </c>
      <c r="L52" s="282"/>
      <c r="M52" s="51" t="s">
        <v>13</v>
      </c>
      <c r="N52" s="54" t="s">
        <v>58</v>
      </c>
      <c r="O52" s="58">
        <v>52849</v>
      </c>
      <c r="P52" s="57">
        <v>117582</v>
      </c>
      <c r="Q52" s="24">
        <v>58212</v>
      </c>
      <c r="R52" s="24">
        <v>59370</v>
      </c>
      <c r="S52" s="79">
        <f>ROUND((P52-P50)/P50*100,2)</f>
        <v>-0.12</v>
      </c>
      <c r="T52" s="18"/>
    </row>
    <row r="53" spans="1:32" ht="14.25" customHeight="1" x14ac:dyDescent="0.15">
      <c r="A53" s="47"/>
      <c r="B53" s="47"/>
      <c r="C53" s="51" t="s">
        <v>16</v>
      </c>
      <c r="D53" s="51" t="s">
        <v>58</v>
      </c>
      <c r="E53" s="58">
        <v>50640</v>
      </c>
      <c r="F53" s="57">
        <v>118173</v>
      </c>
      <c r="G53" s="57">
        <v>58515</v>
      </c>
      <c r="H53" s="57">
        <v>59658</v>
      </c>
      <c r="I53" s="65">
        <v>0.03</v>
      </c>
      <c r="J53" s="24"/>
      <c r="K53" s="24"/>
      <c r="L53" s="24"/>
      <c r="M53" s="51" t="s">
        <v>39</v>
      </c>
      <c r="N53" s="54" t="s">
        <v>58</v>
      </c>
      <c r="O53" s="58">
        <v>52891</v>
      </c>
      <c r="P53" s="57">
        <v>117538</v>
      </c>
      <c r="Q53" s="24">
        <v>58194</v>
      </c>
      <c r="R53" s="24">
        <v>59344</v>
      </c>
      <c r="S53" s="79">
        <f>ROUND((P53-P52)/P52*100,2)</f>
        <v>-0.04</v>
      </c>
      <c r="T53" s="18"/>
    </row>
    <row r="54" spans="1:32" ht="14.25" customHeight="1" x14ac:dyDescent="0.15">
      <c r="A54" s="47"/>
      <c r="B54" s="47"/>
      <c r="C54" s="51" t="s">
        <v>19</v>
      </c>
      <c r="D54" s="51" t="s">
        <v>58</v>
      </c>
      <c r="E54" s="58">
        <v>50675</v>
      </c>
      <c r="F54" s="57">
        <v>118156</v>
      </c>
      <c r="G54" s="57">
        <v>58497</v>
      </c>
      <c r="H54" s="57">
        <v>59659</v>
      </c>
      <c r="I54" s="66">
        <v>-0.01</v>
      </c>
      <c r="J54" s="24"/>
      <c r="K54" s="24"/>
      <c r="L54" s="24"/>
      <c r="M54" s="51" t="s">
        <v>71</v>
      </c>
      <c r="N54" s="54" t="s">
        <v>58</v>
      </c>
      <c r="O54" s="58">
        <v>52925</v>
      </c>
      <c r="P54" s="57">
        <v>117580</v>
      </c>
      <c r="Q54" s="24">
        <v>58241</v>
      </c>
      <c r="R54" s="24">
        <v>59339</v>
      </c>
      <c r="S54" s="79">
        <f t="shared" si="3"/>
        <v>0.04</v>
      </c>
      <c r="T54" s="18"/>
    </row>
    <row r="55" spans="1:32" ht="4.5" customHeight="1" x14ac:dyDescent="0.15">
      <c r="A55" s="18"/>
      <c r="B55" s="18"/>
      <c r="C55" s="51"/>
      <c r="D55" s="51"/>
      <c r="E55" s="59"/>
      <c r="F55" s="18"/>
      <c r="G55" s="18"/>
      <c r="H55" s="18"/>
      <c r="I55" s="67"/>
      <c r="J55" s="18"/>
      <c r="K55" s="21"/>
      <c r="L55" s="21"/>
      <c r="M55" s="77"/>
      <c r="N55" s="77"/>
      <c r="O55" s="21"/>
      <c r="P55" s="21"/>
      <c r="Q55" s="21"/>
      <c r="R55" s="21"/>
      <c r="S55" s="80"/>
      <c r="T55" s="18"/>
    </row>
    <row r="56" spans="1:32" ht="4.5" customHeight="1" x14ac:dyDescent="0.15">
      <c r="A56" s="48"/>
      <c r="B56" s="48"/>
      <c r="C56" s="53"/>
      <c r="D56" s="53"/>
      <c r="E56" s="48"/>
      <c r="F56" s="48"/>
      <c r="G56" s="48"/>
      <c r="H56" s="48"/>
      <c r="I56" s="68"/>
      <c r="J56" s="18"/>
      <c r="K56" s="18"/>
      <c r="L56" s="18"/>
      <c r="M56" s="51"/>
      <c r="N56" s="51"/>
      <c r="O56" s="18"/>
      <c r="P56" s="18"/>
      <c r="Q56" s="18"/>
      <c r="R56" s="18"/>
      <c r="S56" s="67"/>
      <c r="T56" s="18"/>
    </row>
    <row r="57" spans="1:32" ht="14.25" customHeight="1" x14ac:dyDescent="0.15">
      <c r="A57" s="7" t="s">
        <v>84</v>
      </c>
      <c r="B57" s="18"/>
      <c r="C57" s="51"/>
      <c r="D57" s="51"/>
      <c r="E57" s="18"/>
      <c r="F57" s="18"/>
      <c r="G57" s="18"/>
      <c r="H57" s="18"/>
      <c r="I57" s="67"/>
      <c r="J57" s="18"/>
      <c r="K57" s="18"/>
      <c r="L57" s="18"/>
      <c r="M57" s="51"/>
      <c r="N57" s="51"/>
      <c r="O57" s="18"/>
      <c r="P57" s="18"/>
      <c r="Q57" s="256" t="s">
        <v>86</v>
      </c>
      <c r="R57" s="256"/>
      <c r="S57" s="256"/>
      <c r="T57" s="18"/>
      <c r="U57" s="18"/>
      <c r="V57" s="18"/>
      <c r="W57" s="18"/>
      <c r="X57" s="18"/>
    </row>
    <row r="58" spans="1:32" ht="16.5" customHeight="1" x14ac:dyDescent="0.15">
      <c r="A58" s="18"/>
      <c r="B58" s="18"/>
      <c r="C58" s="51"/>
      <c r="D58" s="51"/>
      <c r="E58" s="18"/>
      <c r="F58" s="18"/>
      <c r="G58" s="256"/>
      <c r="H58" s="256"/>
      <c r="I58" s="256"/>
      <c r="J58" s="18"/>
      <c r="M58" s="52"/>
      <c r="T58" s="18"/>
      <c r="U58" s="18"/>
      <c r="V58" s="18"/>
      <c r="W58" s="18"/>
      <c r="X58" s="18"/>
    </row>
    <row r="59" spans="1:32" ht="13.5" customHeight="1" x14ac:dyDescent="0.15">
      <c r="C59" s="52"/>
      <c r="T59" s="18"/>
      <c r="U59" s="18"/>
      <c r="V59" s="18"/>
      <c r="W59" s="18"/>
      <c r="X59" s="18"/>
    </row>
    <row r="60" spans="1:32" x14ac:dyDescent="0.15">
      <c r="C60" s="52"/>
      <c r="V60" s="52"/>
      <c r="AF60" s="52"/>
    </row>
    <row r="61" spans="1:32" x14ac:dyDescent="0.15">
      <c r="V61" s="52"/>
      <c r="AF61" s="52"/>
    </row>
  </sheetData>
  <mergeCells count="30">
    <mergeCell ref="H2:I2"/>
    <mergeCell ref="R2:S2"/>
    <mergeCell ref="F4:H4"/>
    <mergeCell ref="P4:R4"/>
    <mergeCell ref="A8:B8"/>
    <mergeCell ref="K8:L8"/>
    <mergeCell ref="A4:D5"/>
    <mergeCell ref="E4:E5"/>
    <mergeCell ref="K4:N5"/>
    <mergeCell ref="O4:O5"/>
    <mergeCell ref="A11:B11"/>
    <mergeCell ref="K13:L13"/>
    <mergeCell ref="A16:B16"/>
    <mergeCell ref="K16:L16"/>
    <mergeCell ref="K17:L17"/>
    <mergeCell ref="A21:B21"/>
    <mergeCell ref="A24:B24"/>
    <mergeCell ref="K26:L26"/>
    <mergeCell ref="K29:L29"/>
    <mergeCell ref="K30:L30"/>
    <mergeCell ref="A34:B34"/>
    <mergeCell ref="A38:B38"/>
    <mergeCell ref="K39:L39"/>
    <mergeCell ref="K42:L42"/>
    <mergeCell ref="A47:B47"/>
    <mergeCell ref="A50:B50"/>
    <mergeCell ref="A51:B51"/>
    <mergeCell ref="K52:L52"/>
    <mergeCell ref="Q57:S57"/>
    <mergeCell ref="G58:I58"/>
  </mergeCells>
  <phoneticPr fontId="19"/>
  <pageMargins left="0.78740157480314965" right="0.78740157480314965" top="0.78740157480314965" bottom="0.78740157480314965" header="0.51181102362204722" footer="0.51181102362204722"/>
  <pageSetup paperSize="9" scale="86" firstPageNumber="6" orientation="portrait" useFirstPageNumber="1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1"/>
  <sheetViews>
    <sheetView tabSelected="1" view="pageBreakPreview" topLeftCell="A37" zoomScaleNormal="100" zoomScaleSheetLayoutView="100" workbookViewId="0">
      <selection activeCell="J50" sqref="J50"/>
    </sheetView>
  </sheetViews>
  <sheetFormatPr defaultColWidth="9" defaultRowHeight="12" x14ac:dyDescent="0.15"/>
  <cols>
    <col min="1" max="1" width="0.875" style="57" customWidth="1"/>
    <col min="2" max="2" width="13.75" style="57" customWidth="1"/>
    <col min="3" max="3" width="0.875" style="57" customWidth="1"/>
    <col min="4" max="4" width="7" style="57" customWidth="1"/>
    <col min="5" max="5" width="7.375" style="57" customWidth="1"/>
    <col min="6" max="7" width="7" style="57" customWidth="1"/>
    <col min="8" max="8" width="1.625" style="57" customWidth="1"/>
    <col min="9" max="9" width="0.875" style="57" customWidth="1"/>
    <col min="10" max="10" width="13.75" style="57" customWidth="1"/>
    <col min="11" max="11" width="0.875" style="57" customWidth="1"/>
    <col min="12" max="13" width="7" style="57" customWidth="1"/>
    <col min="14" max="15" width="5.875" style="57" customWidth="1"/>
    <col min="16" max="16" width="0.75" style="57" customWidth="1"/>
    <col min="17" max="17" width="14.25" style="57" customWidth="1"/>
    <col min="18" max="18" width="0.875" style="57" customWidth="1"/>
    <col min="19" max="22" width="7" style="57" customWidth="1"/>
    <col min="23" max="23" width="1.625" style="57" customWidth="1"/>
    <col min="24" max="24" width="0.75" style="57" customWidth="1"/>
    <col min="25" max="25" width="13.75" style="57" customWidth="1"/>
    <col min="26" max="26" width="0.875" style="57" customWidth="1"/>
    <col min="27" max="28" width="7" style="57" customWidth="1"/>
    <col min="29" max="29" width="6.25" style="57" customWidth="1"/>
    <col min="30" max="30" width="6.125" style="57" customWidth="1"/>
    <col min="31" max="31" width="9" style="57" bestFit="1"/>
    <col min="32" max="16384" width="9" style="57"/>
  </cols>
  <sheetData>
    <row r="1" spans="1:30" ht="15" customHeight="1" x14ac:dyDescent="0.15">
      <c r="A1" s="158" t="s">
        <v>66</v>
      </c>
      <c r="B1" s="159"/>
      <c r="C1" s="159"/>
      <c r="P1" s="158"/>
      <c r="Q1" s="159"/>
      <c r="R1" s="159"/>
      <c r="Y1" s="160"/>
    </row>
    <row r="2" spans="1:30" ht="12" customHeight="1" x14ac:dyDescent="0.15">
      <c r="A2" s="159"/>
      <c r="B2" s="159"/>
      <c r="C2" s="159"/>
      <c r="M2" s="295" t="s">
        <v>376</v>
      </c>
      <c r="N2" s="295"/>
      <c r="O2" s="295"/>
      <c r="P2" s="159"/>
      <c r="Q2" s="159"/>
      <c r="R2" s="159"/>
      <c r="AB2" s="295" t="s">
        <v>376</v>
      </c>
      <c r="AC2" s="295"/>
      <c r="AD2" s="295"/>
    </row>
    <row r="3" spans="1:30" ht="5.25" customHeight="1" x14ac:dyDescent="0.15">
      <c r="M3" s="161"/>
      <c r="N3" s="161"/>
      <c r="O3" s="161"/>
      <c r="AB3" s="155"/>
      <c r="AC3" s="155"/>
      <c r="AD3" s="155"/>
    </row>
    <row r="4" spans="1:30" ht="39.75" customHeight="1" x14ac:dyDescent="0.15">
      <c r="A4" s="162"/>
      <c r="B4" s="163" t="s">
        <v>30</v>
      </c>
      <c r="C4" s="164"/>
      <c r="D4" s="165" t="s">
        <v>25</v>
      </c>
      <c r="E4" s="165" t="s">
        <v>53</v>
      </c>
      <c r="F4" s="165" t="s">
        <v>7</v>
      </c>
      <c r="G4" s="166" t="s">
        <v>34</v>
      </c>
      <c r="H4" s="157"/>
      <c r="I4" s="162"/>
      <c r="J4" s="163" t="s">
        <v>30</v>
      </c>
      <c r="K4" s="164"/>
      <c r="L4" s="167" t="s">
        <v>25</v>
      </c>
      <c r="M4" s="165" t="s">
        <v>53</v>
      </c>
      <c r="N4" s="165" t="s">
        <v>7</v>
      </c>
      <c r="O4" s="166" t="s">
        <v>34</v>
      </c>
      <c r="P4" s="162"/>
      <c r="Q4" s="168" t="s">
        <v>30</v>
      </c>
      <c r="R4" s="164"/>
      <c r="S4" s="168" t="s">
        <v>25</v>
      </c>
      <c r="T4" s="169" t="s">
        <v>53</v>
      </c>
      <c r="U4" s="169" t="s">
        <v>7</v>
      </c>
      <c r="V4" s="169" t="s">
        <v>34</v>
      </c>
      <c r="W4" s="157"/>
      <c r="X4" s="162"/>
      <c r="Y4" s="168" t="s">
        <v>30</v>
      </c>
      <c r="Z4" s="164"/>
      <c r="AA4" s="168" t="s">
        <v>25</v>
      </c>
      <c r="AB4" s="169" t="s">
        <v>53</v>
      </c>
      <c r="AC4" s="169" t="s">
        <v>7</v>
      </c>
      <c r="AD4" s="169" t="s">
        <v>34</v>
      </c>
    </row>
    <row r="5" spans="1:30" ht="5.25" customHeight="1" x14ac:dyDescent="0.15">
      <c r="B5" s="170"/>
      <c r="D5" s="171"/>
      <c r="E5" s="172"/>
      <c r="F5" s="172"/>
      <c r="G5" s="172"/>
      <c r="J5" s="173"/>
      <c r="K5" s="174"/>
      <c r="L5" s="175"/>
      <c r="M5" s="172"/>
      <c r="N5" s="172"/>
      <c r="O5" s="172"/>
      <c r="Q5" s="173"/>
      <c r="R5" s="176"/>
      <c r="S5" s="175"/>
      <c r="T5" s="88"/>
      <c r="U5" s="88"/>
      <c r="V5" s="88"/>
      <c r="Y5" s="157"/>
      <c r="Z5" s="157"/>
      <c r="AA5" s="177"/>
      <c r="AB5" s="157"/>
      <c r="AC5" s="157"/>
      <c r="AD5" s="157"/>
    </row>
    <row r="6" spans="1:30" ht="16.5" customHeight="1" x14ac:dyDescent="0.15">
      <c r="B6" s="178" t="s">
        <v>48</v>
      </c>
      <c r="C6" s="179"/>
      <c r="D6" s="87">
        <v>52849</v>
      </c>
      <c r="E6" s="87">
        <v>117582</v>
      </c>
      <c r="F6" s="87">
        <v>58212</v>
      </c>
      <c r="G6" s="87">
        <v>59370</v>
      </c>
      <c r="H6" s="157"/>
      <c r="I6" s="157"/>
      <c r="J6" s="86" t="s">
        <v>87</v>
      </c>
      <c r="K6" s="93"/>
      <c r="L6" s="155">
        <v>369</v>
      </c>
      <c r="M6" s="155">
        <v>856</v>
      </c>
      <c r="N6" s="155">
        <v>418</v>
      </c>
      <c r="O6" s="155">
        <v>438</v>
      </c>
      <c r="P6" s="157"/>
      <c r="Q6" s="178" t="s">
        <v>89</v>
      </c>
      <c r="R6" s="180"/>
      <c r="S6" s="87">
        <v>7167</v>
      </c>
      <c r="T6" s="87">
        <v>16164</v>
      </c>
      <c r="U6" s="87">
        <v>8048</v>
      </c>
      <c r="V6" s="87">
        <v>8116</v>
      </c>
      <c r="W6" s="157"/>
      <c r="X6" s="157"/>
      <c r="Y6" s="95" t="s">
        <v>90</v>
      </c>
      <c r="Z6" s="93"/>
      <c r="AA6" s="155">
        <v>694</v>
      </c>
      <c r="AB6" s="155">
        <v>1606</v>
      </c>
      <c r="AC6" s="155">
        <v>802</v>
      </c>
      <c r="AD6" s="155">
        <v>804</v>
      </c>
    </row>
    <row r="7" spans="1:30" ht="16.5" customHeight="1" x14ac:dyDescent="0.15">
      <c r="B7" s="173"/>
      <c r="C7" s="174"/>
      <c r="D7" s="88"/>
      <c r="E7" s="88"/>
      <c r="F7" s="88"/>
      <c r="G7" s="88"/>
      <c r="H7" s="157"/>
      <c r="I7" s="157"/>
      <c r="J7" s="86" t="s">
        <v>91</v>
      </c>
      <c r="K7" s="93"/>
      <c r="L7" s="155">
        <v>295</v>
      </c>
      <c r="M7" s="155">
        <v>702</v>
      </c>
      <c r="N7" s="155">
        <v>319</v>
      </c>
      <c r="O7" s="155">
        <v>383</v>
      </c>
      <c r="P7" s="157"/>
      <c r="Q7" s="173" t="s">
        <v>8</v>
      </c>
      <c r="R7" s="181"/>
      <c r="S7" s="157">
        <v>993</v>
      </c>
      <c r="T7" s="157">
        <v>2437</v>
      </c>
      <c r="U7" s="157">
        <v>1205</v>
      </c>
      <c r="V7" s="157">
        <v>1232</v>
      </c>
      <c r="W7" s="157"/>
      <c r="X7" s="157"/>
      <c r="Y7" s="95" t="s">
        <v>92</v>
      </c>
      <c r="Z7" s="93"/>
      <c r="AA7" s="155">
        <v>150</v>
      </c>
      <c r="AB7" s="155">
        <v>298</v>
      </c>
      <c r="AC7" s="155">
        <v>136</v>
      </c>
      <c r="AD7" s="155">
        <v>162</v>
      </c>
    </row>
    <row r="8" spans="1:30" ht="16.5" customHeight="1" x14ac:dyDescent="0.15">
      <c r="B8" s="178" t="s">
        <v>80</v>
      </c>
      <c r="C8" s="182"/>
      <c r="D8" s="87">
        <v>36376</v>
      </c>
      <c r="E8" s="87">
        <v>80437</v>
      </c>
      <c r="F8" s="87">
        <v>39820</v>
      </c>
      <c r="G8" s="87">
        <v>40617</v>
      </c>
      <c r="H8" s="157"/>
      <c r="I8" s="157"/>
      <c r="J8" s="86" t="s">
        <v>94</v>
      </c>
      <c r="K8" s="93"/>
      <c r="L8" s="155">
        <v>318</v>
      </c>
      <c r="M8" s="155">
        <v>731</v>
      </c>
      <c r="N8" s="155">
        <v>344</v>
      </c>
      <c r="O8" s="155">
        <v>387</v>
      </c>
      <c r="P8" s="157"/>
      <c r="Q8" s="173" t="s">
        <v>31</v>
      </c>
      <c r="R8" s="181"/>
      <c r="S8" s="157">
        <v>1137</v>
      </c>
      <c r="T8" s="157">
        <v>2556</v>
      </c>
      <c r="U8" s="157">
        <v>1285</v>
      </c>
      <c r="V8" s="157">
        <v>1271</v>
      </c>
      <c r="W8" s="157"/>
      <c r="X8" s="157"/>
      <c r="Y8" s="95" t="s">
        <v>96</v>
      </c>
      <c r="Z8" s="93"/>
      <c r="AA8" s="155">
        <v>283</v>
      </c>
      <c r="AB8" s="155">
        <v>573</v>
      </c>
      <c r="AC8" s="155">
        <v>320</v>
      </c>
      <c r="AD8" s="155">
        <v>253</v>
      </c>
    </row>
    <row r="9" spans="1:30" ht="16.5" customHeight="1" x14ac:dyDescent="0.15">
      <c r="B9" s="157"/>
      <c r="C9" s="176"/>
      <c r="D9" s="157"/>
      <c r="E9" s="157"/>
      <c r="F9" s="157"/>
      <c r="G9" s="157"/>
      <c r="H9" s="157"/>
      <c r="I9" s="157"/>
      <c r="J9" s="86" t="s">
        <v>97</v>
      </c>
      <c r="K9" s="93"/>
      <c r="L9" s="155">
        <v>388</v>
      </c>
      <c r="M9" s="155">
        <v>810</v>
      </c>
      <c r="N9" s="155">
        <v>373</v>
      </c>
      <c r="O9" s="155">
        <v>437</v>
      </c>
      <c r="P9" s="157"/>
      <c r="Q9" s="173" t="s">
        <v>98</v>
      </c>
      <c r="R9" s="181"/>
      <c r="S9" s="157">
        <v>535</v>
      </c>
      <c r="T9" s="157">
        <v>1026</v>
      </c>
      <c r="U9" s="157">
        <v>513</v>
      </c>
      <c r="V9" s="157">
        <v>513</v>
      </c>
      <c r="W9" s="157"/>
      <c r="X9" s="157"/>
      <c r="Y9" s="95" t="s">
        <v>99</v>
      </c>
      <c r="Z9" s="86"/>
      <c r="AA9" s="98">
        <v>153</v>
      </c>
      <c r="AB9" s="155">
        <v>380</v>
      </c>
      <c r="AC9" s="27">
        <v>179</v>
      </c>
      <c r="AD9" s="27">
        <v>201</v>
      </c>
    </row>
    <row r="10" spans="1:30" ht="16.5" customHeight="1" x14ac:dyDescent="0.15">
      <c r="B10" s="178" t="s">
        <v>100</v>
      </c>
      <c r="C10" s="180"/>
      <c r="D10" s="89">
        <v>11166</v>
      </c>
      <c r="E10" s="89">
        <v>24687</v>
      </c>
      <c r="F10" s="89">
        <v>12033</v>
      </c>
      <c r="G10" s="89">
        <v>12654</v>
      </c>
      <c r="H10" s="157"/>
      <c r="I10" s="157"/>
      <c r="J10" s="157"/>
      <c r="K10" s="176"/>
      <c r="L10" s="157"/>
      <c r="M10" s="157"/>
      <c r="N10" s="157"/>
      <c r="O10" s="157"/>
      <c r="P10" s="157"/>
      <c r="Q10" s="173" t="s">
        <v>101</v>
      </c>
      <c r="R10" s="181"/>
      <c r="S10" s="157">
        <v>172</v>
      </c>
      <c r="T10" s="157">
        <v>367</v>
      </c>
      <c r="U10" s="157">
        <v>169</v>
      </c>
      <c r="V10" s="157">
        <v>198</v>
      </c>
      <c r="W10" s="157"/>
      <c r="X10" s="157"/>
      <c r="Y10" s="95" t="s">
        <v>103</v>
      </c>
      <c r="Z10" s="86"/>
      <c r="AA10" s="98">
        <v>69</v>
      </c>
      <c r="AB10" s="155">
        <v>147</v>
      </c>
      <c r="AC10" s="27">
        <v>75</v>
      </c>
      <c r="AD10" s="27">
        <v>72</v>
      </c>
    </row>
    <row r="11" spans="1:30" ht="16.5" customHeight="1" x14ac:dyDescent="0.15">
      <c r="B11" s="173" t="s">
        <v>105</v>
      </c>
      <c r="C11" s="173"/>
      <c r="D11" s="183">
        <v>492</v>
      </c>
      <c r="E11" s="155">
        <v>1083</v>
      </c>
      <c r="F11" s="155">
        <v>526</v>
      </c>
      <c r="G11" s="155">
        <v>557</v>
      </c>
      <c r="H11" s="157"/>
      <c r="I11" s="157"/>
      <c r="J11" s="178" t="s">
        <v>106</v>
      </c>
      <c r="K11" s="180"/>
      <c r="L11" s="89">
        <v>6354</v>
      </c>
      <c r="M11" s="89">
        <v>14089</v>
      </c>
      <c r="N11" s="89">
        <v>7093</v>
      </c>
      <c r="O11" s="89">
        <v>6996</v>
      </c>
      <c r="P11" s="157"/>
      <c r="Q11" s="173" t="s">
        <v>108</v>
      </c>
      <c r="R11" s="181"/>
      <c r="S11" s="157">
        <v>379</v>
      </c>
      <c r="T11" s="157">
        <v>891</v>
      </c>
      <c r="U11" s="157">
        <v>438</v>
      </c>
      <c r="V11" s="157">
        <v>453</v>
      </c>
      <c r="W11" s="157"/>
      <c r="X11" s="157"/>
      <c r="Y11" s="95" t="s">
        <v>111</v>
      </c>
      <c r="Z11" s="86"/>
      <c r="AA11" s="98">
        <v>962</v>
      </c>
      <c r="AB11" s="155">
        <v>2336</v>
      </c>
      <c r="AC11" s="99">
        <v>1164</v>
      </c>
      <c r="AD11" s="100">
        <v>1172</v>
      </c>
    </row>
    <row r="12" spans="1:30" ht="16.5" customHeight="1" x14ac:dyDescent="0.15">
      <c r="B12" s="173" t="s">
        <v>114</v>
      </c>
      <c r="C12" s="173"/>
      <c r="D12" s="183">
        <v>511</v>
      </c>
      <c r="E12" s="155">
        <v>1084</v>
      </c>
      <c r="F12" s="155">
        <v>537</v>
      </c>
      <c r="G12" s="155">
        <v>547</v>
      </c>
      <c r="H12" s="157"/>
      <c r="I12" s="157"/>
      <c r="J12" s="173" t="s">
        <v>116</v>
      </c>
      <c r="K12" s="181"/>
      <c r="L12" s="155">
        <v>3035</v>
      </c>
      <c r="M12" s="155">
        <v>6491</v>
      </c>
      <c r="N12" s="155">
        <v>3298</v>
      </c>
      <c r="O12" s="155">
        <v>3193</v>
      </c>
      <c r="P12" s="157"/>
      <c r="Q12" s="173" t="s">
        <v>117</v>
      </c>
      <c r="R12" s="181"/>
      <c r="S12" s="157">
        <v>153</v>
      </c>
      <c r="T12" s="157">
        <v>327</v>
      </c>
      <c r="U12" s="157">
        <v>175</v>
      </c>
      <c r="V12" s="157">
        <v>152</v>
      </c>
      <c r="W12" s="157"/>
      <c r="X12" s="157"/>
      <c r="Y12" s="95" t="s">
        <v>4</v>
      </c>
      <c r="Z12" s="86"/>
      <c r="AA12" s="98">
        <v>438</v>
      </c>
      <c r="AB12" s="155">
        <v>976</v>
      </c>
      <c r="AC12" s="27">
        <v>477</v>
      </c>
      <c r="AD12" s="27">
        <v>499</v>
      </c>
    </row>
    <row r="13" spans="1:30" ht="16.5" customHeight="1" x14ac:dyDescent="0.15">
      <c r="B13" s="173" t="s">
        <v>118</v>
      </c>
      <c r="C13" s="173"/>
      <c r="D13" s="183">
        <v>316</v>
      </c>
      <c r="E13" s="155">
        <v>763</v>
      </c>
      <c r="F13" s="155">
        <v>353</v>
      </c>
      <c r="G13" s="155">
        <v>410</v>
      </c>
      <c r="H13" s="157"/>
      <c r="I13" s="157"/>
      <c r="J13" s="173" t="s">
        <v>122</v>
      </c>
      <c r="K13" s="181"/>
      <c r="L13" s="155">
        <v>500</v>
      </c>
      <c r="M13" s="155">
        <v>1236</v>
      </c>
      <c r="N13" s="155">
        <v>615</v>
      </c>
      <c r="O13" s="155">
        <v>621</v>
      </c>
      <c r="P13" s="157"/>
      <c r="Q13" s="173" t="s">
        <v>123</v>
      </c>
      <c r="R13" s="181"/>
      <c r="S13" s="157">
        <v>291</v>
      </c>
      <c r="T13" s="157">
        <v>625</v>
      </c>
      <c r="U13" s="157">
        <v>304</v>
      </c>
      <c r="V13" s="157">
        <v>321</v>
      </c>
      <c r="W13" s="157"/>
      <c r="X13" s="157"/>
      <c r="Y13" s="95" t="s">
        <v>125</v>
      </c>
      <c r="Z13" s="86"/>
      <c r="AA13" s="98">
        <v>349</v>
      </c>
      <c r="AB13" s="155">
        <v>768</v>
      </c>
      <c r="AC13" s="27">
        <v>390</v>
      </c>
      <c r="AD13" s="27">
        <v>378</v>
      </c>
    </row>
    <row r="14" spans="1:30" ht="16.5" customHeight="1" x14ac:dyDescent="0.15">
      <c r="B14" s="173" t="s">
        <v>128</v>
      </c>
      <c r="C14" s="173"/>
      <c r="D14" s="183">
        <v>548</v>
      </c>
      <c r="E14" s="155">
        <v>1292</v>
      </c>
      <c r="F14" s="155">
        <v>633</v>
      </c>
      <c r="G14" s="155">
        <v>659</v>
      </c>
      <c r="H14" s="157"/>
      <c r="I14" s="157"/>
      <c r="J14" s="173" t="s">
        <v>130</v>
      </c>
      <c r="K14" s="181"/>
      <c r="L14" s="155">
        <v>139</v>
      </c>
      <c r="M14" s="155">
        <v>299</v>
      </c>
      <c r="N14" s="155">
        <v>142</v>
      </c>
      <c r="O14" s="155">
        <v>157</v>
      </c>
      <c r="P14" s="157"/>
      <c r="Q14" s="173" t="s">
        <v>131</v>
      </c>
      <c r="R14" s="181"/>
      <c r="S14" s="157">
        <v>579</v>
      </c>
      <c r="T14" s="157">
        <v>1232</v>
      </c>
      <c r="U14" s="157">
        <v>611</v>
      </c>
      <c r="V14" s="157">
        <v>621</v>
      </c>
      <c r="W14" s="157"/>
      <c r="X14" s="157"/>
      <c r="Y14" s="95" t="s">
        <v>133</v>
      </c>
      <c r="Z14" s="86"/>
      <c r="AA14" s="98">
        <v>141</v>
      </c>
      <c r="AB14" s="155">
        <v>296</v>
      </c>
      <c r="AC14" s="27">
        <v>148</v>
      </c>
      <c r="AD14" s="27">
        <v>148</v>
      </c>
    </row>
    <row r="15" spans="1:30" ht="16.5" customHeight="1" x14ac:dyDescent="0.15">
      <c r="B15" s="86" t="s">
        <v>134</v>
      </c>
      <c r="C15" s="86"/>
      <c r="D15" s="183">
        <v>397</v>
      </c>
      <c r="E15" s="155">
        <v>902</v>
      </c>
      <c r="F15" s="155">
        <v>434</v>
      </c>
      <c r="G15" s="155">
        <v>468</v>
      </c>
      <c r="H15" s="157"/>
      <c r="I15" s="157"/>
      <c r="J15" s="173" t="s">
        <v>136</v>
      </c>
      <c r="K15" s="181"/>
      <c r="L15" s="155">
        <v>221</v>
      </c>
      <c r="M15" s="155">
        <v>504</v>
      </c>
      <c r="N15" s="155">
        <v>253</v>
      </c>
      <c r="O15" s="155">
        <v>251</v>
      </c>
      <c r="P15" s="157"/>
      <c r="Q15" s="173" t="s">
        <v>137</v>
      </c>
      <c r="R15" s="181"/>
      <c r="S15" s="157">
        <v>638</v>
      </c>
      <c r="T15" s="157">
        <v>1427</v>
      </c>
      <c r="U15" s="157">
        <v>722</v>
      </c>
      <c r="V15" s="157">
        <v>705</v>
      </c>
      <c r="W15" s="157"/>
      <c r="X15" s="157"/>
      <c r="Y15" s="184" t="s">
        <v>138</v>
      </c>
      <c r="Z15" s="86"/>
      <c r="AA15" s="98">
        <v>206</v>
      </c>
      <c r="AB15" s="155">
        <v>396</v>
      </c>
      <c r="AC15" s="27">
        <v>188</v>
      </c>
      <c r="AD15" s="27">
        <v>208</v>
      </c>
    </row>
    <row r="16" spans="1:30" ht="16.5" customHeight="1" x14ac:dyDescent="0.15">
      <c r="B16" s="86" t="s">
        <v>140</v>
      </c>
      <c r="C16" s="86"/>
      <c r="D16" s="183">
        <v>165</v>
      </c>
      <c r="E16" s="155">
        <v>386</v>
      </c>
      <c r="F16" s="155">
        <v>188</v>
      </c>
      <c r="G16" s="155">
        <v>198</v>
      </c>
      <c r="H16" s="157"/>
      <c r="I16" s="157"/>
      <c r="J16" s="173" t="s">
        <v>3</v>
      </c>
      <c r="K16" s="181"/>
      <c r="L16" s="155">
        <v>440</v>
      </c>
      <c r="M16" s="155">
        <v>1069</v>
      </c>
      <c r="N16" s="155">
        <v>553</v>
      </c>
      <c r="O16" s="155">
        <v>516</v>
      </c>
      <c r="P16" s="157"/>
      <c r="Q16" s="173" t="s">
        <v>141</v>
      </c>
      <c r="R16" s="181"/>
      <c r="S16" s="157">
        <v>437</v>
      </c>
      <c r="T16" s="157">
        <v>1010</v>
      </c>
      <c r="U16" s="157">
        <v>500</v>
      </c>
      <c r="V16" s="157">
        <v>510</v>
      </c>
      <c r="W16" s="157"/>
      <c r="X16" s="157"/>
      <c r="Y16" s="184" t="s">
        <v>143</v>
      </c>
      <c r="Z16" s="86"/>
      <c r="AA16" s="98">
        <v>156</v>
      </c>
      <c r="AB16" s="155">
        <v>378</v>
      </c>
      <c r="AC16" s="27">
        <v>190</v>
      </c>
      <c r="AD16" s="27">
        <v>188</v>
      </c>
    </row>
    <row r="17" spans="2:30" ht="16.5" customHeight="1" x14ac:dyDescent="0.15">
      <c r="B17" s="86" t="s">
        <v>145</v>
      </c>
      <c r="C17" s="86"/>
      <c r="D17" s="183">
        <v>303</v>
      </c>
      <c r="E17" s="155">
        <v>687</v>
      </c>
      <c r="F17" s="155">
        <v>318</v>
      </c>
      <c r="G17" s="155">
        <v>369</v>
      </c>
      <c r="H17" s="157"/>
      <c r="I17" s="157"/>
      <c r="J17" s="173" t="s">
        <v>146</v>
      </c>
      <c r="K17" s="181"/>
      <c r="L17" s="155">
        <v>101</v>
      </c>
      <c r="M17" s="155">
        <v>244</v>
      </c>
      <c r="N17" s="155">
        <v>115</v>
      </c>
      <c r="O17" s="155">
        <v>129</v>
      </c>
      <c r="P17" s="157"/>
      <c r="Q17" s="173" t="s">
        <v>148</v>
      </c>
      <c r="R17" s="181"/>
      <c r="S17" s="157">
        <v>472</v>
      </c>
      <c r="T17" s="157">
        <v>1094</v>
      </c>
      <c r="U17" s="157">
        <v>544</v>
      </c>
      <c r="V17" s="157">
        <v>550</v>
      </c>
      <c r="W17" s="157"/>
      <c r="X17" s="157"/>
      <c r="Y17" s="184" t="s">
        <v>149</v>
      </c>
      <c r="Z17" s="86"/>
      <c r="AA17" s="98">
        <v>102</v>
      </c>
      <c r="AB17" s="155">
        <v>230</v>
      </c>
      <c r="AC17" s="27">
        <v>114</v>
      </c>
      <c r="AD17" s="27">
        <v>116</v>
      </c>
    </row>
    <row r="18" spans="2:30" ht="16.5" customHeight="1" x14ac:dyDescent="0.15">
      <c r="B18" s="86" t="s">
        <v>152</v>
      </c>
      <c r="C18" s="86"/>
      <c r="D18" s="183">
        <v>316</v>
      </c>
      <c r="E18" s="155">
        <v>592</v>
      </c>
      <c r="F18" s="155">
        <v>293</v>
      </c>
      <c r="G18" s="155">
        <v>299</v>
      </c>
      <c r="H18" s="157"/>
      <c r="I18" s="157"/>
      <c r="J18" s="173" t="s">
        <v>112</v>
      </c>
      <c r="K18" s="181"/>
      <c r="L18" s="155">
        <v>153</v>
      </c>
      <c r="M18" s="155">
        <v>379</v>
      </c>
      <c r="N18" s="155">
        <v>196</v>
      </c>
      <c r="O18" s="155">
        <v>183</v>
      </c>
      <c r="P18" s="157"/>
      <c r="Q18" s="173" t="s">
        <v>155</v>
      </c>
      <c r="R18" s="181"/>
      <c r="S18" s="157">
        <v>566</v>
      </c>
      <c r="T18" s="157">
        <v>1336</v>
      </c>
      <c r="U18" s="157">
        <v>664</v>
      </c>
      <c r="V18" s="157">
        <v>672</v>
      </c>
      <c r="W18" s="157"/>
      <c r="X18" s="157"/>
      <c r="Y18" s="184" t="s">
        <v>158</v>
      </c>
      <c r="Z18" s="86"/>
      <c r="AA18" s="58">
        <v>111</v>
      </c>
      <c r="AB18" s="155">
        <v>220</v>
      </c>
      <c r="AC18" s="157">
        <v>106</v>
      </c>
      <c r="AD18" s="157">
        <v>114</v>
      </c>
    </row>
    <row r="19" spans="2:30" ht="16.5" customHeight="1" x14ac:dyDescent="0.15">
      <c r="B19" s="86" t="s">
        <v>159</v>
      </c>
      <c r="C19" s="86"/>
      <c r="D19" s="183">
        <v>393</v>
      </c>
      <c r="E19" s="155">
        <v>790</v>
      </c>
      <c r="F19" s="155">
        <v>379</v>
      </c>
      <c r="G19" s="155">
        <v>411</v>
      </c>
      <c r="H19" s="157"/>
      <c r="I19" s="157"/>
      <c r="J19" s="173" t="s">
        <v>160</v>
      </c>
      <c r="K19" s="181"/>
      <c r="L19" s="154">
        <v>49</v>
      </c>
      <c r="M19" s="155">
        <v>124</v>
      </c>
      <c r="N19" s="154">
        <v>60</v>
      </c>
      <c r="O19" s="154">
        <v>64</v>
      </c>
      <c r="P19" s="157"/>
      <c r="Q19" s="173" t="s">
        <v>162</v>
      </c>
      <c r="R19" s="181"/>
      <c r="S19" s="157">
        <v>815</v>
      </c>
      <c r="T19" s="157">
        <v>1836</v>
      </c>
      <c r="U19" s="157">
        <v>918</v>
      </c>
      <c r="V19" s="157">
        <v>918</v>
      </c>
      <c r="W19" s="157"/>
      <c r="X19" s="157"/>
      <c r="Y19" s="184" t="s">
        <v>163</v>
      </c>
      <c r="Z19" s="93"/>
      <c r="AA19" s="157">
        <v>521</v>
      </c>
      <c r="AB19" s="155">
        <v>1143</v>
      </c>
      <c r="AC19" s="157">
        <v>561</v>
      </c>
      <c r="AD19" s="157">
        <v>582</v>
      </c>
    </row>
    <row r="20" spans="2:30" ht="16.5" customHeight="1" x14ac:dyDescent="0.15">
      <c r="B20" s="86" t="s">
        <v>164</v>
      </c>
      <c r="C20" s="86"/>
      <c r="D20" s="183">
        <v>87</v>
      </c>
      <c r="E20" s="155">
        <v>173</v>
      </c>
      <c r="F20" s="155">
        <v>88</v>
      </c>
      <c r="G20" s="155">
        <v>85</v>
      </c>
      <c r="H20" s="157"/>
      <c r="I20" s="157"/>
      <c r="J20" s="173" t="s">
        <v>165</v>
      </c>
      <c r="K20" s="181"/>
      <c r="L20" s="154">
        <v>345</v>
      </c>
      <c r="M20" s="155">
        <v>751</v>
      </c>
      <c r="N20" s="154">
        <v>371</v>
      </c>
      <c r="O20" s="154">
        <v>380</v>
      </c>
      <c r="P20" s="157"/>
      <c r="Q20" s="173"/>
      <c r="R20" s="181"/>
      <c r="S20" s="157"/>
      <c r="T20" s="157"/>
      <c r="U20" s="157"/>
      <c r="V20" s="157"/>
      <c r="W20" s="157"/>
      <c r="X20" s="157"/>
      <c r="Y20" s="184" t="s">
        <v>169</v>
      </c>
      <c r="Z20" s="93"/>
      <c r="AA20" s="157">
        <v>1494</v>
      </c>
      <c r="AB20" s="155">
        <v>3435</v>
      </c>
      <c r="AC20" s="157">
        <v>1673</v>
      </c>
      <c r="AD20" s="157">
        <v>1762</v>
      </c>
    </row>
    <row r="21" spans="2:30" ht="16.5" customHeight="1" x14ac:dyDescent="0.15">
      <c r="B21" s="86" t="s">
        <v>73</v>
      </c>
      <c r="C21" s="86"/>
      <c r="D21" s="183">
        <v>311</v>
      </c>
      <c r="E21" s="155">
        <v>691</v>
      </c>
      <c r="F21" s="155">
        <v>337</v>
      </c>
      <c r="G21" s="155">
        <v>354</v>
      </c>
      <c r="H21" s="157"/>
      <c r="I21" s="157"/>
      <c r="J21" s="173" t="s">
        <v>173</v>
      </c>
      <c r="K21" s="181"/>
      <c r="L21" s="154">
        <v>222</v>
      </c>
      <c r="M21" s="155">
        <v>497</v>
      </c>
      <c r="N21" s="154">
        <v>244</v>
      </c>
      <c r="O21" s="154">
        <v>253</v>
      </c>
      <c r="P21" s="157"/>
      <c r="Q21" s="178" t="s">
        <v>174</v>
      </c>
      <c r="R21" s="180"/>
      <c r="S21" s="87">
        <v>1015</v>
      </c>
      <c r="T21" s="87">
        <v>2400</v>
      </c>
      <c r="U21" s="87">
        <v>1226</v>
      </c>
      <c r="V21" s="87">
        <v>1174</v>
      </c>
      <c r="W21" s="157"/>
      <c r="X21" s="157"/>
      <c r="Y21" s="184" t="s">
        <v>85</v>
      </c>
      <c r="Z21" s="93"/>
      <c r="AA21" s="157">
        <v>741</v>
      </c>
      <c r="AB21" s="155">
        <v>1685</v>
      </c>
      <c r="AC21" s="157">
        <v>877</v>
      </c>
      <c r="AD21" s="157">
        <v>808</v>
      </c>
    </row>
    <row r="22" spans="2:30" ht="16.5" customHeight="1" x14ac:dyDescent="0.15">
      <c r="B22" s="86" t="s">
        <v>177</v>
      </c>
      <c r="C22" s="86"/>
      <c r="D22" s="183">
        <v>328</v>
      </c>
      <c r="E22" s="155">
        <v>664</v>
      </c>
      <c r="F22" s="155">
        <v>321</v>
      </c>
      <c r="G22" s="155">
        <v>343</v>
      </c>
      <c r="H22" s="157"/>
      <c r="I22" s="157"/>
      <c r="J22" s="173" t="s">
        <v>178</v>
      </c>
      <c r="K22" s="181"/>
      <c r="L22" s="154">
        <v>364</v>
      </c>
      <c r="M22" s="155">
        <v>780</v>
      </c>
      <c r="N22" s="154">
        <v>387</v>
      </c>
      <c r="O22" s="154">
        <v>393</v>
      </c>
      <c r="P22" s="157"/>
      <c r="Q22" s="173" t="s">
        <v>126</v>
      </c>
      <c r="R22" s="181"/>
      <c r="S22" s="157">
        <v>596</v>
      </c>
      <c r="T22" s="157">
        <v>1389</v>
      </c>
      <c r="U22" s="157">
        <v>716</v>
      </c>
      <c r="V22" s="157">
        <v>673</v>
      </c>
      <c r="W22" s="157"/>
      <c r="X22" s="157"/>
      <c r="Y22" s="184" t="s">
        <v>180</v>
      </c>
      <c r="Z22" s="93"/>
      <c r="AA22" s="157">
        <v>482</v>
      </c>
      <c r="AB22" s="155">
        <v>941</v>
      </c>
      <c r="AC22" s="157">
        <v>441</v>
      </c>
      <c r="AD22" s="157">
        <v>500</v>
      </c>
    </row>
    <row r="23" spans="2:30" ht="16.5" customHeight="1" x14ac:dyDescent="0.15">
      <c r="B23" s="86" t="s">
        <v>104</v>
      </c>
      <c r="C23" s="86"/>
      <c r="D23" s="183">
        <v>158</v>
      </c>
      <c r="E23" s="155">
        <v>329</v>
      </c>
      <c r="F23" s="155">
        <v>156</v>
      </c>
      <c r="G23" s="155">
        <v>173</v>
      </c>
      <c r="H23" s="157"/>
      <c r="I23" s="157"/>
      <c r="J23" s="173" t="s">
        <v>182</v>
      </c>
      <c r="K23" s="181"/>
      <c r="L23" s="157">
        <v>419</v>
      </c>
      <c r="M23" s="155">
        <v>948</v>
      </c>
      <c r="N23" s="157">
        <v>459</v>
      </c>
      <c r="O23" s="157">
        <v>489</v>
      </c>
      <c r="P23" s="157"/>
      <c r="Q23" s="173" t="s">
        <v>183</v>
      </c>
      <c r="R23" s="181"/>
      <c r="S23" s="157">
        <v>283</v>
      </c>
      <c r="T23" s="157">
        <v>675</v>
      </c>
      <c r="U23" s="157">
        <v>345</v>
      </c>
      <c r="V23" s="157">
        <v>330</v>
      </c>
      <c r="W23" s="157"/>
      <c r="X23" s="157"/>
      <c r="Y23" s="184" t="s">
        <v>184</v>
      </c>
      <c r="Z23" s="93"/>
      <c r="AA23" s="157">
        <v>390</v>
      </c>
      <c r="AB23" s="155">
        <v>898</v>
      </c>
      <c r="AC23" s="157">
        <v>447</v>
      </c>
      <c r="AD23" s="157">
        <v>451</v>
      </c>
    </row>
    <row r="24" spans="2:30" ht="16.5" customHeight="1" x14ac:dyDescent="0.15">
      <c r="B24" s="86" t="s">
        <v>185</v>
      </c>
      <c r="C24" s="86"/>
      <c r="D24" s="183">
        <v>328</v>
      </c>
      <c r="E24" s="155">
        <v>672</v>
      </c>
      <c r="F24" s="155">
        <v>316</v>
      </c>
      <c r="G24" s="155">
        <v>356</v>
      </c>
      <c r="H24" s="157"/>
      <c r="I24" s="157"/>
      <c r="J24" s="173" t="s">
        <v>186</v>
      </c>
      <c r="K24" s="181"/>
      <c r="L24" s="157">
        <v>366</v>
      </c>
      <c r="M24" s="155">
        <v>767</v>
      </c>
      <c r="N24" s="157">
        <v>400</v>
      </c>
      <c r="O24" s="157">
        <v>367</v>
      </c>
      <c r="P24" s="157"/>
      <c r="Q24" s="173" t="s">
        <v>109</v>
      </c>
      <c r="R24" s="181"/>
      <c r="S24" s="157">
        <v>136</v>
      </c>
      <c r="T24" s="157">
        <v>336</v>
      </c>
      <c r="U24" s="157">
        <v>165</v>
      </c>
      <c r="V24" s="157">
        <v>171</v>
      </c>
      <c r="W24" s="157"/>
      <c r="X24" s="157"/>
      <c r="Y24" s="184" t="s">
        <v>188</v>
      </c>
      <c r="Z24" s="93"/>
      <c r="AA24" s="157">
        <v>66</v>
      </c>
      <c r="AB24" s="155">
        <v>158</v>
      </c>
      <c r="AC24" s="157">
        <v>85</v>
      </c>
      <c r="AD24" s="157">
        <v>73</v>
      </c>
    </row>
    <row r="25" spans="2:30" ht="16.5" customHeight="1" x14ac:dyDescent="0.15">
      <c r="B25" s="86" t="s">
        <v>189</v>
      </c>
      <c r="C25" s="86"/>
      <c r="D25" s="183">
        <v>151</v>
      </c>
      <c r="E25" s="155">
        <v>293</v>
      </c>
      <c r="F25" s="155">
        <v>141</v>
      </c>
      <c r="G25" s="155">
        <v>152</v>
      </c>
      <c r="H25" s="157"/>
      <c r="I25" s="157"/>
      <c r="J25" s="173"/>
      <c r="K25" s="181"/>
      <c r="L25" s="157"/>
      <c r="M25" s="157"/>
      <c r="N25" s="157"/>
      <c r="O25" s="157"/>
      <c r="P25" s="157"/>
      <c r="Q25" s="173"/>
      <c r="R25" s="181"/>
      <c r="S25" s="157"/>
      <c r="T25" s="157"/>
      <c r="U25" s="157"/>
      <c r="V25" s="157"/>
      <c r="W25" s="157"/>
      <c r="X25" s="157"/>
      <c r="Y25" s="184" t="s">
        <v>191</v>
      </c>
      <c r="Z25" s="93"/>
      <c r="AA25" s="157">
        <v>361</v>
      </c>
      <c r="AB25" s="155">
        <v>864</v>
      </c>
      <c r="AC25" s="157">
        <v>430</v>
      </c>
      <c r="AD25" s="157">
        <v>434</v>
      </c>
    </row>
    <row r="26" spans="2:30" ht="16.5" customHeight="1" x14ac:dyDescent="0.15">
      <c r="B26" s="86" t="s">
        <v>192</v>
      </c>
      <c r="C26" s="86"/>
      <c r="D26" s="183">
        <v>147</v>
      </c>
      <c r="E26" s="155">
        <v>296</v>
      </c>
      <c r="F26" s="155">
        <v>143</v>
      </c>
      <c r="G26" s="155">
        <v>153</v>
      </c>
      <c r="H26" s="157"/>
      <c r="I26" s="157"/>
      <c r="J26" s="178" t="s">
        <v>110</v>
      </c>
      <c r="K26" s="180"/>
      <c r="L26" s="87">
        <v>2976</v>
      </c>
      <c r="M26" s="87">
        <v>5914</v>
      </c>
      <c r="N26" s="87">
        <v>2869</v>
      </c>
      <c r="O26" s="87">
        <v>3045</v>
      </c>
      <c r="P26" s="157"/>
      <c r="Q26" s="178" t="s">
        <v>194</v>
      </c>
      <c r="R26" s="180"/>
      <c r="S26" s="87">
        <v>1257</v>
      </c>
      <c r="T26" s="87">
        <v>2848</v>
      </c>
      <c r="U26" s="87">
        <v>1450</v>
      </c>
      <c r="V26" s="87">
        <v>1398</v>
      </c>
      <c r="W26" s="157"/>
      <c r="X26" s="157"/>
      <c r="Y26" s="157"/>
      <c r="Z26" s="176"/>
      <c r="AA26" s="157"/>
      <c r="AB26" s="157"/>
      <c r="AC26" s="157"/>
      <c r="AD26" s="157"/>
    </row>
    <row r="27" spans="2:30" ht="16.5" customHeight="1" x14ac:dyDescent="0.15">
      <c r="B27" s="86" t="s">
        <v>196</v>
      </c>
      <c r="C27" s="86"/>
      <c r="D27" s="183">
        <v>416</v>
      </c>
      <c r="E27" s="155">
        <v>884</v>
      </c>
      <c r="F27" s="155">
        <v>436</v>
      </c>
      <c r="G27" s="155">
        <v>448</v>
      </c>
      <c r="H27" s="157"/>
      <c r="I27" s="157"/>
      <c r="J27" s="173" t="s">
        <v>197</v>
      </c>
      <c r="K27" s="181"/>
      <c r="L27" s="157">
        <v>502</v>
      </c>
      <c r="M27" s="157">
        <v>995</v>
      </c>
      <c r="N27" s="157">
        <v>470</v>
      </c>
      <c r="O27" s="157">
        <v>525</v>
      </c>
      <c r="P27" s="157"/>
      <c r="Q27" s="173" t="s">
        <v>198</v>
      </c>
      <c r="R27" s="181"/>
      <c r="S27" s="155">
        <v>237</v>
      </c>
      <c r="T27" s="155">
        <v>601</v>
      </c>
      <c r="U27" s="155">
        <v>329</v>
      </c>
      <c r="V27" s="155">
        <v>272</v>
      </c>
      <c r="W27" s="157"/>
      <c r="X27" s="157"/>
      <c r="Y27" s="185" t="s">
        <v>201</v>
      </c>
      <c r="Z27" s="180"/>
      <c r="AA27" s="89">
        <v>3533</v>
      </c>
      <c r="AB27" s="89">
        <v>8814</v>
      </c>
      <c r="AC27" s="89">
        <v>4411</v>
      </c>
      <c r="AD27" s="89">
        <v>4403</v>
      </c>
    </row>
    <row r="28" spans="2:30" ht="16.5" customHeight="1" x14ac:dyDescent="0.15">
      <c r="B28" s="86" t="s">
        <v>153</v>
      </c>
      <c r="C28" s="86"/>
      <c r="D28" s="183">
        <v>137</v>
      </c>
      <c r="E28" s="155">
        <v>285</v>
      </c>
      <c r="F28" s="155">
        <v>141</v>
      </c>
      <c r="G28" s="155">
        <v>144</v>
      </c>
      <c r="H28" s="157"/>
      <c r="I28" s="157"/>
      <c r="J28" s="173" t="s">
        <v>132</v>
      </c>
      <c r="K28" s="181"/>
      <c r="L28" s="157">
        <v>1579</v>
      </c>
      <c r="M28" s="157">
        <v>2952</v>
      </c>
      <c r="N28" s="157">
        <v>1446</v>
      </c>
      <c r="O28" s="157">
        <v>1506</v>
      </c>
      <c r="P28" s="157"/>
      <c r="Q28" s="173" t="s">
        <v>203</v>
      </c>
      <c r="R28" s="181"/>
      <c r="S28" s="155">
        <v>333</v>
      </c>
      <c r="T28" s="155">
        <v>759</v>
      </c>
      <c r="U28" s="155">
        <v>380</v>
      </c>
      <c r="V28" s="155">
        <v>379</v>
      </c>
      <c r="W28" s="157"/>
      <c r="X28" s="157"/>
      <c r="Y28" s="157"/>
      <c r="Z28" s="176"/>
      <c r="AA28" s="157"/>
      <c r="AB28" s="157"/>
      <c r="AC28" s="157"/>
      <c r="AD28" s="157"/>
    </row>
    <row r="29" spans="2:30" ht="16.5" customHeight="1" x14ac:dyDescent="0.15">
      <c r="B29" s="86" t="s">
        <v>204</v>
      </c>
      <c r="C29" s="86"/>
      <c r="D29" s="183">
        <v>158</v>
      </c>
      <c r="E29" s="155">
        <v>372</v>
      </c>
      <c r="F29" s="155">
        <v>175</v>
      </c>
      <c r="G29" s="155">
        <v>197</v>
      </c>
      <c r="H29" s="157"/>
      <c r="I29" s="157"/>
      <c r="J29" s="173" t="s">
        <v>206</v>
      </c>
      <c r="K29" s="181"/>
      <c r="L29" s="157">
        <v>621</v>
      </c>
      <c r="M29" s="157">
        <v>1339</v>
      </c>
      <c r="N29" s="157">
        <v>649</v>
      </c>
      <c r="O29" s="157">
        <v>690</v>
      </c>
      <c r="P29" s="157"/>
      <c r="Q29" s="173" t="s">
        <v>207</v>
      </c>
      <c r="R29" s="176"/>
      <c r="S29" s="157">
        <v>630</v>
      </c>
      <c r="T29" s="155">
        <v>1367</v>
      </c>
      <c r="U29" s="157">
        <v>679</v>
      </c>
      <c r="V29" s="157">
        <v>688</v>
      </c>
      <c r="W29" s="157"/>
      <c r="X29" s="157"/>
      <c r="Y29" s="97" t="s">
        <v>208</v>
      </c>
      <c r="Z29" s="93"/>
      <c r="AA29" s="155">
        <v>1338</v>
      </c>
      <c r="AB29" s="155">
        <v>3438</v>
      </c>
      <c r="AC29" s="155">
        <v>1696</v>
      </c>
      <c r="AD29" s="155">
        <v>1742</v>
      </c>
    </row>
    <row r="30" spans="2:30" ht="16.5" customHeight="1" x14ac:dyDescent="0.15">
      <c r="B30" s="86" t="s">
        <v>209</v>
      </c>
      <c r="C30" s="86"/>
      <c r="D30" s="183">
        <v>233</v>
      </c>
      <c r="E30" s="155">
        <v>498</v>
      </c>
      <c r="F30" s="155">
        <v>246</v>
      </c>
      <c r="G30" s="155">
        <v>252</v>
      </c>
      <c r="H30" s="157"/>
      <c r="I30" s="157"/>
      <c r="J30" s="173" t="s">
        <v>210</v>
      </c>
      <c r="K30" s="181"/>
      <c r="L30" s="157">
        <v>274</v>
      </c>
      <c r="M30" s="157">
        <v>628</v>
      </c>
      <c r="N30" s="157">
        <v>304</v>
      </c>
      <c r="O30" s="157">
        <v>324</v>
      </c>
      <c r="P30" s="157"/>
      <c r="Q30" s="173" t="s">
        <v>212</v>
      </c>
      <c r="R30" s="176"/>
      <c r="S30" s="157">
        <v>57</v>
      </c>
      <c r="T30" s="155">
        <v>121</v>
      </c>
      <c r="U30" s="157">
        <v>62</v>
      </c>
      <c r="V30" s="157">
        <v>59</v>
      </c>
      <c r="W30" s="157"/>
      <c r="X30" s="157"/>
      <c r="Y30" s="97" t="s">
        <v>88</v>
      </c>
      <c r="Z30" s="93"/>
      <c r="AA30" s="155">
        <v>961</v>
      </c>
      <c r="AB30" s="155">
        <v>2328</v>
      </c>
      <c r="AC30" s="155">
        <v>1195</v>
      </c>
      <c r="AD30" s="155">
        <v>1133</v>
      </c>
    </row>
    <row r="31" spans="2:30" ht="16.5" customHeight="1" x14ac:dyDescent="0.15">
      <c r="B31" s="86" t="s">
        <v>63</v>
      </c>
      <c r="C31" s="86"/>
      <c r="D31" s="183">
        <v>159</v>
      </c>
      <c r="E31" s="155">
        <v>342</v>
      </c>
      <c r="F31" s="155">
        <v>164</v>
      </c>
      <c r="G31" s="155">
        <v>178</v>
      </c>
      <c r="H31" s="157"/>
      <c r="I31" s="157"/>
      <c r="J31" s="173"/>
      <c r="K31" s="181"/>
      <c r="L31" s="157"/>
      <c r="M31" s="157"/>
      <c r="N31" s="157"/>
      <c r="O31" s="157"/>
      <c r="P31" s="157"/>
      <c r="Q31" s="173"/>
      <c r="R31" s="176"/>
      <c r="S31" s="157"/>
      <c r="T31" s="157"/>
      <c r="U31" s="157"/>
      <c r="V31" s="157"/>
      <c r="W31" s="157"/>
      <c r="X31" s="157"/>
      <c r="Y31" s="97" t="s">
        <v>214</v>
      </c>
      <c r="Z31" s="93"/>
      <c r="AA31" s="155">
        <v>291</v>
      </c>
      <c r="AB31" s="155">
        <v>719</v>
      </c>
      <c r="AC31" s="155">
        <v>342</v>
      </c>
      <c r="AD31" s="155">
        <v>377</v>
      </c>
    </row>
    <row r="32" spans="2:30" ht="16.5" customHeight="1" x14ac:dyDescent="0.15">
      <c r="B32" s="86" t="s">
        <v>215</v>
      </c>
      <c r="C32" s="86"/>
      <c r="D32" s="183">
        <v>230</v>
      </c>
      <c r="E32" s="155">
        <v>514</v>
      </c>
      <c r="F32" s="155">
        <v>262</v>
      </c>
      <c r="G32" s="155">
        <v>252</v>
      </c>
      <c r="H32" s="157"/>
      <c r="I32" s="157"/>
      <c r="J32" s="178" t="s">
        <v>216</v>
      </c>
      <c r="K32" s="180"/>
      <c r="L32" s="87">
        <v>6441</v>
      </c>
      <c r="M32" s="87">
        <v>14335</v>
      </c>
      <c r="N32" s="87">
        <v>7101</v>
      </c>
      <c r="O32" s="87">
        <v>7234</v>
      </c>
      <c r="P32" s="157"/>
      <c r="Q32" s="185" t="s">
        <v>217</v>
      </c>
      <c r="R32" s="179"/>
      <c r="S32" s="89">
        <v>12940</v>
      </c>
      <c r="T32" s="89">
        <v>28331</v>
      </c>
      <c r="U32" s="89">
        <v>13981</v>
      </c>
      <c r="V32" s="89">
        <v>14350</v>
      </c>
      <c r="W32" s="157"/>
      <c r="X32" s="157"/>
      <c r="Y32" s="97" t="s">
        <v>219</v>
      </c>
      <c r="Z32" s="93"/>
      <c r="AA32" s="155">
        <v>242</v>
      </c>
      <c r="AB32" s="155">
        <v>582</v>
      </c>
      <c r="AC32" s="155">
        <v>306</v>
      </c>
      <c r="AD32" s="155">
        <v>276</v>
      </c>
    </row>
    <row r="33" spans="1:31" ht="16.5" customHeight="1" x14ac:dyDescent="0.15">
      <c r="B33" s="86" t="s">
        <v>221</v>
      </c>
      <c r="C33" s="86"/>
      <c r="D33" s="183">
        <v>259</v>
      </c>
      <c r="E33" s="155">
        <v>577</v>
      </c>
      <c r="F33" s="155">
        <v>281</v>
      </c>
      <c r="G33" s="155">
        <v>296</v>
      </c>
      <c r="H33" s="157"/>
      <c r="I33" s="157"/>
      <c r="J33" s="173" t="s">
        <v>222</v>
      </c>
      <c r="K33" s="181"/>
      <c r="L33" s="157">
        <v>498</v>
      </c>
      <c r="M33" s="157">
        <v>940</v>
      </c>
      <c r="N33" s="157">
        <v>463</v>
      </c>
      <c r="O33" s="157">
        <v>477</v>
      </c>
      <c r="P33" s="157"/>
      <c r="Q33" s="157"/>
      <c r="R33" s="176"/>
      <c r="S33" s="157"/>
      <c r="T33" s="157"/>
      <c r="U33" s="157"/>
      <c r="V33" s="157"/>
      <c r="W33" s="157"/>
      <c r="X33" s="157"/>
      <c r="Y33" s="97" t="s">
        <v>224</v>
      </c>
      <c r="Z33" s="93"/>
      <c r="AA33" s="155" t="s">
        <v>258</v>
      </c>
      <c r="AB33" s="155" t="s">
        <v>258</v>
      </c>
      <c r="AC33" s="155" t="s">
        <v>258</v>
      </c>
      <c r="AD33" s="155" t="s">
        <v>258</v>
      </c>
    </row>
    <row r="34" spans="1:31" ht="16.5" customHeight="1" x14ac:dyDescent="0.15">
      <c r="B34" s="86" t="s">
        <v>218</v>
      </c>
      <c r="C34" s="86"/>
      <c r="D34" s="183">
        <v>292</v>
      </c>
      <c r="E34" s="155">
        <v>597</v>
      </c>
      <c r="F34" s="155">
        <v>296</v>
      </c>
      <c r="G34" s="155">
        <v>301</v>
      </c>
      <c r="H34" s="157"/>
      <c r="I34" s="157"/>
      <c r="J34" s="173" t="s">
        <v>228</v>
      </c>
      <c r="K34" s="181"/>
      <c r="L34" s="157">
        <v>419</v>
      </c>
      <c r="M34" s="157">
        <v>941</v>
      </c>
      <c r="N34" s="157">
        <v>487</v>
      </c>
      <c r="O34" s="157">
        <v>454</v>
      </c>
      <c r="P34" s="157"/>
      <c r="Q34" s="184" t="s">
        <v>230</v>
      </c>
      <c r="R34" s="174"/>
      <c r="S34" s="155">
        <v>385</v>
      </c>
      <c r="T34" s="155">
        <v>767</v>
      </c>
      <c r="U34" s="155">
        <v>399</v>
      </c>
      <c r="V34" s="155">
        <v>368</v>
      </c>
      <c r="W34" s="157"/>
      <c r="X34" s="157"/>
      <c r="Y34" s="97" t="s">
        <v>57</v>
      </c>
      <c r="Z34" s="93"/>
      <c r="AA34" s="155">
        <v>183</v>
      </c>
      <c r="AB34" s="155">
        <v>465</v>
      </c>
      <c r="AC34" s="155">
        <v>236</v>
      </c>
      <c r="AD34" s="155">
        <v>229</v>
      </c>
    </row>
    <row r="35" spans="1:31" ht="16.5" customHeight="1" x14ac:dyDescent="0.15">
      <c r="B35" s="86" t="s">
        <v>79</v>
      </c>
      <c r="C35" s="86"/>
      <c r="D35" s="183">
        <v>120</v>
      </c>
      <c r="E35" s="155">
        <v>217</v>
      </c>
      <c r="F35" s="155">
        <v>112</v>
      </c>
      <c r="G35" s="155">
        <v>105</v>
      </c>
      <c r="H35" s="157"/>
      <c r="I35" s="157"/>
      <c r="J35" s="173" t="s">
        <v>232</v>
      </c>
      <c r="K35" s="181"/>
      <c r="L35" s="157">
        <v>100</v>
      </c>
      <c r="M35" s="157">
        <v>251</v>
      </c>
      <c r="N35" s="157">
        <v>119</v>
      </c>
      <c r="O35" s="157">
        <v>132</v>
      </c>
      <c r="P35" s="157"/>
      <c r="Q35" s="184" t="s">
        <v>24</v>
      </c>
      <c r="R35" s="180"/>
      <c r="S35" s="155">
        <v>213</v>
      </c>
      <c r="T35" s="155">
        <v>450</v>
      </c>
      <c r="U35" s="155">
        <v>218</v>
      </c>
      <c r="V35" s="155">
        <v>232</v>
      </c>
      <c r="W35" s="157"/>
      <c r="X35" s="157"/>
      <c r="Y35" s="97" t="s">
        <v>44</v>
      </c>
      <c r="Z35" s="93"/>
      <c r="AA35" s="155">
        <v>148</v>
      </c>
      <c r="AB35" s="155">
        <v>358</v>
      </c>
      <c r="AC35" s="155">
        <v>180</v>
      </c>
      <c r="AD35" s="155">
        <v>178</v>
      </c>
    </row>
    <row r="36" spans="1:31" ht="16.5" customHeight="1" x14ac:dyDescent="0.15">
      <c r="B36" s="86" t="s">
        <v>234</v>
      </c>
      <c r="C36" s="86"/>
      <c r="D36" s="183">
        <v>181</v>
      </c>
      <c r="E36" s="155">
        <v>415</v>
      </c>
      <c r="F36" s="155">
        <v>215</v>
      </c>
      <c r="G36" s="155">
        <v>200</v>
      </c>
      <c r="H36" s="157"/>
      <c r="I36" s="157"/>
      <c r="J36" s="173" t="s">
        <v>170</v>
      </c>
      <c r="K36" s="181"/>
      <c r="L36" s="157">
        <v>799</v>
      </c>
      <c r="M36" s="157">
        <v>1911</v>
      </c>
      <c r="N36" s="157">
        <v>914</v>
      </c>
      <c r="O36" s="157">
        <v>997</v>
      </c>
      <c r="P36" s="157"/>
      <c r="Q36" s="186" t="s">
        <v>236</v>
      </c>
      <c r="R36" s="181"/>
      <c r="S36" s="155">
        <v>248</v>
      </c>
      <c r="T36" s="155">
        <v>463</v>
      </c>
      <c r="U36" s="155">
        <v>221</v>
      </c>
      <c r="V36" s="155">
        <v>242</v>
      </c>
      <c r="W36" s="157"/>
      <c r="X36" s="157"/>
      <c r="Y36" s="97" t="s">
        <v>237</v>
      </c>
      <c r="Z36" s="93"/>
      <c r="AA36" s="155">
        <v>269</v>
      </c>
      <c r="AB36" s="155">
        <v>679</v>
      </c>
      <c r="AC36" s="155">
        <v>338</v>
      </c>
      <c r="AD36" s="155">
        <v>341</v>
      </c>
    </row>
    <row r="37" spans="1:31" ht="16.5" customHeight="1" x14ac:dyDescent="0.15">
      <c r="B37" s="86" t="s">
        <v>238</v>
      </c>
      <c r="C37" s="86"/>
      <c r="D37" s="183">
        <v>423</v>
      </c>
      <c r="E37" s="155">
        <v>1013</v>
      </c>
      <c r="F37" s="155">
        <v>520</v>
      </c>
      <c r="G37" s="155">
        <v>493</v>
      </c>
      <c r="H37" s="157"/>
      <c r="I37" s="157"/>
      <c r="J37" s="173" t="s">
        <v>239</v>
      </c>
      <c r="K37" s="181"/>
      <c r="L37" s="157">
        <v>1776</v>
      </c>
      <c r="M37" s="157">
        <v>4086</v>
      </c>
      <c r="N37" s="157">
        <v>2073</v>
      </c>
      <c r="O37" s="157">
        <v>2013</v>
      </c>
      <c r="P37" s="157"/>
      <c r="Q37" s="187" t="s">
        <v>76</v>
      </c>
      <c r="R37" s="181"/>
      <c r="S37" s="155">
        <v>389</v>
      </c>
      <c r="T37" s="155">
        <v>757</v>
      </c>
      <c r="U37" s="155">
        <v>357</v>
      </c>
      <c r="V37" s="155">
        <v>400</v>
      </c>
      <c r="W37" s="157"/>
      <c r="X37" s="157"/>
      <c r="Y37" s="184" t="s">
        <v>235</v>
      </c>
      <c r="Z37" s="181"/>
      <c r="AA37" s="155">
        <v>101</v>
      </c>
      <c r="AB37" s="155">
        <v>245</v>
      </c>
      <c r="AC37" s="155">
        <v>118</v>
      </c>
      <c r="AD37" s="155">
        <v>127</v>
      </c>
    </row>
    <row r="38" spans="1:31" ht="16.5" customHeight="1" x14ac:dyDescent="0.15">
      <c r="B38" s="86" t="s">
        <v>240</v>
      </c>
      <c r="C38" s="86"/>
      <c r="D38" s="183">
        <v>162</v>
      </c>
      <c r="E38" s="155">
        <v>367</v>
      </c>
      <c r="F38" s="155">
        <v>175</v>
      </c>
      <c r="G38" s="155">
        <v>192</v>
      </c>
      <c r="H38" s="157"/>
      <c r="I38" s="157"/>
      <c r="J38" s="173" t="s">
        <v>241</v>
      </c>
      <c r="K38" s="181"/>
      <c r="L38" s="157">
        <v>405</v>
      </c>
      <c r="M38" s="157">
        <v>942</v>
      </c>
      <c r="N38" s="157">
        <v>483</v>
      </c>
      <c r="O38" s="157">
        <v>459</v>
      </c>
      <c r="P38" s="157"/>
      <c r="Q38" s="186" t="s">
        <v>227</v>
      </c>
      <c r="R38" s="181"/>
      <c r="S38" s="155">
        <v>136</v>
      </c>
      <c r="T38" s="155">
        <v>286</v>
      </c>
      <c r="U38" s="155">
        <v>132</v>
      </c>
      <c r="V38" s="155">
        <v>154</v>
      </c>
      <c r="W38" s="157"/>
      <c r="X38" s="157"/>
      <c r="Y38" s="157"/>
      <c r="Z38" s="157"/>
      <c r="AA38" s="58"/>
      <c r="AB38" s="157"/>
      <c r="AC38" s="157"/>
      <c r="AD38" s="157"/>
    </row>
    <row r="39" spans="1:31" ht="16.5" customHeight="1" x14ac:dyDescent="0.15">
      <c r="B39" s="86" t="s">
        <v>129</v>
      </c>
      <c r="C39" s="86"/>
      <c r="D39" s="183">
        <v>227</v>
      </c>
      <c r="E39" s="155">
        <v>521</v>
      </c>
      <c r="F39" s="155">
        <v>267</v>
      </c>
      <c r="G39" s="155">
        <v>254</v>
      </c>
      <c r="H39" s="157"/>
      <c r="I39" s="157"/>
      <c r="J39" s="173" t="s">
        <v>40</v>
      </c>
      <c r="K39" s="181"/>
      <c r="L39" s="157">
        <v>312</v>
      </c>
      <c r="M39" s="157">
        <v>684</v>
      </c>
      <c r="N39" s="157">
        <v>337</v>
      </c>
      <c r="O39" s="157">
        <v>347</v>
      </c>
      <c r="P39" s="157"/>
      <c r="Q39" s="186" t="s">
        <v>242</v>
      </c>
      <c r="R39" s="181"/>
      <c r="S39" s="155">
        <v>280</v>
      </c>
      <c r="T39" s="155">
        <v>558</v>
      </c>
      <c r="U39" s="155">
        <v>268</v>
      </c>
      <c r="V39" s="155">
        <v>290</v>
      </c>
      <c r="W39" s="157"/>
      <c r="X39" s="157"/>
      <c r="Y39" s="157"/>
      <c r="Z39" s="157"/>
      <c r="AA39" s="58"/>
      <c r="AB39" s="157"/>
      <c r="AC39" s="157"/>
      <c r="AD39" s="157"/>
    </row>
    <row r="40" spans="1:31" ht="16.5" customHeight="1" x14ac:dyDescent="0.15">
      <c r="B40" s="86" t="s">
        <v>243</v>
      </c>
      <c r="C40" s="86"/>
      <c r="D40" s="183">
        <v>185</v>
      </c>
      <c r="E40" s="155">
        <v>390</v>
      </c>
      <c r="F40" s="155">
        <v>200</v>
      </c>
      <c r="G40" s="155">
        <v>190</v>
      </c>
      <c r="H40" s="157"/>
      <c r="I40" s="157"/>
      <c r="J40" s="173" t="s">
        <v>244</v>
      </c>
      <c r="K40" s="181"/>
      <c r="L40" s="157">
        <v>613</v>
      </c>
      <c r="M40" s="157">
        <v>1391</v>
      </c>
      <c r="N40" s="157">
        <v>704</v>
      </c>
      <c r="O40" s="157">
        <v>687</v>
      </c>
      <c r="P40" s="157"/>
      <c r="Q40" s="186" t="s">
        <v>245</v>
      </c>
      <c r="R40" s="93"/>
      <c r="S40" s="155">
        <v>211</v>
      </c>
      <c r="T40" s="155">
        <v>488</v>
      </c>
      <c r="U40" s="155">
        <v>230</v>
      </c>
      <c r="V40" s="155">
        <v>258</v>
      </c>
      <c r="W40" s="157"/>
      <c r="X40" s="157"/>
      <c r="Y40" s="157"/>
      <c r="Z40" s="157"/>
      <c r="AA40" s="58"/>
      <c r="AB40" s="157"/>
      <c r="AC40" s="157"/>
      <c r="AD40" s="157"/>
    </row>
    <row r="41" spans="1:31" ht="16.5" customHeight="1" x14ac:dyDescent="0.15">
      <c r="B41" s="86" t="s">
        <v>246</v>
      </c>
      <c r="C41" s="86"/>
      <c r="D41" s="183">
        <v>167</v>
      </c>
      <c r="E41" s="155">
        <v>476</v>
      </c>
      <c r="F41" s="155">
        <v>235</v>
      </c>
      <c r="G41" s="155">
        <v>241</v>
      </c>
      <c r="H41" s="157"/>
      <c r="I41" s="157"/>
      <c r="J41" s="173" t="s">
        <v>28</v>
      </c>
      <c r="K41" s="181"/>
      <c r="L41" s="157">
        <v>386</v>
      </c>
      <c r="M41" s="157">
        <v>813</v>
      </c>
      <c r="N41" s="157">
        <v>378</v>
      </c>
      <c r="O41" s="157">
        <v>435</v>
      </c>
      <c r="P41" s="157"/>
      <c r="Q41" s="95" t="s">
        <v>27</v>
      </c>
      <c r="R41" s="93"/>
      <c r="S41" s="155">
        <v>562</v>
      </c>
      <c r="T41" s="155">
        <v>1188</v>
      </c>
      <c r="U41" s="155">
        <v>567</v>
      </c>
      <c r="V41" s="155">
        <v>621</v>
      </c>
      <c r="W41" s="157"/>
      <c r="X41" s="157"/>
      <c r="Y41" s="157"/>
      <c r="Z41" s="157"/>
      <c r="AA41" s="58"/>
      <c r="AB41" s="157"/>
      <c r="AC41" s="157"/>
      <c r="AD41" s="157"/>
    </row>
    <row r="42" spans="1:31" ht="16.5" customHeight="1" x14ac:dyDescent="0.15">
      <c r="B42" s="86" t="s">
        <v>124</v>
      </c>
      <c r="C42" s="86"/>
      <c r="D42" s="183">
        <v>311</v>
      </c>
      <c r="E42" s="155">
        <v>739</v>
      </c>
      <c r="F42" s="157">
        <v>371</v>
      </c>
      <c r="G42" s="157">
        <v>368</v>
      </c>
      <c r="H42" s="157"/>
      <c r="I42" s="157"/>
      <c r="J42" s="173" t="s">
        <v>247</v>
      </c>
      <c r="K42" s="181"/>
      <c r="L42" s="157">
        <v>512</v>
      </c>
      <c r="M42" s="157">
        <v>1022</v>
      </c>
      <c r="N42" s="157">
        <v>496</v>
      </c>
      <c r="O42" s="157">
        <v>526</v>
      </c>
      <c r="P42" s="157"/>
      <c r="Q42" s="95" t="s">
        <v>248</v>
      </c>
      <c r="R42" s="93"/>
      <c r="S42" s="155">
        <v>235</v>
      </c>
      <c r="T42" s="155">
        <v>504</v>
      </c>
      <c r="U42" s="155">
        <v>258</v>
      </c>
      <c r="V42" s="155">
        <v>246</v>
      </c>
      <c r="W42" s="157"/>
      <c r="X42" s="157"/>
      <c r="Y42" s="157"/>
      <c r="Z42" s="157"/>
      <c r="AA42" s="58"/>
      <c r="AB42" s="157"/>
      <c r="AC42" s="157"/>
      <c r="AD42" s="157"/>
      <c r="AE42" s="157"/>
    </row>
    <row r="43" spans="1:31" ht="16.5" customHeight="1" x14ac:dyDescent="0.15">
      <c r="B43" s="86" t="s">
        <v>250</v>
      </c>
      <c r="C43" s="86"/>
      <c r="D43" s="183">
        <v>216</v>
      </c>
      <c r="E43" s="155">
        <v>431</v>
      </c>
      <c r="F43" s="155">
        <v>225</v>
      </c>
      <c r="G43" s="155">
        <v>206</v>
      </c>
      <c r="H43" s="157"/>
      <c r="I43" s="157"/>
      <c r="J43" s="173" t="s">
        <v>252</v>
      </c>
      <c r="K43" s="181"/>
      <c r="L43" s="157">
        <v>273</v>
      </c>
      <c r="M43" s="157">
        <v>602</v>
      </c>
      <c r="N43" s="157">
        <v>288</v>
      </c>
      <c r="O43" s="157">
        <v>314</v>
      </c>
      <c r="P43" s="157"/>
      <c r="Q43" s="95" t="s">
        <v>181</v>
      </c>
      <c r="R43" s="93"/>
      <c r="S43" s="155">
        <v>59</v>
      </c>
      <c r="T43" s="155">
        <v>134</v>
      </c>
      <c r="U43" s="155">
        <v>63</v>
      </c>
      <c r="V43" s="155">
        <v>71</v>
      </c>
      <c r="W43" s="157"/>
      <c r="X43" s="157"/>
      <c r="Y43" s="157"/>
      <c r="Z43" s="157"/>
      <c r="AA43" s="58"/>
      <c r="AB43" s="157"/>
      <c r="AC43" s="157"/>
      <c r="AD43" s="157"/>
      <c r="AE43" s="157"/>
    </row>
    <row r="44" spans="1:31" ht="16.5" customHeight="1" x14ac:dyDescent="0.15">
      <c r="B44" s="86" t="s">
        <v>75</v>
      </c>
      <c r="C44" s="86"/>
      <c r="D44" s="183">
        <v>543</v>
      </c>
      <c r="E44" s="155">
        <v>1295</v>
      </c>
      <c r="F44" s="155">
        <v>635</v>
      </c>
      <c r="G44" s="155">
        <v>660</v>
      </c>
      <c r="H44" s="157"/>
      <c r="I44" s="157"/>
      <c r="J44" s="173" t="s">
        <v>253</v>
      </c>
      <c r="K44" s="181"/>
      <c r="L44" s="157">
        <v>251</v>
      </c>
      <c r="M44" s="157">
        <v>542</v>
      </c>
      <c r="N44" s="157">
        <v>251</v>
      </c>
      <c r="O44" s="157">
        <v>291</v>
      </c>
      <c r="P44" s="157"/>
      <c r="Q44" s="96" t="s">
        <v>226</v>
      </c>
      <c r="R44" s="93"/>
      <c r="S44" s="155">
        <v>532</v>
      </c>
      <c r="T44" s="155">
        <v>1230</v>
      </c>
      <c r="U44" s="155">
        <v>618</v>
      </c>
      <c r="V44" s="155">
        <v>612</v>
      </c>
      <c r="W44" s="157"/>
      <c r="X44" s="157"/>
      <c r="Y44" s="157"/>
      <c r="Z44" s="157"/>
      <c r="AA44" s="58"/>
      <c r="AB44" s="157"/>
      <c r="AC44" s="157"/>
      <c r="AD44" s="157"/>
      <c r="AE44" s="157"/>
    </row>
    <row r="45" spans="1:31" ht="16.5" customHeight="1" x14ac:dyDescent="0.15">
      <c r="B45" s="86" t="s">
        <v>62</v>
      </c>
      <c r="C45" s="86"/>
      <c r="D45" s="91" t="s">
        <v>258</v>
      </c>
      <c r="E45" s="155" t="s">
        <v>258</v>
      </c>
      <c r="F45" s="155" t="s">
        <v>258</v>
      </c>
      <c r="G45" s="155" t="s">
        <v>258</v>
      </c>
      <c r="H45" s="157"/>
      <c r="I45" s="157"/>
      <c r="J45" s="173" t="s">
        <v>70</v>
      </c>
      <c r="K45" s="181"/>
      <c r="L45" s="157">
        <v>97</v>
      </c>
      <c r="M45" s="157">
        <v>210</v>
      </c>
      <c r="N45" s="157">
        <v>108</v>
      </c>
      <c r="O45" s="157">
        <v>102</v>
      </c>
      <c r="P45" s="157"/>
      <c r="Q45" s="186" t="s">
        <v>255</v>
      </c>
      <c r="R45" s="93"/>
      <c r="S45" s="155">
        <v>589</v>
      </c>
      <c r="T45" s="155">
        <v>1229</v>
      </c>
      <c r="U45" s="155">
        <v>591</v>
      </c>
      <c r="V45" s="155">
        <v>638</v>
      </c>
      <c r="W45" s="157"/>
      <c r="X45" s="157"/>
      <c r="Y45" s="157"/>
      <c r="Z45" s="157"/>
      <c r="AA45" s="58"/>
      <c r="AB45" s="157"/>
      <c r="AC45" s="157"/>
      <c r="AD45" s="157"/>
      <c r="AE45" s="157"/>
    </row>
    <row r="46" spans="1:31" ht="16.5" customHeight="1" x14ac:dyDescent="0.15">
      <c r="B46" s="86" t="s">
        <v>150</v>
      </c>
      <c r="C46" s="86"/>
      <c r="D46" s="91">
        <v>77</v>
      </c>
      <c r="E46" s="155">
        <v>199</v>
      </c>
      <c r="F46" s="155">
        <v>98</v>
      </c>
      <c r="G46" s="155">
        <v>101</v>
      </c>
      <c r="H46" s="157"/>
      <c r="I46" s="157"/>
      <c r="J46" s="157"/>
      <c r="K46" s="176"/>
      <c r="L46" s="157"/>
      <c r="M46" s="157"/>
      <c r="N46" s="157"/>
      <c r="O46" s="157"/>
      <c r="P46" s="157"/>
      <c r="Q46" s="96" t="s">
        <v>157</v>
      </c>
      <c r="R46" s="93"/>
      <c r="S46" s="155">
        <v>451</v>
      </c>
      <c r="T46" s="155">
        <v>860</v>
      </c>
      <c r="U46" s="155">
        <v>407</v>
      </c>
      <c r="V46" s="155">
        <v>453</v>
      </c>
      <c r="W46" s="157"/>
      <c r="X46" s="157"/>
      <c r="Y46" s="154"/>
      <c r="Z46" s="157"/>
      <c r="AA46" s="58"/>
      <c r="AB46" s="157"/>
      <c r="AC46" s="157"/>
      <c r="AD46" s="157"/>
    </row>
    <row r="47" spans="1:31" ht="16.5" customHeight="1" x14ac:dyDescent="0.15">
      <c r="A47" s="157"/>
      <c r="B47" s="86" t="s">
        <v>256</v>
      </c>
      <c r="C47" s="86"/>
      <c r="D47" s="91">
        <v>349</v>
      </c>
      <c r="E47" s="155">
        <v>759</v>
      </c>
      <c r="F47" s="155">
        <v>362</v>
      </c>
      <c r="G47" s="155">
        <v>397</v>
      </c>
      <c r="H47" s="157"/>
      <c r="I47" s="157"/>
      <c r="J47" s="157"/>
      <c r="K47" s="157"/>
      <c r="L47" s="58"/>
      <c r="M47" s="157"/>
      <c r="N47" s="157"/>
      <c r="O47" s="157"/>
      <c r="P47" s="157"/>
      <c r="Q47" s="96" t="s">
        <v>257</v>
      </c>
      <c r="R47" s="93"/>
      <c r="S47" s="155">
        <v>781</v>
      </c>
      <c r="T47" s="155">
        <v>1689</v>
      </c>
      <c r="U47" s="155">
        <v>849</v>
      </c>
      <c r="V47" s="155">
        <v>840</v>
      </c>
      <c r="W47" s="157"/>
      <c r="X47" s="157"/>
      <c r="Y47" s="154"/>
      <c r="Z47" s="157"/>
      <c r="AA47" s="58"/>
      <c r="AB47" s="157"/>
      <c r="AC47" s="157"/>
      <c r="AD47" s="157"/>
    </row>
    <row r="48" spans="1:31" ht="5.25" customHeight="1" x14ac:dyDescent="0.15">
      <c r="A48" s="188"/>
      <c r="B48" s="188"/>
      <c r="C48" s="189"/>
      <c r="D48" s="188"/>
      <c r="E48" s="188"/>
      <c r="F48" s="188"/>
      <c r="G48" s="188"/>
      <c r="H48" s="157"/>
      <c r="I48" s="157"/>
      <c r="J48" s="188"/>
      <c r="K48" s="189"/>
      <c r="L48" s="188"/>
      <c r="M48" s="188"/>
      <c r="N48" s="188"/>
      <c r="O48" s="188"/>
      <c r="P48" s="188"/>
      <c r="Q48" s="188"/>
      <c r="R48" s="189"/>
      <c r="S48" s="188"/>
      <c r="T48" s="188"/>
      <c r="U48" s="188"/>
      <c r="V48" s="188"/>
      <c r="W48" s="157"/>
      <c r="X48" s="157"/>
      <c r="Y48" s="188"/>
      <c r="Z48" s="188"/>
      <c r="AA48" s="190"/>
      <c r="AB48" s="188"/>
      <c r="AC48" s="188"/>
      <c r="AD48" s="188"/>
    </row>
    <row r="49" spans="1:30" ht="4.1500000000000004" customHeight="1" x14ac:dyDescent="0.15"/>
    <row r="50" spans="1:30" ht="14.25" customHeight="1" x14ac:dyDescent="0.15">
      <c r="A50" s="154" t="s">
        <v>84</v>
      </c>
      <c r="M50" s="296" t="s">
        <v>86</v>
      </c>
      <c r="N50" s="296"/>
      <c r="O50" s="296"/>
      <c r="P50" s="297"/>
      <c r="Q50" s="154" t="s">
        <v>84</v>
      </c>
      <c r="S50" s="154"/>
      <c r="AB50" s="296" t="s">
        <v>86</v>
      </c>
      <c r="AC50" s="296"/>
      <c r="AD50" s="296"/>
    </row>
    <row r="51" spans="1:30" ht="14.25" customHeight="1" x14ac:dyDescent="0.15"/>
  </sheetData>
  <mergeCells count="4">
    <mergeCell ref="M2:O2"/>
    <mergeCell ref="AB2:AD2"/>
    <mergeCell ref="M50:P50"/>
    <mergeCell ref="AB50:AD50"/>
  </mergeCells>
  <phoneticPr fontId="19"/>
  <pageMargins left="0.78740157480314965" right="0.78740157480314965" top="0.78740157480314965" bottom="0.78740157480314965" header="0.51181102362204722" footer="0.51181102362204722"/>
  <pageSetup paperSize="9" scale="97" firstPageNumber="8" orientation="portrait" useFirstPageNumber="1" r:id="rId1"/>
  <headerFooter alignWithMargins="0">
    <oddFooter>&amp;C&amp;"ＭＳ 明朝,標準"&amp;10－&amp;P－</oddFooter>
  </headerFooter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56"/>
  <sheetViews>
    <sheetView view="pageBreakPreview" zoomScaleSheetLayoutView="100" workbookViewId="0">
      <selection activeCell="D3" sqref="D3:E8"/>
    </sheetView>
  </sheetViews>
  <sheetFormatPr defaultColWidth="9" defaultRowHeight="12" x14ac:dyDescent="0.15"/>
  <cols>
    <col min="1" max="1" width="0.875" style="19" customWidth="1"/>
    <col min="2" max="2" width="7.25" style="19" customWidth="1"/>
    <col min="3" max="3" width="0.875" style="19" customWidth="1"/>
    <col min="4" max="4" width="9.125" style="19" customWidth="1"/>
    <col min="5" max="5" width="1.875" style="19" customWidth="1"/>
    <col min="6" max="6" width="9.25" style="19" customWidth="1"/>
    <col min="7" max="7" width="1.875" style="19" customWidth="1"/>
    <col min="8" max="8" width="9.125" style="19" customWidth="1"/>
    <col min="9" max="9" width="1.875" style="19" customWidth="1"/>
    <col min="10" max="10" width="2" style="19" customWidth="1"/>
    <col min="11" max="11" width="0.875" style="19" customWidth="1"/>
    <col min="12" max="12" width="7.25" style="19" customWidth="1"/>
    <col min="13" max="13" width="0.875" style="19" customWidth="1"/>
    <col min="14" max="14" width="9.375" style="19" customWidth="1"/>
    <col min="15" max="15" width="1.875" style="19" customWidth="1"/>
    <col min="16" max="16" width="9.5" style="19" customWidth="1"/>
    <col min="17" max="17" width="1.875" style="19" customWidth="1"/>
    <col min="18" max="18" width="9.375" style="19" customWidth="1"/>
    <col min="19" max="19" width="1.875" style="19" customWidth="1"/>
    <col min="20" max="20" width="6.5" style="19" customWidth="1"/>
    <col min="21" max="24" width="4.875" style="19" customWidth="1"/>
    <col min="25" max="26" width="6.5" style="19" customWidth="1"/>
    <col min="27" max="27" width="9" style="19" bestFit="1"/>
    <col min="28" max="16384" width="9" style="19"/>
  </cols>
  <sheetData>
    <row r="1" spans="1:26" ht="15" customHeight="1" x14ac:dyDescent="0.15">
      <c r="A1" s="45" t="s">
        <v>259</v>
      </c>
    </row>
    <row r="2" spans="1:26" ht="12" customHeight="1" x14ac:dyDescent="0.15">
      <c r="A2" s="45"/>
    </row>
    <row r="3" spans="1:26" s="25" customFormat="1" ht="15" customHeight="1" x14ac:dyDescent="0.15">
      <c r="A3" s="299" t="s">
        <v>260</v>
      </c>
      <c r="B3" s="299"/>
      <c r="C3" s="300"/>
      <c r="D3" s="305" t="s">
        <v>127</v>
      </c>
      <c r="E3" s="306"/>
      <c r="F3" s="305" t="s">
        <v>373</v>
      </c>
      <c r="G3" s="306"/>
      <c r="H3" s="305" t="s">
        <v>249</v>
      </c>
      <c r="I3" s="306"/>
      <c r="J3" s="115"/>
      <c r="K3" s="299" t="s">
        <v>260</v>
      </c>
      <c r="L3" s="299"/>
      <c r="M3" s="299"/>
      <c r="N3" s="305" t="s">
        <v>21</v>
      </c>
      <c r="O3" s="306"/>
      <c r="P3" s="305" t="s">
        <v>373</v>
      </c>
      <c r="Q3" s="306"/>
      <c r="R3" s="305" t="s">
        <v>249</v>
      </c>
      <c r="S3" s="306"/>
    </row>
    <row r="4" spans="1:26" s="25" customFormat="1" ht="12" customHeight="1" x14ac:dyDescent="0.15">
      <c r="A4" s="301"/>
      <c r="B4" s="301"/>
      <c r="C4" s="302"/>
      <c r="D4" s="307"/>
      <c r="E4" s="308"/>
      <c r="F4" s="307"/>
      <c r="G4" s="308"/>
      <c r="H4" s="307"/>
      <c r="I4" s="308"/>
      <c r="J4" s="115"/>
      <c r="K4" s="301"/>
      <c r="L4" s="301"/>
      <c r="M4" s="301"/>
      <c r="N4" s="307"/>
      <c r="O4" s="308"/>
      <c r="P4" s="307"/>
      <c r="Q4" s="308"/>
      <c r="R4" s="307"/>
      <c r="S4" s="308"/>
    </row>
    <row r="5" spans="1:26" s="25" customFormat="1" ht="6" customHeight="1" x14ac:dyDescent="0.15">
      <c r="A5" s="301"/>
      <c r="B5" s="301"/>
      <c r="C5" s="302"/>
      <c r="D5" s="307"/>
      <c r="E5" s="308"/>
      <c r="F5" s="307"/>
      <c r="G5" s="308"/>
      <c r="H5" s="307"/>
      <c r="I5" s="308"/>
      <c r="J5" s="115"/>
      <c r="K5" s="301"/>
      <c r="L5" s="301"/>
      <c r="M5" s="301"/>
      <c r="N5" s="307"/>
      <c r="O5" s="308"/>
      <c r="P5" s="307"/>
      <c r="Q5" s="308"/>
      <c r="R5" s="307"/>
      <c r="S5" s="308"/>
    </row>
    <row r="6" spans="1:26" s="25" customFormat="1" ht="5.25" customHeight="1" x14ac:dyDescent="0.15">
      <c r="A6" s="301"/>
      <c r="B6" s="301"/>
      <c r="C6" s="302"/>
      <c r="D6" s="307"/>
      <c r="E6" s="308"/>
      <c r="F6" s="307"/>
      <c r="G6" s="308"/>
      <c r="H6" s="307"/>
      <c r="I6" s="308"/>
      <c r="J6" s="115"/>
      <c r="K6" s="301"/>
      <c r="L6" s="301"/>
      <c r="M6" s="301"/>
      <c r="N6" s="307"/>
      <c r="O6" s="308"/>
      <c r="P6" s="307"/>
      <c r="Q6" s="308"/>
      <c r="R6" s="307"/>
      <c r="S6" s="308"/>
    </row>
    <row r="7" spans="1:26" s="25" customFormat="1" ht="8.25" customHeight="1" x14ac:dyDescent="0.15">
      <c r="A7" s="301"/>
      <c r="B7" s="301"/>
      <c r="C7" s="302"/>
      <c r="D7" s="307"/>
      <c r="E7" s="308"/>
      <c r="F7" s="307"/>
      <c r="G7" s="308"/>
      <c r="H7" s="307"/>
      <c r="I7" s="308"/>
      <c r="J7" s="115"/>
      <c r="K7" s="301"/>
      <c r="L7" s="301"/>
      <c r="M7" s="301"/>
      <c r="N7" s="307"/>
      <c r="O7" s="308"/>
      <c r="P7" s="307"/>
      <c r="Q7" s="308"/>
      <c r="R7" s="307"/>
      <c r="S7" s="308"/>
    </row>
    <row r="8" spans="1:26" ht="8.25" customHeight="1" x14ac:dyDescent="0.15">
      <c r="A8" s="303"/>
      <c r="B8" s="303"/>
      <c r="C8" s="304"/>
      <c r="D8" s="309"/>
      <c r="E8" s="310"/>
      <c r="F8" s="309"/>
      <c r="G8" s="310"/>
      <c r="H8" s="309"/>
      <c r="I8" s="310"/>
      <c r="J8" s="18"/>
      <c r="K8" s="303"/>
      <c r="L8" s="303"/>
      <c r="M8" s="303"/>
      <c r="N8" s="309"/>
      <c r="O8" s="310"/>
      <c r="P8" s="309"/>
      <c r="Q8" s="310"/>
      <c r="R8" s="309"/>
      <c r="S8" s="310"/>
    </row>
    <row r="9" spans="1:26" ht="4.5" customHeight="1" x14ac:dyDescent="0.15">
      <c r="D9" s="108"/>
      <c r="E9" s="108"/>
      <c r="F9" s="108"/>
      <c r="G9" s="108"/>
      <c r="H9" s="108"/>
      <c r="I9" s="108"/>
      <c r="J9" s="18"/>
      <c r="K9" s="18"/>
      <c r="L9" s="18"/>
      <c r="M9" s="18"/>
      <c r="N9" s="108"/>
      <c r="O9" s="108"/>
      <c r="P9" s="108"/>
      <c r="Q9" s="108"/>
      <c r="R9" s="108"/>
      <c r="S9" s="108"/>
    </row>
    <row r="10" spans="1:26" ht="15" customHeight="1" x14ac:dyDescent="0.15">
      <c r="B10" s="101" t="s">
        <v>262</v>
      </c>
      <c r="C10" s="107"/>
      <c r="D10" s="89">
        <v>4361</v>
      </c>
      <c r="E10" s="111"/>
      <c r="F10" s="89">
        <v>4882</v>
      </c>
      <c r="G10" s="111"/>
      <c r="H10" s="89">
        <v>4805</v>
      </c>
      <c r="I10" s="114"/>
      <c r="J10" s="24"/>
      <c r="K10" s="24"/>
      <c r="L10" s="85" t="s">
        <v>263</v>
      </c>
      <c r="M10" s="57"/>
      <c r="N10" s="90" t="s">
        <v>258</v>
      </c>
      <c r="O10" s="24"/>
      <c r="P10" s="90">
        <v>8</v>
      </c>
      <c r="Q10" s="24"/>
      <c r="R10" s="153">
        <v>8</v>
      </c>
      <c r="S10" s="18"/>
    </row>
    <row r="11" spans="1:26" ht="14.25" customHeight="1" x14ac:dyDescent="0.15">
      <c r="B11" s="102"/>
      <c r="C11" s="18"/>
      <c r="D11" s="90"/>
      <c r="E11" s="88"/>
      <c r="F11" s="90"/>
      <c r="G11" s="88"/>
      <c r="H11" s="153"/>
      <c r="I11" s="88"/>
      <c r="J11" s="24"/>
      <c r="K11" s="24"/>
      <c r="L11" s="85" t="s">
        <v>266</v>
      </c>
      <c r="M11" s="24"/>
      <c r="N11" s="90">
        <v>3</v>
      </c>
      <c r="O11" s="24"/>
      <c r="P11" s="90">
        <v>1</v>
      </c>
      <c r="Q11" s="24"/>
      <c r="R11" s="153">
        <v>3</v>
      </c>
      <c r="S11" s="18"/>
    </row>
    <row r="12" spans="1:26" ht="15" customHeight="1" x14ac:dyDescent="0.15">
      <c r="B12" s="102" t="s">
        <v>115</v>
      </c>
      <c r="C12" s="18"/>
      <c r="D12" s="90">
        <v>40</v>
      </c>
      <c r="E12" s="88"/>
      <c r="F12" s="90">
        <v>51</v>
      </c>
      <c r="G12" s="88"/>
      <c r="H12" s="153">
        <v>47</v>
      </c>
      <c r="I12" s="88"/>
      <c r="J12" s="24"/>
      <c r="K12" s="24"/>
      <c r="L12" s="85" t="s">
        <v>268</v>
      </c>
      <c r="M12" s="24"/>
      <c r="N12" s="90">
        <v>6</v>
      </c>
      <c r="O12" s="24"/>
      <c r="P12" s="90">
        <v>3</v>
      </c>
      <c r="Q12" s="24"/>
      <c r="R12" s="153">
        <v>7</v>
      </c>
      <c r="S12" s="18"/>
    </row>
    <row r="13" spans="1:26" ht="15" customHeight="1" x14ac:dyDescent="0.15">
      <c r="B13" s="102"/>
      <c r="C13" s="18"/>
      <c r="D13" s="90"/>
      <c r="E13" s="88"/>
      <c r="F13" s="90"/>
      <c r="G13" s="88"/>
      <c r="H13" s="153"/>
      <c r="I13" s="88"/>
      <c r="J13" s="24"/>
      <c r="K13" s="24"/>
      <c r="L13" s="85" t="s">
        <v>147</v>
      </c>
      <c r="M13" s="24"/>
      <c r="N13" s="90">
        <v>4</v>
      </c>
      <c r="O13" s="24"/>
      <c r="P13" s="90" t="s">
        <v>258</v>
      </c>
      <c r="Q13" s="24"/>
      <c r="R13" s="153">
        <v>3</v>
      </c>
      <c r="S13" s="18"/>
    </row>
    <row r="14" spans="1:26" ht="15" customHeight="1" x14ac:dyDescent="0.15">
      <c r="B14" s="102" t="s">
        <v>269</v>
      </c>
      <c r="C14" s="18"/>
      <c r="D14" s="90">
        <v>14</v>
      </c>
      <c r="E14" s="88"/>
      <c r="F14" s="90">
        <v>18</v>
      </c>
      <c r="G14" s="88"/>
      <c r="H14" s="153">
        <v>18</v>
      </c>
      <c r="I14" s="88"/>
      <c r="J14" s="24"/>
      <c r="K14" s="24"/>
      <c r="L14" s="85"/>
      <c r="M14" s="24"/>
      <c r="N14" s="90"/>
      <c r="O14" s="24"/>
      <c r="P14" s="90"/>
      <c r="Q14" s="24"/>
      <c r="R14" s="153"/>
      <c r="S14" s="18"/>
    </row>
    <row r="15" spans="1:26" ht="15" customHeight="1" x14ac:dyDescent="0.15">
      <c r="B15" s="102" t="s">
        <v>270</v>
      </c>
      <c r="C15" s="18"/>
      <c r="D15" s="90">
        <v>12</v>
      </c>
      <c r="E15" s="88"/>
      <c r="F15" s="90">
        <v>15</v>
      </c>
      <c r="G15" s="88"/>
      <c r="H15" s="153">
        <v>27</v>
      </c>
      <c r="I15" s="88"/>
      <c r="J15" s="24"/>
      <c r="K15" s="24"/>
      <c r="L15" s="85" t="s">
        <v>271</v>
      </c>
      <c r="M15" s="24"/>
      <c r="N15" s="90">
        <v>16</v>
      </c>
      <c r="O15" s="24"/>
      <c r="P15" s="90">
        <v>40</v>
      </c>
      <c r="Q15" s="24"/>
      <c r="R15" s="153">
        <v>39</v>
      </c>
      <c r="S15" s="18"/>
    </row>
    <row r="16" spans="1:26" ht="15" customHeight="1" x14ac:dyDescent="0.15">
      <c r="B16" s="102" t="s">
        <v>273</v>
      </c>
      <c r="C16" s="18"/>
      <c r="D16" s="90">
        <v>39</v>
      </c>
      <c r="E16" s="88"/>
      <c r="F16" s="90">
        <v>40</v>
      </c>
      <c r="G16" s="88"/>
      <c r="H16" s="153">
        <v>40</v>
      </c>
      <c r="I16" s="88"/>
      <c r="J16" s="24"/>
      <c r="K16" s="24"/>
      <c r="L16" s="85" t="s">
        <v>229</v>
      </c>
      <c r="M16" s="24"/>
      <c r="N16" s="90">
        <v>3</v>
      </c>
      <c r="O16" s="24"/>
      <c r="P16" s="90">
        <v>4</v>
      </c>
      <c r="Q16" s="24"/>
      <c r="R16" s="153">
        <v>5</v>
      </c>
      <c r="S16" s="18"/>
      <c r="Z16" s="105"/>
    </row>
    <row r="17" spans="2:26" ht="15" customHeight="1" x14ac:dyDescent="0.15">
      <c r="B17" s="102" t="s">
        <v>274</v>
      </c>
      <c r="C17" s="18"/>
      <c r="D17" s="90">
        <v>5</v>
      </c>
      <c r="E17" s="88"/>
      <c r="F17" s="90">
        <v>8</v>
      </c>
      <c r="G17" s="88"/>
      <c r="H17" s="153">
        <v>9</v>
      </c>
      <c r="I17" s="88"/>
      <c r="J17" s="24"/>
      <c r="K17" s="24"/>
      <c r="L17" s="85" t="s">
        <v>275</v>
      </c>
      <c r="M17" s="24"/>
      <c r="N17" s="90">
        <v>6</v>
      </c>
      <c r="O17" s="24"/>
      <c r="P17" s="90">
        <v>9</v>
      </c>
      <c r="Q17" s="24"/>
      <c r="R17" s="153">
        <v>9</v>
      </c>
      <c r="S17" s="18"/>
      <c r="Z17" s="121"/>
    </row>
    <row r="18" spans="2:26" ht="15" customHeight="1" x14ac:dyDescent="0.15">
      <c r="B18" s="102" t="s">
        <v>168</v>
      </c>
      <c r="C18" s="18"/>
      <c r="D18" s="90">
        <v>8</v>
      </c>
      <c r="E18" s="88"/>
      <c r="F18" s="90">
        <v>7</v>
      </c>
      <c r="G18" s="88"/>
      <c r="H18" s="153">
        <v>12</v>
      </c>
      <c r="I18" s="88"/>
      <c r="J18" s="24"/>
      <c r="K18" s="24"/>
      <c r="L18" s="85" t="s">
        <v>10</v>
      </c>
      <c r="M18" s="24"/>
      <c r="N18" s="90">
        <v>12</v>
      </c>
      <c r="O18" s="24"/>
      <c r="P18" s="90">
        <v>5</v>
      </c>
      <c r="Q18" s="24"/>
      <c r="R18" s="153">
        <v>3</v>
      </c>
      <c r="S18" s="18"/>
      <c r="Z18" s="102"/>
    </row>
    <row r="19" spans="2:26" ht="15" customHeight="1" x14ac:dyDescent="0.15">
      <c r="B19" s="102" t="s">
        <v>254</v>
      </c>
      <c r="C19" s="18"/>
      <c r="D19" s="90">
        <v>42</v>
      </c>
      <c r="E19" s="88"/>
      <c r="F19" s="90">
        <v>29</v>
      </c>
      <c r="G19" s="88"/>
      <c r="H19" s="153">
        <v>39</v>
      </c>
      <c r="I19" s="88"/>
      <c r="J19" s="24"/>
      <c r="K19" s="24"/>
      <c r="L19" s="85" t="s">
        <v>277</v>
      </c>
      <c r="M19" s="24"/>
      <c r="N19" s="90">
        <v>5</v>
      </c>
      <c r="O19" s="24"/>
      <c r="P19" s="90">
        <v>3</v>
      </c>
      <c r="Q19" s="24"/>
      <c r="R19" s="153">
        <v>12</v>
      </c>
      <c r="S19" s="18"/>
      <c r="Z19" s="102"/>
    </row>
    <row r="20" spans="2:26" ht="15" customHeight="1" x14ac:dyDescent="0.15">
      <c r="B20" s="102"/>
      <c r="C20" s="18"/>
      <c r="D20" s="90"/>
      <c r="E20" s="88"/>
      <c r="F20" s="90"/>
      <c r="G20" s="88"/>
      <c r="H20" s="153"/>
      <c r="I20" s="88"/>
      <c r="J20" s="24"/>
      <c r="K20" s="24"/>
      <c r="L20" s="85" t="s">
        <v>278</v>
      </c>
      <c r="M20" s="57"/>
      <c r="N20" s="90">
        <v>7</v>
      </c>
      <c r="O20" s="24"/>
      <c r="P20" s="90">
        <v>12</v>
      </c>
      <c r="Q20" s="24"/>
      <c r="R20" s="153">
        <v>4</v>
      </c>
      <c r="S20" s="18"/>
      <c r="Z20" s="102"/>
    </row>
    <row r="21" spans="2:26" ht="15" customHeight="1" x14ac:dyDescent="0.15">
      <c r="B21" s="102" t="s">
        <v>279</v>
      </c>
      <c r="C21" s="18"/>
      <c r="D21" s="90">
        <v>93</v>
      </c>
      <c r="E21" s="88"/>
      <c r="F21" s="90">
        <v>110</v>
      </c>
      <c r="G21" s="88"/>
      <c r="H21" s="153">
        <v>93</v>
      </c>
      <c r="I21" s="88"/>
      <c r="J21" s="24"/>
      <c r="K21" s="24"/>
      <c r="L21" s="116" t="s">
        <v>281</v>
      </c>
      <c r="M21" s="24"/>
      <c r="N21" s="90">
        <v>10</v>
      </c>
      <c r="O21" s="24"/>
      <c r="P21" s="90">
        <v>9</v>
      </c>
      <c r="Q21" s="24"/>
      <c r="R21" s="153">
        <v>7</v>
      </c>
      <c r="S21" s="18"/>
      <c r="Z21" s="102"/>
    </row>
    <row r="22" spans="2:26" ht="15" customHeight="1" x14ac:dyDescent="0.15">
      <c r="B22" s="102" t="s">
        <v>220</v>
      </c>
      <c r="C22" s="18"/>
      <c r="D22" s="90">
        <v>106</v>
      </c>
      <c r="E22" s="88"/>
      <c r="F22" s="90">
        <v>118</v>
      </c>
      <c r="G22" s="88"/>
      <c r="H22" s="153">
        <v>80</v>
      </c>
      <c r="I22" s="88"/>
      <c r="J22" s="24"/>
      <c r="K22" s="24"/>
      <c r="L22" s="85" t="s">
        <v>282</v>
      </c>
      <c r="M22" s="24"/>
      <c r="N22" s="90">
        <v>19</v>
      </c>
      <c r="O22" s="24"/>
      <c r="P22" s="90">
        <v>33</v>
      </c>
      <c r="Q22" s="24"/>
      <c r="R22" s="153">
        <v>17</v>
      </c>
      <c r="S22" s="18"/>
      <c r="Z22" s="122"/>
    </row>
    <row r="23" spans="2:26" ht="15" customHeight="1" x14ac:dyDescent="0.15">
      <c r="B23" s="102" t="s">
        <v>283</v>
      </c>
      <c r="C23" s="18"/>
      <c r="D23" s="90">
        <v>181</v>
      </c>
      <c r="E23" s="88"/>
      <c r="F23" s="90">
        <v>175</v>
      </c>
      <c r="G23" s="88"/>
      <c r="H23" s="153">
        <v>228</v>
      </c>
      <c r="I23" s="88"/>
      <c r="J23" s="24"/>
      <c r="K23" s="24"/>
      <c r="L23" s="85"/>
      <c r="M23" s="24"/>
      <c r="N23" s="90"/>
      <c r="O23" s="24"/>
      <c r="P23" s="90"/>
      <c r="Q23" s="24"/>
      <c r="R23" s="153"/>
      <c r="S23" s="18"/>
      <c r="Z23" s="102"/>
    </row>
    <row r="24" spans="2:26" ht="15" customHeight="1" x14ac:dyDescent="0.15">
      <c r="B24" s="102" t="s">
        <v>284</v>
      </c>
      <c r="C24" s="18"/>
      <c r="D24" s="90">
        <v>2351</v>
      </c>
      <c r="E24" s="88"/>
      <c r="F24" s="90">
        <v>2495</v>
      </c>
      <c r="G24" s="88"/>
      <c r="H24" s="153">
        <v>2289</v>
      </c>
      <c r="I24" s="88"/>
      <c r="J24" s="24"/>
      <c r="K24" s="24"/>
      <c r="L24" s="85" t="s">
        <v>139</v>
      </c>
      <c r="M24" s="24"/>
      <c r="N24" s="90">
        <v>98</v>
      </c>
      <c r="O24" s="24"/>
      <c r="P24" s="90">
        <v>304</v>
      </c>
      <c r="Q24" s="24"/>
      <c r="R24" s="153">
        <v>417</v>
      </c>
      <c r="S24" s="18"/>
      <c r="Z24" s="121"/>
    </row>
    <row r="25" spans="2:26" ht="21.75" customHeight="1" x14ac:dyDescent="0.15">
      <c r="B25" s="102" t="s">
        <v>286</v>
      </c>
      <c r="C25" s="18"/>
      <c r="D25" s="90">
        <v>148</v>
      </c>
      <c r="E25" s="88"/>
      <c r="F25" s="90">
        <v>178</v>
      </c>
      <c r="G25" s="88"/>
      <c r="H25" s="153">
        <v>229</v>
      </c>
      <c r="I25" s="88"/>
      <c r="J25" s="24"/>
      <c r="K25" s="24"/>
      <c r="L25" s="117" t="s">
        <v>68</v>
      </c>
      <c r="M25" s="57"/>
      <c r="N25" s="90">
        <v>29</v>
      </c>
      <c r="O25" s="24"/>
      <c r="P25" s="90">
        <v>19</v>
      </c>
      <c r="Q25" s="24"/>
      <c r="R25" s="153">
        <v>32</v>
      </c>
      <c r="S25" s="18"/>
      <c r="Z25" s="102"/>
    </row>
    <row r="26" spans="2:26" ht="15" customHeight="1" x14ac:dyDescent="0.15">
      <c r="B26" s="102" t="s">
        <v>287</v>
      </c>
      <c r="C26" s="18"/>
      <c r="D26" s="90">
        <v>549</v>
      </c>
      <c r="E26" s="88"/>
      <c r="F26" s="90">
        <v>583</v>
      </c>
      <c r="G26" s="88"/>
      <c r="H26" s="153">
        <v>557</v>
      </c>
      <c r="I26" s="88"/>
      <c r="J26" s="24"/>
      <c r="K26" s="24"/>
      <c r="L26" s="117"/>
      <c r="M26" s="57"/>
      <c r="N26" s="90"/>
      <c r="O26" s="24"/>
      <c r="P26" s="90"/>
      <c r="Q26" s="24"/>
      <c r="R26" s="90"/>
      <c r="S26" s="18"/>
      <c r="Z26" s="102"/>
    </row>
    <row r="27" spans="2:26" ht="15" customHeight="1" x14ac:dyDescent="0.15">
      <c r="B27" s="103" t="s">
        <v>202</v>
      </c>
      <c r="D27" s="90">
        <v>191</v>
      </c>
      <c r="E27" s="88"/>
      <c r="F27" s="90">
        <v>206</v>
      </c>
      <c r="G27" s="88"/>
      <c r="H27" s="153">
        <v>174</v>
      </c>
      <c r="I27" s="88"/>
      <c r="J27" s="24"/>
      <c r="K27" s="24"/>
      <c r="L27" s="85"/>
      <c r="M27" s="24"/>
      <c r="N27" s="90"/>
      <c r="O27" s="24"/>
      <c r="P27" s="90"/>
      <c r="Q27" s="24"/>
      <c r="R27" s="90"/>
      <c r="S27" s="18"/>
      <c r="Z27" s="103"/>
    </row>
    <row r="28" spans="2:26" ht="15" customHeight="1" x14ac:dyDescent="0.15">
      <c r="B28" s="102"/>
      <c r="D28" s="90"/>
      <c r="E28" s="88"/>
      <c r="F28" s="90"/>
      <c r="G28" s="88"/>
      <c r="H28" s="153"/>
      <c r="I28" s="88"/>
      <c r="J28" s="24"/>
      <c r="K28" s="24"/>
      <c r="L28" s="85"/>
      <c r="M28" s="24"/>
      <c r="N28" s="90"/>
      <c r="O28" s="24"/>
      <c r="P28" s="90"/>
      <c r="Q28" s="24"/>
      <c r="R28" s="90"/>
      <c r="S28" s="18"/>
      <c r="Z28" s="102"/>
    </row>
    <row r="29" spans="2:26" ht="15" customHeight="1" x14ac:dyDescent="0.15">
      <c r="B29" s="102" t="s">
        <v>60</v>
      </c>
      <c r="D29" s="90">
        <v>34</v>
      </c>
      <c r="E29" s="88"/>
      <c r="F29" s="90">
        <v>46</v>
      </c>
      <c r="G29" s="88"/>
      <c r="H29" s="153">
        <v>29</v>
      </c>
      <c r="I29" s="88"/>
      <c r="J29" s="24"/>
      <c r="K29" s="24"/>
      <c r="L29" s="85"/>
      <c r="M29" s="24"/>
      <c r="N29" s="90"/>
      <c r="O29" s="24"/>
      <c r="P29" s="90"/>
      <c r="Q29" s="24"/>
      <c r="R29" s="90"/>
      <c r="S29" s="18"/>
      <c r="Z29" s="102"/>
    </row>
    <row r="30" spans="2:26" ht="15" customHeight="1" x14ac:dyDescent="0.15">
      <c r="B30" s="102" t="s">
        <v>156</v>
      </c>
      <c r="D30" s="90">
        <v>4</v>
      </c>
      <c r="E30" s="88"/>
      <c r="F30" s="90">
        <v>6</v>
      </c>
      <c r="G30" s="88"/>
      <c r="H30" s="153">
        <v>10</v>
      </c>
      <c r="I30" s="88"/>
      <c r="J30" s="24"/>
      <c r="K30" s="24"/>
      <c r="L30" s="117"/>
      <c r="M30" s="24"/>
      <c r="N30" s="90"/>
      <c r="O30" s="24"/>
      <c r="P30" s="90"/>
      <c r="Q30" s="24"/>
      <c r="R30" s="90"/>
      <c r="S30" s="18"/>
      <c r="Z30" s="102"/>
    </row>
    <row r="31" spans="2:26" ht="15" customHeight="1" x14ac:dyDescent="0.15">
      <c r="B31" s="102" t="s">
        <v>288</v>
      </c>
      <c r="D31" s="90">
        <v>6</v>
      </c>
      <c r="E31" s="88"/>
      <c r="F31" s="90">
        <v>11</v>
      </c>
      <c r="G31" s="88"/>
      <c r="H31" s="153">
        <v>11</v>
      </c>
      <c r="I31" s="88"/>
      <c r="J31" s="24"/>
      <c r="K31" s="24"/>
      <c r="L31" s="85"/>
      <c r="M31" s="57"/>
      <c r="N31" s="90"/>
      <c r="O31" s="24"/>
      <c r="P31" s="90"/>
      <c r="Q31" s="24"/>
      <c r="R31" s="90"/>
      <c r="S31" s="18"/>
      <c r="Z31" s="102"/>
    </row>
    <row r="32" spans="2:26" ht="15" customHeight="1" x14ac:dyDescent="0.15">
      <c r="B32" s="102" t="s">
        <v>187</v>
      </c>
      <c r="D32" s="90">
        <v>3</v>
      </c>
      <c r="E32" s="88"/>
      <c r="F32" s="90">
        <v>10</v>
      </c>
      <c r="G32" s="88"/>
      <c r="H32" s="153">
        <v>4</v>
      </c>
      <c r="I32" s="88"/>
      <c r="J32" s="24"/>
      <c r="K32" s="24"/>
      <c r="L32" s="118"/>
      <c r="M32" s="24"/>
      <c r="N32" s="90"/>
      <c r="O32" s="24"/>
      <c r="P32" s="90"/>
      <c r="Q32" s="24"/>
      <c r="R32" s="90"/>
      <c r="S32" s="18"/>
      <c r="Z32" s="103"/>
    </row>
    <row r="33" spans="2:26" ht="15" customHeight="1" x14ac:dyDescent="0.15">
      <c r="B33" s="102" t="s">
        <v>289</v>
      </c>
      <c r="D33" s="90">
        <v>12</v>
      </c>
      <c r="E33" s="88"/>
      <c r="F33" s="90">
        <v>12</v>
      </c>
      <c r="G33" s="88"/>
      <c r="H33" s="153">
        <v>15</v>
      </c>
      <c r="I33" s="88"/>
      <c r="J33" s="24"/>
      <c r="K33" s="24"/>
      <c r="L33" s="85"/>
      <c r="M33" s="24"/>
      <c r="N33" s="90"/>
      <c r="O33" s="24"/>
      <c r="P33" s="90"/>
      <c r="Q33" s="24"/>
      <c r="R33" s="90"/>
      <c r="S33" s="18"/>
      <c r="Z33" s="102"/>
    </row>
    <row r="34" spans="2:26" ht="15" customHeight="1" x14ac:dyDescent="0.15">
      <c r="B34" s="102" t="s">
        <v>290</v>
      </c>
      <c r="D34" s="90">
        <v>31</v>
      </c>
      <c r="E34" s="88"/>
      <c r="F34" s="90">
        <v>43</v>
      </c>
      <c r="G34" s="88"/>
      <c r="H34" s="153">
        <v>39</v>
      </c>
      <c r="I34" s="88"/>
      <c r="J34" s="24"/>
      <c r="K34" s="24"/>
      <c r="L34" s="85"/>
      <c r="M34" s="24"/>
      <c r="N34" s="90"/>
      <c r="O34" s="24"/>
      <c r="P34" s="90"/>
      <c r="Q34" s="24"/>
      <c r="R34" s="90"/>
      <c r="S34" s="18"/>
      <c r="Z34" s="102"/>
    </row>
    <row r="35" spans="2:26" ht="15" customHeight="1" x14ac:dyDescent="0.15">
      <c r="B35" s="102"/>
      <c r="D35" s="90"/>
      <c r="E35" s="88"/>
      <c r="F35" s="90"/>
      <c r="G35" s="88"/>
      <c r="H35" s="153"/>
      <c r="I35" s="88"/>
      <c r="J35" s="24"/>
      <c r="K35" s="24"/>
      <c r="L35" s="116"/>
      <c r="M35" s="57"/>
      <c r="N35" s="90"/>
      <c r="O35" s="24"/>
      <c r="P35" s="90"/>
      <c r="Q35" s="24"/>
      <c r="R35" s="90"/>
      <c r="S35" s="18"/>
      <c r="Z35" s="103"/>
    </row>
    <row r="36" spans="2:26" ht="15" customHeight="1" x14ac:dyDescent="0.15">
      <c r="B36" s="102" t="s">
        <v>64</v>
      </c>
      <c r="D36" s="90">
        <v>2</v>
      </c>
      <c r="E36" s="88"/>
      <c r="F36" s="90">
        <v>18</v>
      </c>
      <c r="G36" s="88"/>
      <c r="H36" s="153">
        <v>27</v>
      </c>
      <c r="I36" s="88"/>
      <c r="J36" s="24"/>
      <c r="K36" s="24"/>
      <c r="L36" s="85"/>
      <c r="M36" s="24"/>
      <c r="N36" s="90"/>
      <c r="O36" s="24"/>
      <c r="P36" s="90"/>
      <c r="Q36" s="24"/>
      <c r="R36" s="90"/>
      <c r="S36" s="18"/>
    </row>
    <row r="37" spans="2:26" ht="15" customHeight="1" x14ac:dyDescent="0.15">
      <c r="B37" s="102" t="s">
        <v>151</v>
      </c>
      <c r="D37" s="90">
        <v>20</v>
      </c>
      <c r="E37" s="88"/>
      <c r="F37" s="90">
        <v>48</v>
      </c>
      <c r="G37" s="88"/>
      <c r="H37" s="153">
        <v>42</v>
      </c>
      <c r="I37" s="88"/>
      <c r="J37" s="24"/>
      <c r="K37" s="24"/>
      <c r="L37" s="85"/>
      <c r="M37" s="57"/>
      <c r="N37" s="90"/>
      <c r="O37" s="24"/>
      <c r="P37" s="90"/>
      <c r="Q37" s="24"/>
      <c r="R37" s="90"/>
      <c r="S37" s="18"/>
      <c r="Z37" s="103"/>
    </row>
    <row r="38" spans="2:26" ht="15" customHeight="1" x14ac:dyDescent="0.15">
      <c r="B38" s="102" t="s">
        <v>190</v>
      </c>
      <c r="D38" s="90">
        <v>74</v>
      </c>
      <c r="E38" s="88"/>
      <c r="F38" s="90">
        <v>53</v>
      </c>
      <c r="G38" s="88"/>
      <c r="H38" s="153">
        <v>56</v>
      </c>
      <c r="I38" s="88"/>
      <c r="J38" s="24"/>
      <c r="K38" s="24"/>
      <c r="L38" s="85"/>
      <c r="M38" s="24"/>
      <c r="N38" s="90"/>
      <c r="O38" s="24"/>
      <c r="P38" s="90"/>
      <c r="Q38" s="24"/>
      <c r="R38" s="90"/>
      <c r="S38" s="18"/>
      <c r="Z38" s="102"/>
    </row>
    <row r="39" spans="2:26" ht="15" customHeight="1" x14ac:dyDescent="0.15">
      <c r="B39" s="102" t="s">
        <v>291</v>
      </c>
      <c r="D39" s="90">
        <v>17</v>
      </c>
      <c r="E39" s="88"/>
      <c r="F39" s="90">
        <v>14</v>
      </c>
      <c r="G39" s="88"/>
      <c r="H39" s="153">
        <v>20</v>
      </c>
      <c r="I39" s="88"/>
      <c r="J39" s="24"/>
      <c r="K39" s="24"/>
      <c r="L39" s="85"/>
      <c r="M39" s="57"/>
      <c r="N39" s="90"/>
      <c r="O39" s="24"/>
      <c r="P39" s="90"/>
      <c r="Q39" s="24"/>
      <c r="R39" s="90"/>
      <c r="S39" s="18"/>
      <c r="Z39" s="102"/>
    </row>
    <row r="40" spans="2:26" ht="15" customHeight="1" x14ac:dyDescent="0.15">
      <c r="B40" s="102"/>
      <c r="D40" s="90"/>
      <c r="E40" s="88"/>
      <c r="F40" s="90"/>
      <c r="G40" s="88"/>
      <c r="H40" s="153"/>
      <c r="I40" s="88"/>
      <c r="J40" s="24"/>
      <c r="K40" s="24"/>
      <c r="L40" s="116"/>
      <c r="M40" s="24"/>
      <c r="N40" s="90"/>
      <c r="O40" s="24"/>
      <c r="P40" s="90"/>
      <c r="Q40" s="24"/>
      <c r="R40" s="90"/>
      <c r="S40" s="18"/>
    </row>
    <row r="41" spans="2:26" ht="15" customHeight="1" x14ac:dyDescent="0.15">
      <c r="B41" s="102" t="s">
        <v>72</v>
      </c>
      <c r="D41" s="90">
        <v>9</v>
      </c>
      <c r="E41" s="88"/>
      <c r="F41" s="90">
        <v>5</v>
      </c>
      <c r="G41" s="88"/>
      <c r="H41" s="153">
        <v>8</v>
      </c>
      <c r="I41" s="88"/>
      <c r="J41" s="24"/>
      <c r="K41" s="24"/>
      <c r="L41" s="85"/>
      <c r="M41" s="24"/>
      <c r="N41" s="90"/>
      <c r="O41" s="24"/>
      <c r="P41" s="90"/>
      <c r="Q41" s="24"/>
      <c r="R41" s="90"/>
      <c r="S41" s="18"/>
      <c r="Z41" s="102"/>
    </row>
    <row r="42" spans="2:26" ht="15" customHeight="1" x14ac:dyDescent="0.15">
      <c r="B42" s="102" t="s">
        <v>223</v>
      </c>
      <c r="D42" s="90">
        <v>34</v>
      </c>
      <c r="E42" s="88"/>
      <c r="F42" s="90">
        <v>11</v>
      </c>
      <c r="G42" s="88"/>
      <c r="H42" s="153">
        <v>12</v>
      </c>
      <c r="I42" s="88"/>
      <c r="J42" s="24"/>
      <c r="K42" s="24"/>
      <c r="L42" s="85"/>
      <c r="M42" s="24"/>
      <c r="N42" s="90"/>
      <c r="O42" s="24"/>
      <c r="P42" s="90"/>
      <c r="Q42" s="24"/>
      <c r="R42" s="90"/>
      <c r="S42" s="18"/>
    </row>
    <row r="43" spans="2:26" ht="15" customHeight="1" x14ac:dyDescent="0.15">
      <c r="B43" s="102" t="s">
        <v>293</v>
      </c>
      <c r="D43" s="90">
        <v>47</v>
      </c>
      <c r="E43" s="88"/>
      <c r="F43" s="90">
        <v>31</v>
      </c>
      <c r="G43" s="88"/>
      <c r="H43" s="153">
        <v>51</v>
      </c>
      <c r="I43" s="88"/>
      <c r="J43" s="24"/>
      <c r="K43" s="24"/>
      <c r="L43" s="85"/>
      <c r="M43" s="24"/>
      <c r="N43" s="24"/>
      <c r="O43" s="24"/>
      <c r="P43" s="24"/>
      <c r="Q43" s="24"/>
      <c r="R43" s="24"/>
      <c r="S43" s="18"/>
    </row>
    <row r="44" spans="2:26" ht="15" customHeight="1" x14ac:dyDescent="0.15">
      <c r="B44" s="102" t="s">
        <v>51</v>
      </c>
      <c r="D44" s="90">
        <v>19</v>
      </c>
      <c r="E44" s="88"/>
      <c r="F44" s="90">
        <v>43</v>
      </c>
      <c r="G44" s="88"/>
      <c r="H44" s="153">
        <v>25</v>
      </c>
      <c r="I44" s="88"/>
      <c r="J44" s="24"/>
      <c r="K44" s="24"/>
      <c r="L44" s="85"/>
      <c r="M44" s="24"/>
      <c r="N44" s="24"/>
      <c r="O44" s="24"/>
      <c r="P44" s="24"/>
      <c r="Q44" s="24"/>
      <c r="R44" s="24"/>
      <c r="S44" s="18"/>
    </row>
    <row r="45" spans="2:26" ht="15" customHeight="1" x14ac:dyDescent="0.15">
      <c r="B45" s="102" t="s">
        <v>82</v>
      </c>
      <c r="D45" s="90">
        <v>9</v>
      </c>
      <c r="E45" s="88"/>
      <c r="F45" s="90">
        <v>4</v>
      </c>
      <c r="G45" s="88"/>
      <c r="H45" s="153">
        <v>3</v>
      </c>
      <c r="I45" s="88"/>
      <c r="J45" s="24"/>
      <c r="K45" s="24"/>
      <c r="L45" s="85"/>
      <c r="M45" s="24"/>
      <c r="N45" s="90"/>
      <c r="O45" s="24"/>
      <c r="P45" s="90"/>
      <c r="Q45" s="24"/>
      <c r="R45" s="90"/>
      <c r="S45" s="18"/>
    </row>
    <row r="46" spans="2:26" ht="15" customHeight="1" x14ac:dyDescent="0.15">
      <c r="B46" s="104" t="s">
        <v>294</v>
      </c>
      <c r="D46" s="90">
        <v>1</v>
      </c>
      <c r="E46" s="88"/>
      <c r="F46" s="90">
        <v>3</v>
      </c>
      <c r="G46" s="88"/>
      <c r="H46" s="153">
        <v>3</v>
      </c>
      <c r="I46" s="88"/>
      <c r="J46" s="24"/>
      <c r="K46" s="24"/>
      <c r="L46" s="85"/>
      <c r="M46" s="24"/>
      <c r="N46" s="90"/>
      <c r="O46" s="24"/>
      <c r="P46" s="90"/>
      <c r="Q46" s="24"/>
      <c r="R46" s="90"/>
      <c r="S46" s="18"/>
    </row>
    <row r="47" spans="2:26" ht="15" customHeight="1" x14ac:dyDescent="0.15">
      <c r="B47" s="105"/>
      <c r="D47" s="90"/>
      <c r="E47" s="88"/>
      <c r="F47" s="90"/>
      <c r="G47" s="88"/>
      <c r="H47" s="153"/>
      <c r="I47" s="88"/>
      <c r="J47" s="24"/>
      <c r="K47" s="24"/>
      <c r="L47" s="85"/>
      <c r="M47" s="24"/>
      <c r="N47" s="24"/>
      <c r="O47" s="24"/>
      <c r="P47" s="24"/>
      <c r="Q47" s="24"/>
      <c r="R47" s="24"/>
      <c r="S47" s="18"/>
    </row>
    <row r="48" spans="2:26" ht="15" customHeight="1" x14ac:dyDescent="0.15">
      <c r="B48" s="102" t="s">
        <v>295</v>
      </c>
      <c r="D48" s="90" t="s">
        <v>258</v>
      </c>
      <c r="E48" s="88"/>
      <c r="F48" s="90">
        <v>7</v>
      </c>
      <c r="G48" s="88"/>
      <c r="H48" s="221" t="s">
        <v>258</v>
      </c>
      <c r="I48" s="88"/>
      <c r="J48" s="24"/>
      <c r="K48" s="24"/>
      <c r="L48" s="119"/>
      <c r="M48" s="24"/>
      <c r="N48" s="24"/>
      <c r="O48" s="24"/>
      <c r="P48" s="24"/>
      <c r="Q48" s="24"/>
      <c r="R48" s="24"/>
      <c r="S48" s="18"/>
    </row>
    <row r="49" spans="2:19" ht="15" customHeight="1" x14ac:dyDescent="0.15">
      <c r="B49" s="102" t="s">
        <v>2</v>
      </c>
      <c r="D49" s="90">
        <v>2</v>
      </c>
      <c r="E49" s="88"/>
      <c r="F49" s="90">
        <v>1</v>
      </c>
      <c r="G49" s="88"/>
      <c r="H49" s="153">
        <v>4</v>
      </c>
      <c r="I49" s="88"/>
      <c r="J49" s="24"/>
      <c r="K49" s="24"/>
      <c r="L49" s="85"/>
      <c r="M49" s="24"/>
      <c r="N49" s="90"/>
      <c r="O49" s="24"/>
      <c r="P49" s="90"/>
      <c r="Q49" s="24"/>
      <c r="R49" s="90"/>
      <c r="S49" s="18"/>
    </row>
    <row r="50" spans="2:19" ht="15" customHeight="1" x14ac:dyDescent="0.15">
      <c r="B50" s="102" t="s">
        <v>54</v>
      </c>
      <c r="D50" s="90">
        <v>13</v>
      </c>
      <c r="E50" s="88"/>
      <c r="F50" s="90">
        <v>10</v>
      </c>
      <c r="G50" s="88"/>
      <c r="H50" s="153">
        <v>13</v>
      </c>
      <c r="I50" s="88"/>
      <c r="J50" s="24"/>
      <c r="K50" s="24"/>
      <c r="L50" s="57"/>
      <c r="M50" s="24"/>
      <c r="N50" s="24"/>
      <c r="O50" s="24"/>
      <c r="P50" s="24"/>
      <c r="Q50" s="24"/>
      <c r="R50" s="24"/>
      <c r="S50" s="18"/>
    </row>
    <row r="51" spans="2:19" ht="15" customHeight="1" x14ac:dyDescent="0.15">
      <c r="B51" s="102" t="s">
        <v>26</v>
      </c>
      <c r="D51" s="90">
        <v>25</v>
      </c>
      <c r="E51" s="88"/>
      <c r="F51" s="90">
        <v>17</v>
      </c>
      <c r="G51" s="88"/>
      <c r="H51" s="153">
        <v>20</v>
      </c>
      <c r="I51" s="88"/>
      <c r="J51" s="24"/>
      <c r="K51" s="24"/>
      <c r="L51" s="85"/>
      <c r="M51" s="24"/>
      <c r="N51" s="90"/>
      <c r="O51" s="57"/>
      <c r="P51" s="90"/>
      <c r="Q51" s="90"/>
      <c r="R51" s="90"/>
      <c r="S51" s="18"/>
    </row>
    <row r="52" spans="2:19" ht="15" customHeight="1" x14ac:dyDescent="0.15">
      <c r="B52" s="102" t="s">
        <v>296</v>
      </c>
      <c r="D52" s="90">
        <v>2</v>
      </c>
      <c r="E52" s="88"/>
      <c r="F52" s="90">
        <v>6</v>
      </c>
      <c r="G52" s="88"/>
      <c r="H52" s="153">
        <v>5</v>
      </c>
      <c r="I52" s="88"/>
      <c r="J52" s="24"/>
      <c r="K52" s="24"/>
      <c r="L52" s="85"/>
      <c r="M52" s="24"/>
      <c r="N52" s="90"/>
      <c r="O52" s="57"/>
      <c r="P52" s="90"/>
      <c r="Q52" s="90"/>
      <c r="R52" s="90"/>
      <c r="S52" s="18"/>
    </row>
    <row r="53" spans="2:19" ht="13.5" customHeight="1" x14ac:dyDescent="0.15">
      <c r="B53" s="106"/>
      <c r="C53" s="21"/>
      <c r="D53" s="109"/>
      <c r="E53" s="112"/>
      <c r="F53" s="109"/>
      <c r="G53" s="112"/>
      <c r="H53" s="20"/>
      <c r="I53" s="26"/>
      <c r="J53" s="18"/>
      <c r="K53" s="18"/>
      <c r="L53" s="102"/>
      <c r="M53" s="18"/>
      <c r="N53" s="120"/>
      <c r="R53" s="120"/>
    </row>
    <row r="54" spans="2:19" ht="4.1500000000000004" customHeight="1" x14ac:dyDescent="0.15">
      <c r="D54" s="110"/>
      <c r="H54" s="113"/>
      <c r="I54" s="48"/>
      <c r="J54" s="18"/>
      <c r="K54" s="48"/>
      <c r="L54" s="48"/>
      <c r="M54" s="48"/>
      <c r="N54" s="48"/>
      <c r="O54" s="113"/>
      <c r="P54" s="48"/>
      <c r="Q54" s="48"/>
      <c r="R54" s="48"/>
      <c r="S54" s="113"/>
    </row>
    <row r="55" spans="2:19" ht="13.5" customHeight="1" x14ac:dyDescent="0.15">
      <c r="B55" s="2" t="s">
        <v>84</v>
      </c>
      <c r="J55" s="18"/>
      <c r="N55" s="110"/>
      <c r="O55" s="110"/>
      <c r="P55" s="256" t="s">
        <v>297</v>
      </c>
      <c r="Q55" s="298"/>
      <c r="R55" s="298"/>
      <c r="S55" s="298"/>
    </row>
    <row r="56" spans="2:19" ht="15.75" customHeight="1" x14ac:dyDescent="0.15"/>
  </sheetData>
  <mergeCells count="9">
    <mergeCell ref="P55:S55"/>
    <mergeCell ref="A3:C8"/>
    <mergeCell ref="D3:E8"/>
    <mergeCell ref="F3:G8"/>
    <mergeCell ref="H3:I8"/>
    <mergeCell ref="K3:M8"/>
    <mergeCell ref="N3:O8"/>
    <mergeCell ref="P3:Q8"/>
    <mergeCell ref="R3:S8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69"/>
  <sheetViews>
    <sheetView view="pageBreakPreview" zoomScaleSheetLayoutView="100" workbookViewId="0">
      <selection activeCell="J30" sqref="J30"/>
    </sheetView>
  </sheetViews>
  <sheetFormatPr defaultColWidth="9" defaultRowHeight="12" x14ac:dyDescent="0.15"/>
  <cols>
    <col min="1" max="1" width="0.875" style="57" customWidth="1"/>
    <col min="2" max="2" width="7.25" style="57" customWidth="1"/>
    <col min="3" max="3" width="0.875" style="57" customWidth="1"/>
    <col min="4" max="4" width="9.125" style="57" customWidth="1"/>
    <col min="5" max="5" width="1.875" style="57" customWidth="1"/>
    <col min="6" max="6" width="9.25" style="57" customWidth="1"/>
    <col min="7" max="7" width="1.875" style="57" customWidth="1"/>
    <col min="8" max="8" width="9.125" style="57" customWidth="1"/>
    <col min="9" max="9" width="1.875" style="57" customWidth="1"/>
    <col min="10" max="10" width="2" style="57" customWidth="1"/>
    <col min="11" max="11" width="0.875" style="57" customWidth="1"/>
    <col min="12" max="12" width="7.25" style="57" customWidth="1"/>
    <col min="13" max="13" width="0.875" style="57" customWidth="1"/>
    <col min="14" max="14" width="9.375" style="57" customWidth="1"/>
    <col min="15" max="15" width="1.875" style="57" customWidth="1"/>
    <col min="16" max="16" width="9.5" style="57" customWidth="1"/>
    <col min="17" max="17" width="1.875" style="57" customWidth="1"/>
    <col min="18" max="18" width="9.375" style="57" customWidth="1"/>
    <col min="19" max="19" width="1.875" style="57" customWidth="1"/>
    <col min="20" max="20" width="6.5" style="57" customWidth="1"/>
    <col min="21" max="24" width="4.875" style="57" customWidth="1"/>
    <col min="25" max="26" width="6.5" style="57" customWidth="1"/>
    <col min="27" max="27" width="9" style="57" bestFit="1"/>
    <col min="28" max="16384" width="9" style="57"/>
  </cols>
  <sheetData>
    <row r="1" spans="1:20" ht="15" customHeight="1" x14ac:dyDescent="0.15">
      <c r="A1" s="81" t="s">
        <v>298</v>
      </c>
    </row>
    <row r="2" spans="1:20" ht="12" customHeight="1" x14ac:dyDescent="0.15">
      <c r="A2" s="81"/>
    </row>
    <row r="3" spans="1:20" s="92" customFormat="1" ht="15" customHeight="1" x14ac:dyDescent="0.15">
      <c r="A3" s="312" t="s">
        <v>272</v>
      </c>
      <c r="B3" s="312"/>
      <c r="C3" s="313"/>
      <c r="D3" s="318" t="s">
        <v>21</v>
      </c>
      <c r="E3" s="319"/>
      <c r="F3" s="318" t="s">
        <v>373</v>
      </c>
      <c r="G3" s="319"/>
      <c r="H3" s="305" t="s">
        <v>249</v>
      </c>
      <c r="I3" s="306"/>
      <c r="J3" s="115"/>
      <c r="K3" s="299" t="s">
        <v>272</v>
      </c>
      <c r="L3" s="299"/>
      <c r="M3" s="299"/>
      <c r="N3" s="305" t="s">
        <v>21</v>
      </c>
      <c r="O3" s="306"/>
      <c r="P3" s="305" t="s">
        <v>373</v>
      </c>
      <c r="Q3" s="306"/>
      <c r="R3" s="305" t="s">
        <v>249</v>
      </c>
      <c r="S3" s="306"/>
    </row>
    <row r="4" spans="1:20" s="92" customFormat="1" ht="12" customHeight="1" x14ac:dyDescent="0.15">
      <c r="A4" s="314"/>
      <c r="B4" s="314"/>
      <c r="C4" s="315"/>
      <c r="D4" s="320"/>
      <c r="E4" s="321"/>
      <c r="F4" s="320"/>
      <c r="G4" s="321"/>
      <c r="H4" s="307"/>
      <c r="I4" s="308"/>
      <c r="J4" s="115"/>
      <c r="K4" s="301"/>
      <c r="L4" s="301"/>
      <c r="M4" s="301"/>
      <c r="N4" s="307"/>
      <c r="O4" s="308"/>
      <c r="P4" s="307"/>
      <c r="Q4" s="308"/>
      <c r="R4" s="307"/>
      <c r="S4" s="308"/>
    </row>
    <row r="5" spans="1:20" s="92" customFormat="1" ht="6" customHeight="1" x14ac:dyDescent="0.15">
      <c r="A5" s="314"/>
      <c r="B5" s="314"/>
      <c r="C5" s="315"/>
      <c r="D5" s="320"/>
      <c r="E5" s="321"/>
      <c r="F5" s="320"/>
      <c r="G5" s="321"/>
      <c r="H5" s="307"/>
      <c r="I5" s="308"/>
      <c r="J5" s="115"/>
      <c r="K5" s="301"/>
      <c r="L5" s="301"/>
      <c r="M5" s="301"/>
      <c r="N5" s="307"/>
      <c r="O5" s="308"/>
      <c r="P5" s="307"/>
      <c r="Q5" s="308"/>
      <c r="R5" s="307"/>
      <c r="S5" s="308"/>
    </row>
    <row r="6" spans="1:20" s="92" customFormat="1" ht="5.25" customHeight="1" x14ac:dyDescent="0.15">
      <c r="A6" s="314"/>
      <c r="B6" s="314"/>
      <c r="C6" s="315"/>
      <c r="D6" s="320"/>
      <c r="E6" s="321"/>
      <c r="F6" s="320"/>
      <c r="G6" s="321"/>
      <c r="H6" s="307"/>
      <c r="I6" s="308"/>
      <c r="J6" s="115"/>
      <c r="K6" s="301"/>
      <c r="L6" s="301"/>
      <c r="M6" s="301"/>
      <c r="N6" s="307"/>
      <c r="O6" s="308"/>
      <c r="P6" s="307"/>
      <c r="Q6" s="308"/>
      <c r="R6" s="307"/>
      <c r="S6" s="308"/>
    </row>
    <row r="7" spans="1:20" s="92" customFormat="1" ht="8.25" customHeight="1" x14ac:dyDescent="0.15">
      <c r="A7" s="314"/>
      <c r="B7" s="314"/>
      <c r="C7" s="315"/>
      <c r="D7" s="320"/>
      <c r="E7" s="321"/>
      <c r="F7" s="320"/>
      <c r="G7" s="321"/>
      <c r="H7" s="307"/>
      <c r="I7" s="308"/>
      <c r="J7" s="115"/>
      <c r="K7" s="301"/>
      <c r="L7" s="301"/>
      <c r="M7" s="301"/>
      <c r="N7" s="307"/>
      <c r="O7" s="308"/>
      <c r="P7" s="307"/>
      <c r="Q7" s="308"/>
      <c r="R7" s="307"/>
      <c r="S7" s="308"/>
    </row>
    <row r="8" spans="1:20" ht="8.25" customHeight="1" x14ac:dyDescent="0.15">
      <c r="A8" s="316"/>
      <c r="B8" s="316"/>
      <c r="C8" s="317"/>
      <c r="D8" s="322"/>
      <c r="E8" s="323"/>
      <c r="F8" s="322"/>
      <c r="G8" s="323"/>
      <c r="H8" s="309"/>
      <c r="I8" s="310"/>
      <c r="J8" s="18"/>
      <c r="K8" s="303"/>
      <c r="L8" s="303"/>
      <c r="M8" s="303"/>
      <c r="N8" s="309"/>
      <c r="O8" s="310"/>
      <c r="P8" s="309"/>
      <c r="Q8" s="310"/>
      <c r="R8" s="309"/>
      <c r="S8" s="310"/>
    </row>
    <row r="9" spans="1:20" ht="4.5" customHeight="1" x14ac:dyDescent="0.15">
      <c r="D9" s="125"/>
      <c r="E9" s="125"/>
      <c r="F9" s="125"/>
      <c r="G9" s="125"/>
      <c r="H9" s="125"/>
      <c r="I9" s="125"/>
      <c r="J9" s="24"/>
      <c r="K9" s="24"/>
      <c r="L9" s="24"/>
      <c r="M9" s="24"/>
      <c r="N9" s="125"/>
      <c r="O9" s="125"/>
      <c r="P9" s="125"/>
      <c r="Q9" s="125"/>
      <c r="R9" s="125"/>
      <c r="S9" s="125"/>
    </row>
    <row r="10" spans="1:20" ht="12" customHeight="1" x14ac:dyDescent="0.15">
      <c r="B10" s="84" t="s">
        <v>46</v>
      </c>
      <c r="C10" s="87"/>
      <c r="D10" s="89">
        <v>2351</v>
      </c>
      <c r="E10" s="111"/>
      <c r="F10" s="89">
        <v>2495</v>
      </c>
      <c r="G10" s="111"/>
      <c r="H10" s="89">
        <v>2289</v>
      </c>
      <c r="I10" s="114"/>
      <c r="J10" s="24"/>
      <c r="K10" s="24"/>
      <c r="L10" s="83" t="s">
        <v>299</v>
      </c>
      <c r="N10" s="90">
        <v>5</v>
      </c>
      <c r="O10" s="24"/>
      <c r="P10" s="90">
        <v>7</v>
      </c>
      <c r="R10" s="153">
        <v>6</v>
      </c>
      <c r="S10" s="24"/>
      <c r="T10" s="24"/>
    </row>
    <row r="11" spans="1:20" ht="12" customHeight="1" x14ac:dyDescent="0.15">
      <c r="B11" s="24"/>
      <c r="C11" s="24"/>
      <c r="D11" s="90"/>
      <c r="E11" s="88"/>
      <c r="F11" s="90"/>
      <c r="G11" s="88"/>
      <c r="H11" s="153"/>
      <c r="I11" s="88"/>
      <c r="J11" s="24"/>
      <c r="K11" s="24"/>
      <c r="L11" s="118" t="s">
        <v>300</v>
      </c>
      <c r="M11" s="24"/>
      <c r="N11" s="90">
        <v>15</v>
      </c>
      <c r="O11" s="24"/>
      <c r="P11" s="90">
        <v>19</v>
      </c>
      <c r="R11" s="153">
        <v>12</v>
      </c>
      <c r="S11" s="24"/>
      <c r="T11" s="24"/>
    </row>
    <row r="12" spans="1:20" ht="12" customHeight="1" x14ac:dyDescent="0.15">
      <c r="B12" s="118" t="s">
        <v>302</v>
      </c>
      <c r="C12" s="24"/>
      <c r="D12" s="90">
        <v>385</v>
      </c>
      <c r="E12" s="88"/>
      <c r="F12" s="90">
        <v>506</v>
      </c>
      <c r="G12" s="88"/>
      <c r="H12" s="153">
        <v>444</v>
      </c>
      <c r="I12" s="88"/>
      <c r="J12" s="24"/>
      <c r="K12" s="24"/>
      <c r="L12" s="85" t="s">
        <v>200</v>
      </c>
      <c r="M12" s="24"/>
      <c r="N12" s="90">
        <v>18</v>
      </c>
      <c r="O12" s="24"/>
      <c r="P12" s="90">
        <v>17</v>
      </c>
      <c r="R12" s="153">
        <v>30</v>
      </c>
      <c r="S12" s="24"/>
      <c r="T12" s="24"/>
    </row>
    <row r="13" spans="1:20" ht="12" customHeight="1" x14ac:dyDescent="0.15">
      <c r="B13" s="24" t="s">
        <v>303</v>
      </c>
      <c r="C13" s="24"/>
      <c r="D13" s="90">
        <v>29</v>
      </c>
      <c r="E13" s="88"/>
      <c r="F13" s="90">
        <v>36</v>
      </c>
      <c r="G13" s="88"/>
      <c r="H13" s="153">
        <v>26</v>
      </c>
      <c r="I13" s="88"/>
      <c r="J13" s="24"/>
      <c r="K13" s="24"/>
      <c r="L13" s="85" t="s">
        <v>205</v>
      </c>
      <c r="M13" s="24"/>
      <c r="N13" s="90">
        <v>28</v>
      </c>
      <c r="O13" s="24"/>
      <c r="P13" s="90">
        <v>15</v>
      </c>
      <c r="R13" s="153">
        <v>44</v>
      </c>
      <c r="S13" s="24"/>
      <c r="T13" s="24"/>
    </row>
    <row r="14" spans="1:20" ht="12" customHeight="1" x14ac:dyDescent="0.15">
      <c r="B14" s="24" t="s">
        <v>304</v>
      </c>
      <c r="C14" s="24"/>
      <c r="D14" s="90">
        <v>76</v>
      </c>
      <c r="E14" s="88"/>
      <c r="F14" s="90">
        <v>116</v>
      </c>
      <c r="G14" s="88"/>
      <c r="H14" s="153">
        <v>102</v>
      </c>
      <c r="I14" s="88"/>
      <c r="J14" s="24"/>
      <c r="K14" s="24"/>
      <c r="L14" s="85" t="s">
        <v>18</v>
      </c>
      <c r="M14" s="24"/>
      <c r="N14" s="90">
        <v>7</v>
      </c>
      <c r="O14" s="24"/>
      <c r="P14" s="90">
        <v>2</v>
      </c>
      <c r="R14" s="153">
        <v>1</v>
      </c>
      <c r="S14" s="24"/>
      <c r="T14" s="24"/>
    </row>
    <row r="15" spans="1:20" ht="12" customHeight="1" x14ac:dyDescent="0.15">
      <c r="B15" s="24" t="s">
        <v>305</v>
      </c>
      <c r="C15" s="24"/>
      <c r="D15" s="90">
        <v>46</v>
      </c>
      <c r="E15" s="88"/>
      <c r="F15" s="90">
        <v>43</v>
      </c>
      <c r="G15" s="88"/>
      <c r="H15" s="153">
        <v>57</v>
      </c>
      <c r="I15" s="88"/>
      <c r="J15" s="24"/>
      <c r="K15" s="24"/>
      <c r="L15" s="24"/>
      <c r="M15" s="24"/>
      <c r="N15" s="90"/>
      <c r="O15" s="24"/>
      <c r="P15" s="90"/>
      <c r="R15" s="153"/>
      <c r="S15" s="24"/>
      <c r="T15" s="24"/>
    </row>
    <row r="16" spans="1:20" ht="12" customHeight="1" x14ac:dyDescent="0.15">
      <c r="B16" s="24" t="s">
        <v>306</v>
      </c>
      <c r="C16" s="24"/>
      <c r="D16" s="90">
        <v>36</v>
      </c>
      <c r="E16" s="88"/>
      <c r="F16" s="90">
        <v>46</v>
      </c>
      <c r="G16" s="88"/>
      <c r="H16" s="153">
        <v>46</v>
      </c>
      <c r="I16" s="88"/>
      <c r="J16" s="24"/>
      <c r="K16" s="24"/>
      <c r="L16" s="116" t="s">
        <v>307</v>
      </c>
      <c r="M16" s="24"/>
      <c r="N16" s="90">
        <v>5</v>
      </c>
      <c r="O16" s="24"/>
      <c r="P16" s="90">
        <v>4</v>
      </c>
      <c r="R16" s="153">
        <v>8</v>
      </c>
      <c r="S16" s="24"/>
      <c r="T16" s="24"/>
    </row>
    <row r="17" spans="2:20" ht="12" customHeight="1" x14ac:dyDescent="0.15">
      <c r="B17" s="24" t="s">
        <v>310</v>
      </c>
      <c r="C17" s="24"/>
      <c r="D17" s="90">
        <v>33</v>
      </c>
      <c r="E17" s="88"/>
      <c r="F17" s="90">
        <v>27</v>
      </c>
      <c r="G17" s="88"/>
      <c r="H17" s="153">
        <v>36</v>
      </c>
      <c r="I17" s="88"/>
      <c r="J17" s="24"/>
      <c r="K17" s="24"/>
      <c r="L17" s="85" t="s">
        <v>311</v>
      </c>
      <c r="M17" s="24"/>
      <c r="N17" s="90" t="s">
        <v>258</v>
      </c>
      <c r="O17" s="24"/>
      <c r="P17" s="90" t="s">
        <v>258</v>
      </c>
      <c r="R17" s="153">
        <v>1</v>
      </c>
      <c r="S17" s="24"/>
      <c r="T17" s="24"/>
    </row>
    <row r="18" spans="2:20" ht="12" customHeight="1" x14ac:dyDescent="0.15">
      <c r="B18" s="24" t="s">
        <v>135</v>
      </c>
      <c r="C18" s="24"/>
      <c r="D18" s="90">
        <v>31</v>
      </c>
      <c r="E18" s="88"/>
      <c r="F18" s="90">
        <v>28</v>
      </c>
      <c r="G18" s="88"/>
      <c r="H18" s="153">
        <v>26</v>
      </c>
      <c r="I18" s="88"/>
      <c r="J18" s="24"/>
      <c r="K18" s="24"/>
      <c r="L18" s="85" t="s">
        <v>312</v>
      </c>
      <c r="M18" s="24"/>
      <c r="N18" s="90">
        <v>5</v>
      </c>
      <c r="O18" s="24"/>
      <c r="P18" s="90">
        <v>8</v>
      </c>
      <c r="R18" s="153">
        <v>8</v>
      </c>
      <c r="S18" s="24"/>
      <c r="T18" s="24"/>
    </row>
    <row r="19" spans="2:20" ht="12" customHeight="1" x14ac:dyDescent="0.15">
      <c r="B19" s="24" t="s">
        <v>313</v>
      </c>
      <c r="C19" s="24"/>
      <c r="D19" s="90">
        <v>46</v>
      </c>
      <c r="E19" s="88"/>
      <c r="F19" s="90">
        <v>81</v>
      </c>
      <c r="G19" s="88"/>
      <c r="H19" s="153">
        <v>45</v>
      </c>
      <c r="I19" s="88"/>
      <c r="J19" s="24"/>
      <c r="K19" s="24"/>
      <c r="L19" s="85" t="s">
        <v>314</v>
      </c>
      <c r="M19" s="24"/>
      <c r="N19" s="90">
        <v>1</v>
      </c>
      <c r="O19" s="24"/>
      <c r="P19" s="90">
        <v>4</v>
      </c>
      <c r="R19" s="153">
        <v>2</v>
      </c>
      <c r="S19" s="24"/>
      <c r="T19" s="24"/>
    </row>
    <row r="20" spans="2:20" ht="12" customHeight="1" x14ac:dyDescent="0.15">
      <c r="B20" s="24" t="s">
        <v>142</v>
      </c>
      <c r="C20" s="24"/>
      <c r="D20" s="90">
        <v>36</v>
      </c>
      <c r="E20" s="88"/>
      <c r="F20" s="90">
        <v>64</v>
      </c>
      <c r="G20" s="88"/>
      <c r="H20" s="153">
        <v>37</v>
      </c>
      <c r="I20" s="88"/>
      <c r="J20" s="24"/>
      <c r="K20" s="24"/>
      <c r="L20" s="85" t="s">
        <v>315</v>
      </c>
      <c r="M20" s="24"/>
      <c r="N20" s="90">
        <v>10</v>
      </c>
      <c r="O20" s="24"/>
      <c r="P20" s="90">
        <v>9</v>
      </c>
      <c r="R20" s="153">
        <v>6</v>
      </c>
      <c r="S20" s="24"/>
      <c r="T20" s="24"/>
    </row>
    <row r="21" spans="2:20" ht="12" customHeight="1" x14ac:dyDescent="0.15">
      <c r="B21" s="24" t="s">
        <v>65</v>
      </c>
      <c r="C21" s="24"/>
      <c r="D21" s="90">
        <v>30</v>
      </c>
      <c r="E21" s="88"/>
      <c r="F21" s="90">
        <v>37</v>
      </c>
      <c r="G21" s="88"/>
      <c r="H21" s="153">
        <v>42</v>
      </c>
      <c r="I21" s="88"/>
      <c r="J21" s="24"/>
      <c r="K21" s="24"/>
      <c r="N21" s="90"/>
      <c r="O21" s="24"/>
      <c r="P21" s="90"/>
      <c r="R21" s="153"/>
      <c r="S21" s="24"/>
      <c r="T21" s="24"/>
    </row>
    <row r="22" spans="2:20" ht="12" customHeight="1" x14ac:dyDescent="0.15">
      <c r="B22" s="24" t="s">
        <v>317</v>
      </c>
      <c r="C22" s="24"/>
      <c r="D22" s="90">
        <v>22</v>
      </c>
      <c r="E22" s="88"/>
      <c r="F22" s="90">
        <v>28</v>
      </c>
      <c r="G22" s="88"/>
      <c r="H22" s="153">
        <v>27</v>
      </c>
      <c r="I22" s="88"/>
      <c r="J22" s="24"/>
      <c r="K22" s="24"/>
      <c r="L22" s="85" t="s">
        <v>172</v>
      </c>
      <c r="M22" s="24"/>
      <c r="N22" s="90">
        <v>5</v>
      </c>
      <c r="O22" s="24"/>
      <c r="P22" s="90">
        <v>13</v>
      </c>
      <c r="R22" s="153">
        <v>11</v>
      </c>
      <c r="S22" s="24"/>
      <c r="T22" s="24"/>
    </row>
    <row r="23" spans="2:20" ht="11.25" customHeight="1" x14ac:dyDescent="0.15">
      <c r="B23" s="24"/>
      <c r="C23" s="24"/>
      <c r="D23" s="90"/>
      <c r="E23" s="88"/>
      <c r="F23" s="90"/>
      <c r="G23" s="88"/>
      <c r="H23" s="153"/>
      <c r="I23" s="88"/>
      <c r="J23" s="24"/>
      <c r="K23" s="24"/>
      <c r="L23" s="85" t="s">
        <v>233</v>
      </c>
      <c r="M23" s="24"/>
      <c r="N23" s="90">
        <v>32</v>
      </c>
      <c r="O23" s="24"/>
      <c r="P23" s="90">
        <v>45</v>
      </c>
      <c r="R23" s="153">
        <v>26</v>
      </c>
      <c r="S23" s="24"/>
      <c r="T23" s="24"/>
    </row>
    <row r="24" spans="2:20" ht="12" customHeight="1" x14ac:dyDescent="0.15">
      <c r="B24" s="85" t="s">
        <v>167</v>
      </c>
      <c r="C24" s="24"/>
      <c r="D24" s="90">
        <v>53</v>
      </c>
      <c r="E24" s="88"/>
      <c r="F24" s="90">
        <v>46</v>
      </c>
      <c r="G24" s="88"/>
      <c r="H24" s="153">
        <v>65</v>
      </c>
      <c r="I24" s="88"/>
      <c r="J24" s="24"/>
      <c r="K24" s="24"/>
      <c r="L24" s="85" t="s">
        <v>318</v>
      </c>
      <c r="M24" s="24"/>
      <c r="N24" s="90">
        <v>2</v>
      </c>
      <c r="O24" s="24"/>
      <c r="P24" s="90">
        <v>2</v>
      </c>
      <c r="R24" s="153">
        <v>1</v>
      </c>
      <c r="S24" s="24"/>
      <c r="T24" s="24"/>
    </row>
    <row r="25" spans="2:20" ht="12" customHeight="1" x14ac:dyDescent="0.15">
      <c r="B25" s="85" t="s">
        <v>321</v>
      </c>
      <c r="C25" s="24"/>
      <c r="D25" s="90">
        <v>215</v>
      </c>
      <c r="E25" s="88"/>
      <c r="F25" s="90">
        <v>175</v>
      </c>
      <c r="G25" s="88"/>
      <c r="H25" s="153">
        <v>163</v>
      </c>
      <c r="I25" s="88"/>
      <c r="J25" s="24"/>
      <c r="K25" s="24"/>
      <c r="L25" s="118" t="s">
        <v>9</v>
      </c>
      <c r="M25" s="24"/>
      <c r="N25" s="90">
        <v>3</v>
      </c>
      <c r="O25" s="24"/>
      <c r="P25" s="90">
        <v>3</v>
      </c>
      <c r="R25" s="153">
        <v>6</v>
      </c>
      <c r="S25" s="24"/>
      <c r="T25" s="24"/>
    </row>
    <row r="26" spans="2:20" ht="12" customHeight="1" x14ac:dyDescent="0.15">
      <c r="B26" s="85" t="s">
        <v>265</v>
      </c>
      <c r="C26" s="24"/>
      <c r="D26" s="90">
        <v>67</v>
      </c>
      <c r="E26" s="88"/>
      <c r="F26" s="90">
        <v>85</v>
      </c>
      <c r="G26" s="88"/>
      <c r="H26" s="153">
        <v>88</v>
      </c>
      <c r="I26" s="88"/>
      <c r="J26" s="24"/>
      <c r="K26" s="24"/>
      <c r="N26" s="90"/>
      <c r="O26" s="24"/>
      <c r="P26" s="90"/>
      <c r="R26" s="153"/>
      <c r="S26" s="24"/>
      <c r="T26" s="24"/>
    </row>
    <row r="27" spans="2:20" ht="12" customHeight="1" x14ac:dyDescent="0.15">
      <c r="B27" s="83" t="s">
        <v>322</v>
      </c>
      <c r="D27" s="90">
        <v>229</v>
      </c>
      <c r="E27" s="88"/>
      <c r="F27" s="90">
        <v>190</v>
      </c>
      <c r="G27" s="88"/>
      <c r="H27" s="153">
        <v>153</v>
      </c>
      <c r="I27" s="88"/>
      <c r="J27" s="24"/>
      <c r="K27" s="24"/>
      <c r="L27" s="85" t="s">
        <v>323</v>
      </c>
      <c r="M27" s="24"/>
      <c r="N27" s="90">
        <v>2</v>
      </c>
      <c r="O27" s="24"/>
      <c r="P27" s="90" t="s">
        <v>258</v>
      </c>
      <c r="R27" s="221" t="s">
        <v>258</v>
      </c>
      <c r="S27" s="24"/>
      <c r="T27" s="24"/>
    </row>
    <row r="28" spans="2:20" ht="12" customHeight="1" x14ac:dyDescent="0.15">
      <c r="B28" s="83" t="s">
        <v>324</v>
      </c>
      <c r="D28" s="90">
        <v>10</v>
      </c>
      <c r="E28" s="88"/>
      <c r="F28" s="90">
        <v>6</v>
      </c>
      <c r="G28" s="88"/>
      <c r="H28" s="153">
        <v>5</v>
      </c>
      <c r="I28" s="88"/>
      <c r="J28" s="24"/>
      <c r="K28" s="24"/>
      <c r="L28" s="85" t="s">
        <v>325</v>
      </c>
      <c r="M28" s="24"/>
      <c r="N28" s="90">
        <v>3</v>
      </c>
      <c r="O28" s="24"/>
      <c r="P28" s="90" t="s">
        <v>258</v>
      </c>
      <c r="R28" s="153">
        <v>3</v>
      </c>
      <c r="S28" s="24"/>
      <c r="T28" s="24"/>
    </row>
    <row r="29" spans="2:20" ht="12" customHeight="1" x14ac:dyDescent="0.15">
      <c r="D29" s="90"/>
      <c r="E29" s="88"/>
      <c r="F29" s="90"/>
      <c r="G29" s="88"/>
      <c r="H29" s="153"/>
      <c r="I29" s="88"/>
      <c r="J29" s="24"/>
      <c r="K29" s="24"/>
      <c r="L29" s="85" t="s">
        <v>161</v>
      </c>
      <c r="M29" s="24"/>
      <c r="N29" s="90" t="s">
        <v>258</v>
      </c>
      <c r="O29" s="24"/>
      <c r="P29" s="90">
        <v>1</v>
      </c>
      <c r="R29" s="221" t="s">
        <v>258</v>
      </c>
      <c r="S29" s="24"/>
      <c r="T29" s="24"/>
    </row>
    <row r="30" spans="2:20" ht="12" customHeight="1" x14ac:dyDescent="0.15">
      <c r="B30" s="83" t="s">
        <v>328</v>
      </c>
      <c r="D30" s="90">
        <v>21</v>
      </c>
      <c r="E30" s="88"/>
      <c r="F30" s="90">
        <v>31</v>
      </c>
      <c r="G30" s="88"/>
      <c r="H30" s="153">
        <v>21</v>
      </c>
      <c r="I30" s="88"/>
      <c r="J30" s="24"/>
      <c r="K30" s="24"/>
      <c r="L30" s="116" t="s">
        <v>329</v>
      </c>
      <c r="M30" s="24"/>
      <c r="N30" s="90">
        <v>2</v>
      </c>
      <c r="O30" s="24"/>
      <c r="P30" s="90">
        <v>2</v>
      </c>
      <c r="R30" s="221" t="s">
        <v>258</v>
      </c>
      <c r="S30" s="24"/>
      <c r="T30" s="24"/>
    </row>
    <row r="31" spans="2:20" ht="12" customHeight="1" x14ac:dyDescent="0.15">
      <c r="B31" s="83" t="s">
        <v>331</v>
      </c>
      <c r="D31" s="90">
        <v>1</v>
      </c>
      <c r="E31" s="88"/>
      <c r="F31" s="90">
        <v>3</v>
      </c>
      <c r="G31" s="88"/>
      <c r="H31" s="153">
        <v>4</v>
      </c>
      <c r="I31" s="88"/>
      <c r="J31" s="24"/>
      <c r="K31" s="24"/>
      <c r="N31" s="90"/>
      <c r="O31" s="24"/>
      <c r="P31" s="90"/>
      <c r="R31" s="153"/>
      <c r="S31" s="24"/>
      <c r="T31" s="24"/>
    </row>
    <row r="32" spans="2:20" ht="12" customHeight="1" x14ac:dyDescent="0.15">
      <c r="B32" s="83" t="s">
        <v>81</v>
      </c>
      <c r="D32" s="90">
        <v>54</v>
      </c>
      <c r="E32" s="88"/>
      <c r="F32" s="90">
        <v>100</v>
      </c>
      <c r="G32" s="88"/>
      <c r="H32" s="153">
        <v>79</v>
      </c>
      <c r="I32" s="88"/>
      <c r="J32" s="24"/>
      <c r="K32" s="24"/>
      <c r="L32" s="116" t="s">
        <v>332</v>
      </c>
      <c r="M32" s="24"/>
      <c r="N32" s="90" t="s">
        <v>258</v>
      </c>
      <c r="O32" s="24"/>
      <c r="P32" s="90" t="s">
        <v>258</v>
      </c>
      <c r="R32" s="153">
        <v>1</v>
      </c>
      <c r="S32" s="24"/>
      <c r="T32" s="24"/>
    </row>
    <row r="33" spans="2:20" ht="12" customHeight="1" x14ac:dyDescent="0.15">
      <c r="B33" s="83" t="s">
        <v>327</v>
      </c>
      <c r="D33" s="90">
        <v>19</v>
      </c>
      <c r="E33" s="88"/>
      <c r="F33" s="90">
        <v>26</v>
      </c>
      <c r="G33" s="88"/>
      <c r="H33" s="153">
        <v>20</v>
      </c>
      <c r="I33" s="88"/>
      <c r="J33" s="24"/>
      <c r="K33" s="24"/>
      <c r="L33" s="85" t="s">
        <v>333</v>
      </c>
      <c r="M33" s="24"/>
      <c r="N33" s="90">
        <v>2</v>
      </c>
      <c r="O33" s="24"/>
      <c r="P33" s="90">
        <v>1</v>
      </c>
      <c r="R33" s="153">
        <v>1</v>
      </c>
      <c r="S33" s="24"/>
      <c r="T33" s="24"/>
    </row>
    <row r="34" spans="2:20" ht="12" customHeight="1" x14ac:dyDescent="0.15">
      <c r="B34" s="123" t="s">
        <v>78</v>
      </c>
      <c r="D34" s="90">
        <v>62</v>
      </c>
      <c r="E34" s="88"/>
      <c r="F34" s="90">
        <v>54</v>
      </c>
      <c r="G34" s="88"/>
      <c r="H34" s="153">
        <v>55</v>
      </c>
      <c r="I34" s="88"/>
      <c r="J34" s="24"/>
      <c r="K34" s="24"/>
      <c r="L34" s="85" t="s">
        <v>334</v>
      </c>
      <c r="M34" s="24"/>
      <c r="N34" s="90" t="s">
        <v>258</v>
      </c>
      <c r="O34" s="24"/>
      <c r="P34" s="90" t="s">
        <v>258</v>
      </c>
      <c r="R34" s="153">
        <v>1</v>
      </c>
      <c r="S34" s="24"/>
      <c r="T34" s="24"/>
    </row>
    <row r="35" spans="2:20" ht="12" customHeight="1" x14ac:dyDescent="0.15">
      <c r="D35" s="90"/>
      <c r="E35" s="88"/>
      <c r="F35" s="90"/>
      <c r="G35" s="88"/>
      <c r="H35" s="153"/>
      <c r="I35" s="88"/>
      <c r="J35" s="24"/>
      <c r="K35" s="24"/>
      <c r="L35" s="24"/>
      <c r="N35" s="90"/>
      <c r="O35" s="24"/>
      <c r="P35" s="90"/>
      <c r="R35" s="153"/>
      <c r="S35" s="24"/>
      <c r="T35" s="24"/>
    </row>
    <row r="36" spans="2:20" ht="12" customHeight="1" x14ac:dyDescent="0.15">
      <c r="B36" s="123" t="s">
        <v>335</v>
      </c>
      <c r="D36" s="90">
        <v>26</v>
      </c>
      <c r="E36" s="88"/>
      <c r="F36" s="90">
        <v>33</v>
      </c>
      <c r="G36" s="88"/>
      <c r="H36" s="153">
        <v>29</v>
      </c>
      <c r="I36" s="88"/>
      <c r="J36" s="24"/>
      <c r="K36" s="24"/>
      <c r="L36" s="85" t="s">
        <v>225</v>
      </c>
      <c r="M36" s="24"/>
      <c r="N36" s="90">
        <v>9</v>
      </c>
      <c r="O36" s="24"/>
      <c r="P36" s="90">
        <v>7</v>
      </c>
      <c r="R36" s="153">
        <v>11</v>
      </c>
      <c r="S36" s="24"/>
      <c r="T36" s="24"/>
    </row>
    <row r="37" spans="2:20" ht="12" customHeight="1" x14ac:dyDescent="0.15">
      <c r="B37" s="83" t="s">
        <v>276</v>
      </c>
      <c r="D37" s="90">
        <v>12</v>
      </c>
      <c r="E37" s="88"/>
      <c r="F37" s="90">
        <v>17</v>
      </c>
      <c r="G37" s="88"/>
      <c r="H37" s="153">
        <v>7</v>
      </c>
      <c r="I37" s="88"/>
      <c r="J37" s="24"/>
      <c r="K37" s="24"/>
      <c r="L37" s="24"/>
      <c r="N37" s="90"/>
      <c r="O37" s="24"/>
      <c r="P37" s="90"/>
      <c r="R37" s="153"/>
      <c r="S37" s="24"/>
      <c r="T37" s="24"/>
    </row>
    <row r="38" spans="2:20" ht="12" customHeight="1" x14ac:dyDescent="0.15">
      <c r="B38" s="83" t="s">
        <v>336</v>
      </c>
      <c r="D38" s="90">
        <v>61</v>
      </c>
      <c r="E38" s="88"/>
      <c r="F38" s="90">
        <v>40</v>
      </c>
      <c r="G38" s="88"/>
      <c r="H38" s="153">
        <v>45</v>
      </c>
      <c r="I38" s="88"/>
      <c r="J38" s="24"/>
      <c r="K38" s="24"/>
      <c r="L38" s="85" t="s">
        <v>17</v>
      </c>
      <c r="M38" s="24"/>
      <c r="N38" s="90">
        <v>15</v>
      </c>
      <c r="O38" s="24"/>
      <c r="P38" s="90">
        <v>5</v>
      </c>
      <c r="R38" s="153">
        <v>5</v>
      </c>
      <c r="S38" s="24"/>
      <c r="T38" s="24"/>
    </row>
    <row r="39" spans="2:20" ht="12" customHeight="1" x14ac:dyDescent="0.15">
      <c r="B39" s="83"/>
      <c r="D39" s="90"/>
      <c r="E39" s="88"/>
      <c r="F39" s="90"/>
      <c r="G39" s="88"/>
      <c r="H39" s="153"/>
      <c r="I39" s="88"/>
      <c r="J39" s="24"/>
      <c r="K39" s="24"/>
      <c r="L39" s="24"/>
      <c r="N39" s="90"/>
      <c r="O39" s="24"/>
      <c r="P39" s="90"/>
      <c r="R39" s="153"/>
      <c r="S39" s="24"/>
      <c r="T39" s="24"/>
    </row>
    <row r="40" spans="2:20" ht="12" customHeight="1" x14ac:dyDescent="0.15">
      <c r="B40" s="83" t="s">
        <v>285</v>
      </c>
      <c r="D40" s="90">
        <v>62</v>
      </c>
      <c r="E40" s="88"/>
      <c r="F40" s="90">
        <v>69</v>
      </c>
      <c r="G40" s="88"/>
      <c r="H40" s="153">
        <v>77</v>
      </c>
      <c r="I40" s="88"/>
      <c r="J40" s="24"/>
      <c r="K40" s="24"/>
      <c r="L40" s="85" t="s">
        <v>337</v>
      </c>
      <c r="M40" s="24"/>
      <c r="N40" s="90">
        <v>7</v>
      </c>
      <c r="O40" s="24"/>
      <c r="P40" s="90">
        <v>9</v>
      </c>
      <c r="R40" s="153">
        <v>3</v>
      </c>
      <c r="S40" s="24"/>
      <c r="T40" s="24"/>
    </row>
    <row r="41" spans="2:20" ht="12" customHeight="1" x14ac:dyDescent="0.15">
      <c r="B41" s="83" t="s">
        <v>121</v>
      </c>
      <c r="D41" s="90">
        <v>249</v>
      </c>
      <c r="E41" s="88"/>
      <c r="F41" s="90">
        <v>240</v>
      </c>
      <c r="G41" s="88"/>
      <c r="H41" s="153">
        <v>219</v>
      </c>
      <c r="I41" s="88"/>
      <c r="J41" s="24"/>
      <c r="K41" s="24"/>
      <c r="L41" s="85" t="s">
        <v>211</v>
      </c>
      <c r="M41" s="24"/>
      <c r="N41" s="90">
        <v>6</v>
      </c>
      <c r="O41" s="24"/>
      <c r="P41" s="90" t="s">
        <v>258</v>
      </c>
      <c r="R41" s="153">
        <v>3</v>
      </c>
      <c r="S41" s="24"/>
      <c r="T41" s="24"/>
    </row>
    <row r="42" spans="2:20" ht="12" customHeight="1" x14ac:dyDescent="0.15">
      <c r="D42" s="90"/>
      <c r="E42" s="88"/>
      <c r="F42" s="90"/>
      <c r="G42" s="88"/>
      <c r="H42" s="153"/>
      <c r="I42" s="88"/>
      <c r="J42" s="24"/>
      <c r="K42" s="24"/>
      <c r="L42" s="85" t="s">
        <v>338</v>
      </c>
      <c r="M42" s="24"/>
      <c r="N42" s="90">
        <v>1</v>
      </c>
      <c r="O42" s="24"/>
      <c r="P42" s="90">
        <v>2</v>
      </c>
      <c r="R42" s="221" t="s">
        <v>258</v>
      </c>
      <c r="S42" s="24"/>
      <c r="T42" s="24"/>
    </row>
    <row r="43" spans="2:20" ht="12" customHeight="1" x14ac:dyDescent="0.15">
      <c r="B43" s="83" t="s">
        <v>193</v>
      </c>
      <c r="D43" s="90">
        <v>19</v>
      </c>
      <c r="E43" s="88"/>
      <c r="F43" s="90">
        <v>22</v>
      </c>
      <c r="G43" s="88"/>
      <c r="H43" s="153">
        <v>16</v>
      </c>
      <c r="I43" s="88"/>
      <c r="J43" s="24"/>
      <c r="K43" s="24"/>
      <c r="L43" s="85"/>
      <c r="M43" s="24"/>
      <c r="N43" s="90"/>
      <c r="O43" s="24"/>
      <c r="P43" s="90"/>
      <c r="Q43" s="90"/>
      <c r="R43" s="90"/>
      <c r="S43" s="24"/>
      <c r="T43" s="24"/>
    </row>
    <row r="44" spans="2:20" ht="12" customHeight="1" x14ac:dyDescent="0.15">
      <c r="B44" s="83" t="s">
        <v>339</v>
      </c>
      <c r="D44" s="90">
        <v>42</v>
      </c>
      <c r="E44" s="88"/>
      <c r="F44" s="90">
        <v>51</v>
      </c>
      <c r="G44" s="88"/>
      <c r="H44" s="153">
        <v>38</v>
      </c>
      <c r="I44" s="88"/>
      <c r="J44" s="24"/>
      <c r="K44" s="24"/>
      <c r="L44" s="85"/>
      <c r="M44" s="24"/>
      <c r="N44" s="90"/>
      <c r="O44" s="24"/>
      <c r="P44" s="90"/>
      <c r="Q44" s="90"/>
      <c r="R44" s="90"/>
      <c r="S44" s="24"/>
      <c r="T44" s="24"/>
    </row>
    <row r="45" spans="2:20" ht="12" customHeight="1" x14ac:dyDescent="0.15">
      <c r="B45" s="83" t="s">
        <v>340</v>
      </c>
      <c r="D45" s="90">
        <v>8</v>
      </c>
      <c r="E45" s="88"/>
      <c r="F45" s="90">
        <v>21</v>
      </c>
      <c r="G45" s="88"/>
      <c r="H45" s="153">
        <v>16</v>
      </c>
      <c r="I45" s="88"/>
      <c r="J45" s="24"/>
      <c r="K45" s="24"/>
      <c r="L45" s="85"/>
      <c r="M45" s="24"/>
      <c r="N45" s="90"/>
      <c r="P45" s="90"/>
      <c r="Q45" s="90"/>
      <c r="R45" s="90"/>
    </row>
    <row r="46" spans="2:20" ht="12" customHeight="1" x14ac:dyDescent="0.15">
      <c r="B46" s="83" t="s">
        <v>341</v>
      </c>
      <c r="D46" s="90">
        <v>41</v>
      </c>
      <c r="E46" s="88"/>
      <c r="F46" s="90">
        <v>42</v>
      </c>
      <c r="G46" s="88"/>
      <c r="H46" s="153">
        <v>17</v>
      </c>
      <c r="I46" s="88"/>
      <c r="J46" s="24"/>
      <c r="K46" s="24"/>
      <c r="L46" s="85"/>
      <c r="M46" s="24"/>
      <c r="N46" s="90"/>
      <c r="P46" s="90"/>
      <c r="Q46" s="90"/>
      <c r="R46" s="90"/>
    </row>
    <row r="47" spans="2:20" ht="12" customHeight="1" x14ac:dyDescent="0.15">
      <c r="B47" s="83" t="s">
        <v>309</v>
      </c>
      <c r="D47" s="90">
        <v>9</v>
      </c>
      <c r="E47" s="88"/>
      <c r="F47" s="90">
        <v>8</v>
      </c>
      <c r="G47" s="88"/>
      <c r="H47" s="153">
        <v>6</v>
      </c>
      <c r="I47" s="88"/>
      <c r="J47" s="24"/>
      <c r="K47" s="24"/>
      <c r="L47" s="85"/>
      <c r="M47" s="24"/>
      <c r="N47" s="90"/>
      <c r="P47" s="90"/>
      <c r="Q47" s="90"/>
      <c r="R47" s="90"/>
    </row>
    <row r="48" spans="2:20" ht="12" customHeight="1" x14ac:dyDescent="0.15">
      <c r="D48" s="90"/>
      <c r="E48" s="88"/>
      <c r="F48" s="90"/>
      <c r="G48" s="88"/>
      <c r="H48" s="153"/>
      <c r="I48" s="88"/>
      <c r="J48" s="24"/>
      <c r="K48" s="24"/>
      <c r="L48" s="85"/>
      <c r="M48" s="24"/>
      <c r="N48" s="90"/>
      <c r="P48" s="90"/>
      <c r="Q48" s="90"/>
      <c r="R48" s="90"/>
    </row>
    <row r="49" spans="1:18" ht="12" customHeight="1" x14ac:dyDescent="0.15">
      <c r="B49" s="83" t="s">
        <v>83</v>
      </c>
      <c r="D49" s="90">
        <v>24</v>
      </c>
      <c r="E49" s="88"/>
      <c r="F49" s="90">
        <v>17</v>
      </c>
      <c r="G49" s="88"/>
      <c r="H49" s="153">
        <v>17</v>
      </c>
      <c r="I49" s="88"/>
      <c r="J49" s="24"/>
      <c r="K49" s="24"/>
      <c r="L49" s="85"/>
      <c r="M49" s="24"/>
      <c r="N49" s="90"/>
      <c r="P49" s="90"/>
      <c r="Q49" s="90"/>
      <c r="R49" s="90"/>
    </row>
    <row r="50" spans="1:18" ht="12" customHeight="1" x14ac:dyDescent="0.15">
      <c r="B50" s="83" t="s">
        <v>342</v>
      </c>
      <c r="D50" s="90">
        <v>5</v>
      </c>
      <c r="E50" s="88"/>
      <c r="F50" s="90">
        <v>8</v>
      </c>
      <c r="G50" s="88"/>
      <c r="H50" s="153">
        <v>13</v>
      </c>
      <c r="I50" s="88"/>
      <c r="J50" s="24"/>
      <c r="K50" s="24"/>
      <c r="L50" s="85"/>
      <c r="M50" s="24"/>
      <c r="N50" s="90"/>
      <c r="P50" s="90"/>
      <c r="Q50" s="90"/>
      <c r="R50" s="90"/>
    </row>
    <row r="51" spans="1:18" ht="12" customHeight="1" x14ac:dyDescent="0.15">
      <c r="B51" s="83" t="s">
        <v>264</v>
      </c>
      <c r="D51" s="90">
        <v>6</v>
      </c>
      <c r="E51" s="88"/>
      <c r="F51" s="90">
        <v>2</v>
      </c>
      <c r="G51" s="88"/>
      <c r="H51" s="153">
        <v>14</v>
      </c>
      <c r="I51" s="88"/>
      <c r="J51" s="24"/>
      <c r="K51" s="24"/>
      <c r="L51" s="85"/>
      <c r="M51" s="24"/>
      <c r="N51" s="90"/>
      <c r="P51" s="90"/>
      <c r="Q51" s="90"/>
      <c r="R51" s="90"/>
    </row>
    <row r="52" spans="1:18" ht="12" customHeight="1" x14ac:dyDescent="0.15">
      <c r="B52" s="83" t="s">
        <v>344</v>
      </c>
      <c r="D52" s="90">
        <v>22</v>
      </c>
      <c r="E52" s="88"/>
      <c r="F52" s="90">
        <v>19</v>
      </c>
      <c r="G52" s="88"/>
      <c r="H52" s="153">
        <v>14</v>
      </c>
      <c r="I52" s="88"/>
      <c r="J52" s="24"/>
      <c r="K52" s="24"/>
      <c r="L52" s="85"/>
      <c r="M52" s="24"/>
      <c r="N52" s="90"/>
      <c r="P52" s="90"/>
      <c r="Q52" s="90"/>
      <c r="R52" s="90"/>
    </row>
    <row r="53" spans="1:18" ht="12" customHeight="1" x14ac:dyDescent="0.15">
      <c r="B53" s="83" t="s">
        <v>345</v>
      </c>
      <c r="D53" s="90">
        <v>104</v>
      </c>
      <c r="E53" s="88"/>
      <c r="F53" s="90">
        <v>115</v>
      </c>
      <c r="G53" s="88"/>
      <c r="H53" s="153">
        <v>116</v>
      </c>
      <c r="I53" s="88"/>
      <c r="J53" s="24"/>
      <c r="K53" s="24"/>
      <c r="L53" s="85"/>
      <c r="M53" s="24"/>
      <c r="N53" s="90"/>
      <c r="P53" s="90"/>
      <c r="Q53" s="90"/>
      <c r="R53" s="90"/>
    </row>
    <row r="54" spans="1:18" ht="12" customHeight="1" x14ac:dyDescent="0.15">
      <c r="A54" s="24"/>
      <c r="B54" s="83" t="s">
        <v>166</v>
      </c>
      <c r="D54" s="90">
        <v>33</v>
      </c>
      <c r="E54" s="88"/>
      <c r="F54" s="90">
        <v>39</v>
      </c>
      <c r="G54" s="88"/>
      <c r="H54" s="153">
        <v>40</v>
      </c>
      <c r="I54" s="88"/>
      <c r="J54" s="24"/>
      <c r="K54" s="24"/>
      <c r="L54" s="85"/>
      <c r="M54" s="24"/>
      <c r="N54" s="90"/>
      <c r="P54" s="90"/>
      <c r="Q54" s="90"/>
      <c r="R54" s="90"/>
    </row>
    <row r="55" spans="1:18" ht="12" customHeight="1" x14ac:dyDescent="0.15">
      <c r="A55" s="24"/>
      <c r="D55" s="90"/>
      <c r="E55" s="88"/>
      <c r="F55" s="90"/>
      <c r="G55" s="88"/>
      <c r="H55" s="153"/>
      <c r="I55" s="88"/>
      <c r="J55" s="24"/>
      <c r="K55" s="24"/>
      <c r="L55" s="85"/>
      <c r="M55" s="24"/>
      <c r="N55" s="90"/>
      <c r="P55" s="90"/>
      <c r="Q55" s="90"/>
      <c r="R55" s="90"/>
    </row>
    <row r="56" spans="1:18" ht="12" customHeight="1" x14ac:dyDescent="0.15">
      <c r="A56" s="24"/>
      <c r="B56" s="83" t="s">
        <v>346</v>
      </c>
      <c r="D56" s="90">
        <v>228</v>
      </c>
      <c r="E56" s="88"/>
      <c r="F56" s="90">
        <v>255</v>
      </c>
      <c r="G56" s="88"/>
      <c r="H56" s="153">
        <v>216</v>
      </c>
      <c r="I56" s="88"/>
      <c r="J56" s="24"/>
      <c r="K56" s="24"/>
      <c r="L56" s="85"/>
      <c r="M56" s="24"/>
      <c r="N56" s="90"/>
      <c r="P56" s="90"/>
      <c r="Q56" s="90"/>
      <c r="R56" s="90"/>
    </row>
    <row r="57" spans="1:18" ht="12" customHeight="1" x14ac:dyDescent="0.15">
      <c r="A57" s="24"/>
      <c r="B57" s="83" t="s">
        <v>199</v>
      </c>
      <c r="D57" s="90">
        <v>1</v>
      </c>
      <c r="E57" s="88"/>
      <c r="F57" s="90">
        <v>4</v>
      </c>
      <c r="G57" s="88"/>
      <c r="H57" s="153">
        <v>10</v>
      </c>
      <c r="I57" s="88"/>
      <c r="J57" s="24"/>
      <c r="K57" s="24"/>
      <c r="L57" s="85"/>
      <c r="M57" s="24"/>
      <c r="N57" s="90"/>
      <c r="P57" s="90"/>
      <c r="Q57" s="90"/>
      <c r="R57" s="90"/>
    </row>
    <row r="58" spans="1:18" ht="12" customHeight="1" x14ac:dyDescent="0.15">
      <c r="A58" s="24"/>
      <c r="B58" s="123" t="s">
        <v>176</v>
      </c>
      <c r="D58" s="90">
        <v>7</v>
      </c>
      <c r="E58" s="88"/>
      <c r="F58" s="90">
        <v>15</v>
      </c>
      <c r="G58" s="88"/>
      <c r="H58" s="153">
        <v>22</v>
      </c>
      <c r="I58" s="88"/>
      <c r="J58" s="24"/>
      <c r="K58" s="24"/>
      <c r="L58" s="85"/>
      <c r="M58" s="24"/>
      <c r="N58" s="90"/>
      <c r="P58" s="90"/>
      <c r="Q58" s="90"/>
      <c r="R58" s="90"/>
    </row>
    <row r="59" spans="1:18" ht="12" customHeight="1" x14ac:dyDescent="0.15">
      <c r="A59" s="24"/>
      <c r="B59" s="83" t="s">
        <v>267</v>
      </c>
      <c r="D59" s="90">
        <v>12</v>
      </c>
      <c r="E59" s="88"/>
      <c r="F59" s="90">
        <v>14</v>
      </c>
      <c r="G59" s="88"/>
      <c r="H59" s="153">
        <v>10</v>
      </c>
      <c r="I59" s="88"/>
      <c r="J59" s="24"/>
      <c r="K59" s="24"/>
      <c r="L59" s="85"/>
      <c r="M59" s="24"/>
      <c r="N59" s="90"/>
      <c r="P59" s="90"/>
      <c r="Q59" s="90"/>
      <c r="R59" s="90"/>
    </row>
    <row r="60" spans="1:18" ht="12" customHeight="1" x14ac:dyDescent="0.15">
      <c r="A60" s="24"/>
      <c r="B60" s="83" t="s">
        <v>280</v>
      </c>
      <c r="D60" s="90">
        <v>29</v>
      </c>
      <c r="E60" s="88"/>
      <c r="F60" s="90">
        <v>22</v>
      </c>
      <c r="G60" s="88"/>
      <c r="H60" s="153">
        <v>6</v>
      </c>
      <c r="I60" s="88"/>
      <c r="J60" s="24"/>
      <c r="K60" s="24"/>
      <c r="L60" s="85"/>
      <c r="M60" s="24"/>
      <c r="N60" s="90"/>
      <c r="P60" s="90"/>
      <c r="Q60" s="90"/>
      <c r="R60" s="90"/>
    </row>
    <row r="61" spans="1:18" ht="12" customHeight="1" x14ac:dyDescent="0.15">
      <c r="B61" s="83"/>
      <c r="D61" s="90"/>
      <c r="E61" s="88"/>
      <c r="F61" s="90"/>
      <c r="G61" s="88"/>
      <c r="H61" s="153"/>
      <c r="I61" s="88"/>
      <c r="J61" s="24"/>
      <c r="K61" s="24"/>
      <c r="L61" s="85"/>
      <c r="M61" s="24"/>
      <c r="N61" s="90"/>
      <c r="P61" s="90"/>
      <c r="Q61" s="90"/>
      <c r="R61" s="90"/>
    </row>
    <row r="62" spans="1:18" ht="12" customHeight="1" x14ac:dyDescent="0.15">
      <c r="B62" s="83" t="s">
        <v>348</v>
      </c>
      <c r="D62" s="90">
        <v>25</v>
      </c>
      <c r="E62" s="88"/>
      <c r="F62" s="90">
        <v>13</v>
      </c>
      <c r="G62" s="88"/>
      <c r="H62" s="153">
        <v>30</v>
      </c>
      <c r="I62" s="88"/>
      <c r="J62" s="24"/>
      <c r="K62" s="24"/>
      <c r="L62" s="85"/>
      <c r="M62" s="24"/>
      <c r="N62" s="90"/>
      <c r="P62" s="90"/>
      <c r="Q62" s="90"/>
      <c r="R62" s="90"/>
    </row>
    <row r="63" spans="1:18" ht="12" customHeight="1" x14ac:dyDescent="0.15">
      <c r="B63" s="83" t="s">
        <v>120</v>
      </c>
      <c r="D63" s="90">
        <v>2</v>
      </c>
      <c r="E63" s="88"/>
      <c r="F63" s="90">
        <v>5</v>
      </c>
      <c r="G63" s="88"/>
      <c r="H63" s="153">
        <v>10</v>
      </c>
      <c r="I63" s="88"/>
      <c r="J63" s="24"/>
      <c r="K63" s="24"/>
      <c r="L63" s="85"/>
      <c r="M63" s="24"/>
      <c r="N63" s="90"/>
      <c r="P63" s="90"/>
      <c r="Q63" s="90"/>
      <c r="R63" s="90"/>
    </row>
    <row r="64" spans="1:18" ht="12" customHeight="1" x14ac:dyDescent="0.15">
      <c r="A64" s="24"/>
      <c r="B64" s="123" t="s">
        <v>349</v>
      </c>
      <c r="D64" s="90">
        <v>20</v>
      </c>
      <c r="E64" s="88"/>
      <c r="F64" s="90">
        <v>11</v>
      </c>
      <c r="G64" s="88"/>
      <c r="H64" s="153">
        <v>5</v>
      </c>
      <c r="I64" s="88"/>
      <c r="J64" s="24"/>
      <c r="K64" s="24"/>
      <c r="L64" s="85"/>
      <c r="M64" s="24"/>
      <c r="N64" s="90"/>
      <c r="P64" s="90"/>
      <c r="Q64" s="90"/>
      <c r="R64" s="90"/>
    </row>
    <row r="65" spans="1:19" ht="12" customHeight="1" x14ac:dyDescent="0.15">
      <c r="A65" s="24"/>
      <c r="B65" s="83" t="s">
        <v>350</v>
      </c>
      <c r="D65" s="90">
        <v>5</v>
      </c>
      <c r="E65" s="88"/>
      <c r="F65" s="90">
        <v>16</v>
      </c>
      <c r="G65" s="88"/>
      <c r="H65" s="153">
        <v>9</v>
      </c>
      <c r="I65" s="88"/>
      <c r="J65" s="24"/>
      <c r="K65" s="24"/>
      <c r="L65" s="85"/>
      <c r="M65" s="24"/>
      <c r="N65" s="90"/>
      <c r="P65" s="90"/>
      <c r="Q65" s="90"/>
      <c r="R65" s="90"/>
    </row>
    <row r="66" spans="1:19" ht="12" customHeight="1" x14ac:dyDescent="0.15">
      <c r="A66" s="82"/>
      <c r="B66" s="124"/>
      <c r="C66" s="82"/>
      <c r="D66" s="94"/>
      <c r="E66" s="127"/>
      <c r="F66" s="94"/>
      <c r="G66" s="127"/>
      <c r="H66" s="94"/>
      <c r="I66" s="127"/>
      <c r="J66" s="24"/>
      <c r="K66" s="82"/>
      <c r="L66" s="124"/>
      <c r="M66" s="82"/>
      <c r="N66" s="128"/>
      <c r="O66" s="82"/>
      <c r="P66" s="82"/>
      <c r="Q66" s="82"/>
      <c r="R66" s="128"/>
      <c r="S66" s="82"/>
    </row>
    <row r="67" spans="1:19" ht="4.9000000000000004" customHeight="1" x14ac:dyDescent="0.15">
      <c r="D67" s="126"/>
      <c r="H67" s="126"/>
      <c r="J67" s="24"/>
    </row>
    <row r="68" spans="1:19" ht="13.5" customHeight="1" x14ac:dyDescent="0.15">
      <c r="B68" s="57" t="s">
        <v>84</v>
      </c>
      <c r="J68" s="24"/>
      <c r="N68" s="126"/>
      <c r="O68" s="126"/>
      <c r="P68" s="296" t="s">
        <v>297</v>
      </c>
      <c r="Q68" s="311"/>
      <c r="R68" s="311"/>
      <c r="S68" s="311"/>
    </row>
    <row r="69" spans="1:19" ht="4.5" customHeight="1" x14ac:dyDescent="0.15"/>
  </sheetData>
  <mergeCells count="9">
    <mergeCell ref="P68:S68"/>
    <mergeCell ref="A3:C8"/>
    <mergeCell ref="D3:E8"/>
    <mergeCell ref="F3:G8"/>
    <mergeCell ref="H3:I8"/>
    <mergeCell ref="K3:M8"/>
    <mergeCell ref="N3:O8"/>
    <mergeCell ref="P3:Q8"/>
    <mergeCell ref="R3:S8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64"/>
  <sheetViews>
    <sheetView view="pageBreakPreview" topLeftCell="A22" zoomScaleSheetLayoutView="100" workbookViewId="0">
      <selection activeCell="Q56" sqref="Q56"/>
    </sheetView>
  </sheetViews>
  <sheetFormatPr defaultColWidth="9" defaultRowHeight="12" x14ac:dyDescent="0.15"/>
  <cols>
    <col min="1" max="1" width="5.625" style="195" customWidth="1"/>
    <col min="2" max="2" width="1.375" style="194" customWidth="1"/>
    <col min="3" max="3" width="7" style="194" customWidth="1"/>
    <col min="4" max="5" width="6.625" style="194" customWidth="1"/>
    <col min="6" max="6" width="1.375" style="194" customWidth="1"/>
    <col min="7" max="7" width="1.25" style="194" customWidth="1"/>
    <col min="8" max="8" width="5.625" style="195" customWidth="1"/>
    <col min="9" max="9" width="1.375" style="194" customWidth="1"/>
    <col min="10" max="10" width="7" style="194" customWidth="1"/>
    <col min="11" max="12" width="6.625" style="194" customWidth="1"/>
    <col min="13" max="13" width="1.375" style="194" customWidth="1"/>
    <col min="14" max="14" width="1.25" style="194" customWidth="1"/>
    <col min="15" max="15" width="5.625" style="195" customWidth="1"/>
    <col min="16" max="16" width="1.375" style="194" customWidth="1"/>
    <col min="17" max="17" width="7" style="194" customWidth="1"/>
    <col min="18" max="19" width="6.625" style="194" customWidth="1"/>
    <col min="20" max="20" width="9" style="194" bestFit="1"/>
    <col min="21" max="21" width="7.25" style="194" bestFit="1" customWidth="1"/>
    <col min="22" max="22" width="9" style="194" bestFit="1"/>
    <col min="23" max="23" width="7.25" style="194" bestFit="1" customWidth="1"/>
    <col min="24" max="24" width="9" style="194" bestFit="1"/>
    <col min="25" max="16384" width="9" style="194"/>
  </cols>
  <sheetData>
    <row r="1" spans="1:19" ht="15" customHeight="1" x14ac:dyDescent="0.15">
      <c r="A1" s="193" t="s">
        <v>351</v>
      </c>
    </row>
    <row r="2" spans="1:19" ht="15" customHeight="1" x14ac:dyDescent="0.15">
      <c r="A2" s="196"/>
      <c r="B2" s="197"/>
      <c r="C2" s="197"/>
      <c r="D2" s="197"/>
      <c r="E2" s="197"/>
      <c r="F2" s="197"/>
      <c r="G2" s="197"/>
      <c r="H2" s="198"/>
      <c r="I2" s="197"/>
      <c r="J2" s="197"/>
      <c r="K2" s="197"/>
      <c r="L2" s="197"/>
      <c r="M2" s="197"/>
      <c r="N2" s="197"/>
      <c r="O2" s="198"/>
      <c r="P2" s="197"/>
      <c r="Q2" s="295" t="s">
        <v>326</v>
      </c>
      <c r="R2" s="295"/>
      <c r="S2" s="295"/>
    </row>
    <row r="3" spans="1:19" ht="6.75" customHeight="1" x14ac:dyDescent="0.15">
      <c r="A3" s="198"/>
      <c r="B3" s="197"/>
      <c r="C3" s="197"/>
      <c r="D3" s="197"/>
      <c r="E3" s="197"/>
      <c r="F3" s="197"/>
      <c r="G3" s="197"/>
      <c r="H3" s="198"/>
      <c r="I3" s="197"/>
      <c r="J3" s="197"/>
      <c r="K3" s="197"/>
      <c r="L3" s="197"/>
      <c r="M3" s="197"/>
      <c r="N3" s="197"/>
      <c r="O3" s="198"/>
      <c r="P3" s="197"/>
      <c r="Q3" s="197"/>
      <c r="R3" s="197"/>
      <c r="S3" s="197"/>
    </row>
    <row r="4" spans="1:19" s="195" customFormat="1" ht="21.75" customHeight="1" x14ac:dyDescent="0.15">
      <c r="A4" s="199" t="s">
        <v>213</v>
      </c>
      <c r="B4" s="199"/>
      <c r="C4" s="200" t="s">
        <v>347</v>
      </c>
      <c r="D4" s="200" t="s">
        <v>352</v>
      </c>
      <c r="E4" s="201" t="s">
        <v>353</v>
      </c>
      <c r="F4" s="202"/>
      <c r="G4" s="202"/>
      <c r="H4" s="199" t="s">
        <v>213</v>
      </c>
      <c r="I4" s="199"/>
      <c r="J4" s="200" t="s">
        <v>347</v>
      </c>
      <c r="K4" s="200" t="s">
        <v>352</v>
      </c>
      <c r="L4" s="201" t="s">
        <v>353</v>
      </c>
      <c r="M4" s="202"/>
      <c r="N4" s="202"/>
      <c r="O4" s="199" t="s">
        <v>213</v>
      </c>
      <c r="P4" s="203"/>
      <c r="Q4" s="203" t="s">
        <v>347</v>
      </c>
      <c r="R4" s="200" t="s">
        <v>352</v>
      </c>
      <c r="S4" s="201" t="s">
        <v>353</v>
      </c>
    </row>
    <row r="5" spans="1:19" ht="6.75" customHeight="1" x14ac:dyDescent="0.15">
      <c r="A5" s="198"/>
      <c r="B5" s="197"/>
      <c r="C5" s="204"/>
      <c r="D5" s="197"/>
      <c r="E5" s="197"/>
      <c r="F5" s="197"/>
      <c r="G5" s="197"/>
      <c r="H5" s="198"/>
      <c r="I5" s="197"/>
      <c r="J5" s="204"/>
      <c r="K5" s="197"/>
      <c r="L5" s="197"/>
      <c r="M5" s="197"/>
      <c r="N5" s="197"/>
      <c r="O5" s="198"/>
      <c r="P5" s="205"/>
      <c r="Q5" s="197"/>
      <c r="R5" s="197"/>
      <c r="S5" s="197"/>
    </row>
    <row r="6" spans="1:19" ht="13.5" customHeight="1" x14ac:dyDescent="0.15">
      <c r="A6" s="198">
        <v>0</v>
      </c>
      <c r="B6" s="197"/>
      <c r="C6" s="58">
        <v>609</v>
      </c>
      <c r="D6" s="157">
        <v>281</v>
      </c>
      <c r="E6" s="157">
        <v>328</v>
      </c>
      <c r="F6" s="157"/>
      <c r="G6" s="157"/>
      <c r="H6" s="88">
        <v>35</v>
      </c>
      <c r="I6" s="157"/>
      <c r="J6" s="58">
        <v>1282</v>
      </c>
      <c r="K6" s="157">
        <v>639</v>
      </c>
      <c r="L6" s="157">
        <v>643</v>
      </c>
      <c r="M6" s="157"/>
      <c r="N6" s="157"/>
      <c r="O6" s="88">
        <v>70</v>
      </c>
      <c r="P6" s="176"/>
      <c r="Q6" s="157">
        <v>1731</v>
      </c>
      <c r="R6" s="157">
        <v>870</v>
      </c>
      <c r="S6" s="157">
        <v>861</v>
      </c>
    </row>
    <row r="7" spans="1:19" ht="13.5" customHeight="1" x14ac:dyDescent="0.15">
      <c r="A7" s="198">
        <v>1</v>
      </c>
      <c r="B7" s="197"/>
      <c r="C7" s="58">
        <v>720</v>
      </c>
      <c r="D7" s="157">
        <v>386</v>
      </c>
      <c r="E7" s="157">
        <v>334</v>
      </c>
      <c r="F7" s="157"/>
      <c r="G7" s="157"/>
      <c r="H7" s="88">
        <v>36</v>
      </c>
      <c r="I7" s="157"/>
      <c r="J7" s="58">
        <v>1351</v>
      </c>
      <c r="K7" s="157">
        <v>716</v>
      </c>
      <c r="L7" s="157">
        <v>635</v>
      </c>
      <c r="M7" s="157"/>
      <c r="N7" s="157"/>
      <c r="O7" s="88">
        <v>71</v>
      </c>
      <c r="P7" s="176"/>
      <c r="Q7" s="157">
        <v>1727</v>
      </c>
      <c r="R7" s="157">
        <v>863</v>
      </c>
      <c r="S7" s="157">
        <v>864</v>
      </c>
    </row>
    <row r="8" spans="1:19" ht="13.5" customHeight="1" x14ac:dyDescent="0.15">
      <c r="A8" s="198">
        <v>2</v>
      </c>
      <c r="B8" s="197"/>
      <c r="C8" s="58">
        <v>716</v>
      </c>
      <c r="D8" s="157">
        <v>372</v>
      </c>
      <c r="E8" s="157">
        <v>344</v>
      </c>
      <c r="F8" s="157"/>
      <c r="G8" s="157"/>
      <c r="H8" s="88">
        <v>37</v>
      </c>
      <c r="I8" s="157"/>
      <c r="J8" s="58">
        <v>1298</v>
      </c>
      <c r="K8" s="157">
        <v>654</v>
      </c>
      <c r="L8" s="157">
        <v>644</v>
      </c>
      <c r="M8" s="157"/>
      <c r="N8" s="157"/>
      <c r="O8" s="88">
        <v>72</v>
      </c>
      <c r="P8" s="176"/>
      <c r="Q8" s="157">
        <v>1801</v>
      </c>
      <c r="R8" s="157">
        <v>874</v>
      </c>
      <c r="S8" s="157">
        <v>927</v>
      </c>
    </row>
    <row r="9" spans="1:19" ht="13.5" customHeight="1" x14ac:dyDescent="0.15">
      <c r="A9" s="198">
        <v>3</v>
      </c>
      <c r="B9" s="197"/>
      <c r="C9" s="58">
        <v>780</v>
      </c>
      <c r="D9" s="157">
        <v>391</v>
      </c>
      <c r="E9" s="157">
        <v>389</v>
      </c>
      <c r="F9" s="157"/>
      <c r="G9" s="157"/>
      <c r="H9" s="88">
        <v>38</v>
      </c>
      <c r="I9" s="157"/>
      <c r="J9" s="58">
        <v>1352</v>
      </c>
      <c r="K9" s="157">
        <v>690</v>
      </c>
      <c r="L9" s="157">
        <v>662</v>
      </c>
      <c r="M9" s="157"/>
      <c r="N9" s="157"/>
      <c r="O9" s="88">
        <v>73</v>
      </c>
      <c r="P9" s="176"/>
      <c r="Q9" s="157">
        <v>1866</v>
      </c>
      <c r="R9" s="157">
        <v>908</v>
      </c>
      <c r="S9" s="157">
        <v>958</v>
      </c>
    </row>
    <row r="10" spans="1:19" ht="13.5" customHeight="1" x14ac:dyDescent="0.15">
      <c r="A10" s="198">
        <v>4</v>
      </c>
      <c r="B10" s="197"/>
      <c r="C10" s="58">
        <v>765</v>
      </c>
      <c r="D10" s="157">
        <v>409</v>
      </c>
      <c r="E10" s="157">
        <v>356</v>
      </c>
      <c r="F10" s="157"/>
      <c r="G10" s="157"/>
      <c r="H10" s="88">
        <v>39</v>
      </c>
      <c r="I10" s="157"/>
      <c r="J10" s="58">
        <v>1446</v>
      </c>
      <c r="K10" s="157">
        <v>755</v>
      </c>
      <c r="L10" s="157">
        <v>691</v>
      </c>
      <c r="M10" s="157"/>
      <c r="N10" s="157"/>
      <c r="O10" s="88">
        <v>74</v>
      </c>
      <c r="P10" s="176"/>
      <c r="Q10" s="157">
        <v>2128</v>
      </c>
      <c r="R10" s="157">
        <v>962</v>
      </c>
      <c r="S10" s="157">
        <v>1166</v>
      </c>
    </row>
    <row r="11" spans="1:19" s="207" customFormat="1" ht="13.5" customHeight="1" x14ac:dyDescent="0.15">
      <c r="A11" s="206" t="s">
        <v>354</v>
      </c>
      <c r="C11" s="130">
        <f>SUM(C6:C10)</f>
        <v>3590</v>
      </c>
      <c r="D11" s="87">
        <f>SUM(D6:D10)</f>
        <v>1839</v>
      </c>
      <c r="E11" s="87">
        <f>SUM(E6:E10)</f>
        <v>1751</v>
      </c>
      <c r="F11" s="87"/>
      <c r="G11" s="87"/>
      <c r="H11" s="208" t="s">
        <v>354</v>
      </c>
      <c r="I11" s="87"/>
      <c r="J11" s="130">
        <f>SUM(J6:J10)</f>
        <v>6729</v>
      </c>
      <c r="K11" s="87">
        <f>SUM(K6:K10)</f>
        <v>3454</v>
      </c>
      <c r="L11" s="87">
        <f>SUM(L6:L10)</f>
        <v>3275</v>
      </c>
      <c r="M11" s="87"/>
      <c r="N11" s="87"/>
      <c r="O11" s="208" t="s">
        <v>354</v>
      </c>
      <c r="P11" s="182"/>
      <c r="Q11" s="87">
        <f>SUM(Q6:Q10)</f>
        <v>9253</v>
      </c>
      <c r="R11" s="87">
        <f>SUM(R6:R10)</f>
        <v>4477</v>
      </c>
      <c r="S11" s="87">
        <f>SUM(S6:S10)</f>
        <v>4776</v>
      </c>
    </row>
    <row r="12" spans="1:19" ht="6.75" customHeight="1" x14ac:dyDescent="0.15">
      <c r="A12" s="198"/>
      <c r="B12" s="197"/>
      <c r="C12" s="58"/>
      <c r="D12" s="157"/>
      <c r="E12" s="157"/>
      <c r="F12" s="157"/>
      <c r="G12" s="157"/>
      <c r="H12" s="88"/>
      <c r="I12" s="157"/>
      <c r="J12" s="58"/>
      <c r="K12" s="157"/>
      <c r="L12" s="157"/>
      <c r="M12" s="157"/>
      <c r="N12" s="157"/>
      <c r="O12" s="88"/>
      <c r="P12" s="176"/>
      <c r="Q12" s="157"/>
      <c r="R12" s="157"/>
      <c r="S12" s="157"/>
    </row>
    <row r="13" spans="1:19" ht="13.5" customHeight="1" x14ac:dyDescent="0.15">
      <c r="A13" s="198">
        <v>5</v>
      </c>
      <c r="B13" s="197"/>
      <c r="C13" s="58">
        <v>824</v>
      </c>
      <c r="D13" s="157">
        <v>410</v>
      </c>
      <c r="E13" s="157">
        <v>414</v>
      </c>
      <c r="F13" s="157"/>
      <c r="G13" s="157"/>
      <c r="H13" s="88">
        <v>40</v>
      </c>
      <c r="I13" s="157"/>
      <c r="J13" s="58">
        <v>1448</v>
      </c>
      <c r="K13" s="157">
        <v>765</v>
      </c>
      <c r="L13" s="157">
        <v>683</v>
      </c>
      <c r="M13" s="157"/>
      <c r="N13" s="157"/>
      <c r="O13" s="88">
        <v>75</v>
      </c>
      <c r="P13" s="176"/>
      <c r="Q13" s="157">
        <v>2038</v>
      </c>
      <c r="R13" s="157">
        <v>930</v>
      </c>
      <c r="S13" s="157">
        <v>1108</v>
      </c>
    </row>
    <row r="14" spans="1:19" ht="13.5" customHeight="1" x14ac:dyDescent="0.15">
      <c r="A14" s="198">
        <v>6</v>
      </c>
      <c r="B14" s="197"/>
      <c r="C14" s="58">
        <v>889</v>
      </c>
      <c r="D14" s="157">
        <v>450</v>
      </c>
      <c r="E14" s="157">
        <v>439</v>
      </c>
      <c r="F14" s="157"/>
      <c r="G14" s="157"/>
      <c r="H14" s="88">
        <v>41</v>
      </c>
      <c r="I14" s="157"/>
      <c r="J14" s="58">
        <v>1445</v>
      </c>
      <c r="K14" s="157">
        <v>725</v>
      </c>
      <c r="L14" s="157">
        <v>720</v>
      </c>
      <c r="M14" s="157"/>
      <c r="N14" s="157"/>
      <c r="O14" s="88">
        <v>76</v>
      </c>
      <c r="P14" s="176"/>
      <c r="Q14" s="157">
        <v>1978</v>
      </c>
      <c r="R14" s="157">
        <v>925</v>
      </c>
      <c r="S14" s="157">
        <v>1053</v>
      </c>
    </row>
    <row r="15" spans="1:19" ht="13.5" customHeight="1" x14ac:dyDescent="0.15">
      <c r="A15" s="198">
        <v>7</v>
      </c>
      <c r="B15" s="197"/>
      <c r="C15" s="58">
        <v>842</v>
      </c>
      <c r="D15" s="157">
        <v>459</v>
      </c>
      <c r="E15" s="157">
        <v>383</v>
      </c>
      <c r="F15" s="157"/>
      <c r="G15" s="157"/>
      <c r="H15" s="88">
        <v>42</v>
      </c>
      <c r="I15" s="157"/>
      <c r="J15" s="58">
        <v>1417</v>
      </c>
      <c r="K15" s="157">
        <v>728</v>
      </c>
      <c r="L15" s="157">
        <v>689</v>
      </c>
      <c r="M15" s="157"/>
      <c r="N15" s="157"/>
      <c r="O15" s="88">
        <v>77</v>
      </c>
      <c r="P15" s="176"/>
      <c r="Q15" s="157">
        <v>1502</v>
      </c>
      <c r="R15" s="157">
        <v>684</v>
      </c>
      <c r="S15" s="157">
        <v>818</v>
      </c>
    </row>
    <row r="16" spans="1:19" ht="13.5" customHeight="1" x14ac:dyDescent="0.15">
      <c r="A16" s="198">
        <v>8</v>
      </c>
      <c r="B16" s="197"/>
      <c r="C16" s="58">
        <v>924</v>
      </c>
      <c r="D16" s="157">
        <v>489</v>
      </c>
      <c r="E16" s="157">
        <v>435</v>
      </c>
      <c r="F16" s="157"/>
      <c r="G16" s="157"/>
      <c r="H16" s="88">
        <v>43</v>
      </c>
      <c r="I16" s="157"/>
      <c r="J16" s="58">
        <v>1430</v>
      </c>
      <c r="K16" s="157">
        <v>736</v>
      </c>
      <c r="L16" s="157">
        <v>694</v>
      </c>
      <c r="M16" s="157"/>
      <c r="N16" s="157"/>
      <c r="O16" s="88">
        <v>78</v>
      </c>
      <c r="P16" s="176"/>
      <c r="Q16" s="157">
        <v>1123</v>
      </c>
      <c r="R16" s="157">
        <v>565</v>
      </c>
      <c r="S16" s="157">
        <v>558</v>
      </c>
    </row>
    <row r="17" spans="1:19" ht="13.5" customHeight="1" x14ac:dyDescent="0.15">
      <c r="A17" s="198">
        <v>9</v>
      </c>
      <c r="B17" s="197"/>
      <c r="C17" s="58">
        <v>900</v>
      </c>
      <c r="D17" s="157">
        <v>466</v>
      </c>
      <c r="E17" s="157">
        <v>434</v>
      </c>
      <c r="F17" s="157"/>
      <c r="G17" s="157"/>
      <c r="H17" s="88">
        <v>44</v>
      </c>
      <c r="I17" s="157"/>
      <c r="J17" s="58">
        <v>1498</v>
      </c>
      <c r="K17" s="157">
        <v>788</v>
      </c>
      <c r="L17" s="157">
        <v>710</v>
      </c>
      <c r="M17" s="157"/>
      <c r="N17" s="157"/>
      <c r="O17" s="88">
        <v>79</v>
      </c>
      <c r="P17" s="176"/>
      <c r="Q17" s="157">
        <v>1446</v>
      </c>
      <c r="R17" s="157">
        <v>657</v>
      </c>
      <c r="S17" s="157">
        <v>789</v>
      </c>
    </row>
    <row r="18" spans="1:19" s="207" customFormat="1" ht="13.5" customHeight="1" x14ac:dyDescent="0.15">
      <c r="A18" s="206" t="s">
        <v>354</v>
      </c>
      <c r="C18" s="130">
        <f>SUM(C13:C17)</f>
        <v>4379</v>
      </c>
      <c r="D18" s="87">
        <f>SUM(D13:D17)</f>
        <v>2274</v>
      </c>
      <c r="E18" s="87">
        <f>SUM(E13:E17)</f>
        <v>2105</v>
      </c>
      <c r="F18" s="87"/>
      <c r="G18" s="87"/>
      <c r="H18" s="208" t="s">
        <v>354</v>
      </c>
      <c r="I18" s="87"/>
      <c r="J18" s="130">
        <f>SUM(J13:J17)</f>
        <v>7238</v>
      </c>
      <c r="K18" s="87">
        <f>SUM(K13:K17)</f>
        <v>3742</v>
      </c>
      <c r="L18" s="87">
        <f>SUM(L13:L17)</f>
        <v>3496</v>
      </c>
      <c r="M18" s="87"/>
      <c r="N18" s="87"/>
      <c r="O18" s="208" t="s">
        <v>354</v>
      </c>
      <c r="P18" s="182"/>
      <c r="Q18" s="87">
        <f>SUM(Q13:Q17)</f>
        <v>8087</v>
      </c>
      <c r="R18" s="87">
        <f>SUM(R13:R17)</f>
        <v>3761</v>
      </c>
      <c r="S18" s="87">
        <f>SUM(S13:S17)</f>
        <v>4326</v>
      </c>
    </row>
    <row r="19" spans="1:19" ht="6.75" customHeight="1" x14ac:dyDescent="0.15">
      <c r="A19" s="198"/>
      <c r="B19" s="197"/>
      <c r="C19" s="58"/>
      <c r="D19" s="157"/>
      <c r="E19" s="157"/>
      <c r="F19" s="157"/>
      <c r="G19" s="157"/>
      <c r="H19" s="88"/>
      <c r="I19" s="157"/>
      <c r="J19" s="58"/>
      <c r="K19" s="157"/>
      <c r="L19" s="157"/>
      <c r="M19" s="157"/>
      <c r="N19" s="157"/>
      <c r="O19" s="88"/>
      <c r="P19" s="176"/>
      <c r="Q19" s="157"/>
      <c r="R19" s="157"/>
      <c r="S19" s="157"/>
    </row>
    <row r="20" spans="1:19" ht="13.5" customHeight="1" x14ac:dyDescent="0.15">
      <c r="A20" s="198">
        <v>10</v>
      </c>
      <c r="B20" s="197"/>
      <c r="C20" s="58">
        <v>923</v>
      </c>
      <c r="D20" s="157">
        <v>470</v>
      </c>
      <c r="E20" s="157">
        <v>453</v>
      </c>
      <c r="F20" s="157"/>
      <c r="G20" s="157"/>
      <c r="H20" s="88">
        <v>45</v>
      </c>
      <c r="I20" s="157"/>
      <c r="J20" s="58">
        <v>1674</v>
      </c>
      <c r="K20" s="157">
        <v>889</v>
      </c>
      <c r="L20" s="157">
        <v>785</v>
      </c>
      <c r="M20" s="157"/>
      <c r="N20" s="157"/>
      <c r="O20" s="88">
        <v>80</v>
      </c>
      <c r="P20" s="176"/>
      <c r="Q20" s="157">
        <v>1457</v>
      </c>
      <c r="R20" s="157">
        <v>651</v>
      </c>
      <c r="S20" s="157">
        <v>806</v>
      </c>
    </row>
    <row r="21" spans="1:19" ht="13.5" customHeight="1" x14ac:dyDescent="0.15">
      <c r="A21" s="198">
        <v>11</v>
      </c>
      <c r="B21" s="197"/>
      <c r="C21" s="58">
        <v>942</v>
      </c>
      <c r="D21" s="157">
        <v>484</v>
      </c>
      <c r="E21" s="157">
        <v>458</v>
      </c>
      <c r="F21" s="157"/>
      <c r="G21" s="157"/>
      <c r="H21" s="88">
        <v>46</v>
      </c>
      <c r="I21" s="157"/>
      <c r="J21" s="58">
        <v>1606</v>
      </c>
      <c r="K21" s="157">
        <v>839</v>
      </c>
      <c r="L21" s="157">
        <v>767</v>
      </c>
      <c r="M21" s="157"/>
      <c r="N21" s="157"/>
      <c r="O21" s="88">
        <v>81</v>
      </c>
      <c r="P21" s="176"/>
      <c r="Q21" s="157">
        <v>1299</v>
      </c>
      <c r="R21" s="157">
        <v>599</v>
      </c>
      <c r="S21" s="157">
        <v>700</v>
      </c>
    </row>
    <row r="22" spans="1:19" ht="13.5" customHeight="1" x14ac:dyDescent="0.15">
      <c r="A22" s="198">
        <v>12</v>
      </c>
      <c r="B22" s="197"/>
      <c r="C22" s="58">
        <v>930</v>
      </c>
      <c r="D22" s="157">
        <v>468</v>
      </c>
      <c r="E22" s="157">
        <v>462</v>
      </c>
      <c r="F22" s="157"/>
      <c r="G22" s="157"/>
      <c r="H22" s="88">
        <v>47</v>
      </c>
      <c r="I22" s="157"/>
      <c r="J22" s="58">
        <v>1723</v>
      </c>
      <c r="K22" s="157">
        <v>870</v>
      </c>
      <c r="L22" s="157">
        <v>853</v>
      </c>
      <c r="M22" s="157"/>
      <c r="N22" s="157"/>
      <c r="O22" s="88">
        <v>82</v>
      </c>
      <c r="P22" s="176"/>
      <c r="Q22" s="157">
        <v>1235</v>
      </c>
      <c r="R22" s="157">
        <v>544</v>
      </c>
      <c r="S22" s="157">
        <v>691</v>
      </c>
    </row>
    <row r="23" spans="1:19" ht="13.5" customHeight="1" x14ac:dyDescent="0.15">
      <c r="A23" s="198">
        <v>13</v>
      </c>
      <c r="B23" s="197"/>
      <c r="C23" s="58">
        <v>942</v>
      </c>
      <c r="D23" s="157">
        <v>478</v>
      </c>
      <c r="E23" s="157">
        <v>464</v>
      </c>
      <c r="F23" s="157"/>
      <c r="G23" s="157"/>
      <c r="H23" s="88">
        <v>48</v>
      </c>
      <c r="I23" s="157"/>
      <c r="J23" s="58">
        <v>1742</v>
      </c>
      <c r="K23" s="157">
        <v>925</v>
      </c>
      <c r="L23" s="157">
        <v>817</v>
      </c>
      <c r="M23" s="157"/>
      <c r="N23" s="157"/>
      <c r="O23" s="88">
        <v>83</v>
      </c>
      <c r="P23" s="176"/>
      <c r="Q23" s="157">
        <v>1045</v>
      </c>
      <c r="R23" s="157">
        <v>460</v>
      </c>
      <c r="S23" s="157">
        <v>585</v>
      </c>
    </row>
    <row r="24" spans="1:19" ht="13.5" customHeight="1" x14ac:dyDescent="0.15">
      <c r="A24" s="198">
        <v>14</v>
      </c>
      <c r="B24" s="197"/>
      <c r="C24" s="58">
        <v>975</v>
      </c>
      <c r="D24" s="157">
        <v>495</v>
      </c>
      <c r="E24" s="157">
        <v>480</v>
      </c>
      <c r="F24" s="157"/>
      <c r="G24" s="157"/>
      <c r="H24" s="88">
        <v>49</v>
      </c>
      <c r="I24" s="157"/>
      <c r="J24" s="58">
        <v>1815</v>
      </c>
      <c r="K24" s="157">
        <v>943</v>
      </c>
      <c r="L24" s="157">
        <v>872</v>
      </c>
      <c r="M24" s="157"/>
      <c r="N24" s="157"/>
      <c r="O24" s="88">
        <v>84</v>
      </c>
      <c r="P24" s="176"/>
      <c r="Q24" s="157">
        <v>837</v>
      </c>
      <c r="R24" s="157">
        <v>367</v>
      </c>
      <c r="S24" s="157">
        <v>470</v>
      </c>
    </row>
    <row r="25" spans="1:19" s="207" customFormat="1" ht="13.5" customHeight="1" x14ac:dyDescent="0.15">
      <c r="A25" s="206" t="s">
        <v>354</v>
      </c>
      <c r="C25" s="130">
        <f>SUM(C20:C24)</f>
        <v>4712</v>
      </c>
      <c r="D25" s="87">
        <f>SUM(D20:D24)</f>
        <v>2395</v>
      </c>
      <c r="E25" s="87">
        <f>SUM(E20:E24)</f>
        <v>2317</v>
      </c>
      <c r="F25" s="87"/>
      <c r="G25" s="87"/>
      <c r="H25" s="208" t="s">
        <v>354</v>
      </c>
      <c r="I25" s="87"/>
      <c r="J25" s="130">
        <f>SUM(J20:J24)</f>
        <v>8560</v>
      </c>
      <c r="K25" s="87">
        <f>SUM(K20:K24)</f>
        <v>4466</v>
      </c>
      <c r="L25" s="87">
        <f>SUM(L20:L24)</f>
        <v>4094</v>
      </c>
      <c r="M25" s="87"/>
      <c r="N25" s="87"/>
      <c r="O25" s="208" t="s">
        <v>354</v>
      </c>
      <c r="P25" s="182"/>
      <c r="Q25" s="87">
        <f>SUM(Q20:Q24)</f>
        <v>5873</v>
      </c>
      <c r="R25" s="87">
        <f>SUM(R20:R24)</f>
        <v>2621</v>
      </c>
      <c r="S25" s="87">
        <f>SUM(S20:S24)</f>
        <v>3252</v>
      </c>
    </row>
    <row r="26" spans="1:19" ht="6.75" customHeight="1" x14ac:dyDescent="0.15">
      <c r="A26" s="198"/>
      <c r="B26" s="197"/>
      <c r="C26" s="58"/>
      <c r="D26" s="157"/>
      <c r="E26" s="157"/>
      <c r="F26" s="157"/>
      <c r="G26" s="157"/>
      <c r="H26" s="88"/>
      <c r="I26" s="157"/>
      <c r="J26" s="58"/>
      <c r="K26" s="157"/>
      <c r="L26" s="157"/>
      <c r="M26" s="157"/>
      <c r="N26" s="157"/>
      <c r="O26" s="88"/>
      <c r="P26" s="176"/>
      <c r="Q26" s="157"/>
      <c r="R26" s="157"/>
      <c r="S26" s="157"/>
    </row>
    <row r="27" spans="1:19" ht="13.5" customHeight="1" x14ac:dyDescent="0.15">
      <c r="A27" s="198">
        <v>15</v>
      </c>
      <c r="B27" s="197"/>
      <c r="C27" s="58">
        <v>963</v>
      </c>
      <c r="D27" s="157">
        <v>482</v>
      </c>
      <c r="E27" s="157">
        <v>481</v>
      </c>
      <c r="F27" s="157"/>
      <c r="G27" s="157"/>
      <c r="H27" s="88">
        <v>50</v>
      </c>
      <c r="I27" s="157"/>
      <c r="J27" s="58">
        <v>1898</v>
      </c>
      <c r="K27" s="157">
        <v>986</v>
      </c>
      <c r="L27" s="157">
        <v>912</v>
      </c>
      <c r="M27" s="157"/>
      <c r="N27" s="157"/>
      <c r="O27" s="88">
        <v>85</v>
      </c>
      <c r="P27" s="176"/>
      <c r="Q27" s="157">
        <v>775</v>
      </c>
      <c r="R27" s="157">
        <v>352</v>
      </c>
      <c r="S27" s="157">
        <v>423</v>
      </c>
    </row>
    <row r="28" spans="1:19" ht="13.5" customHeight="1" x14ac:dyDescent="0.15">
      <c r="A28" s="198">
        <v>16</v>
      </c>
      <c r="B28" s="197"/>
      <c r="C28" s="58">
        <v>1035</v>
      </c>
      <c r="D28" s="157">
        <v>532</v>
      </c>
      <c r="E28" s="157">
        <v>503</v>
      </c>
      <c r="F28" s="157"/>
      <c r="G28" s="157"/>
      <c r="H28" s="88">
        <v>51</v>
      </c>
      <c r="I28" s="157"/>
      <c r="J28" s="58">
        <v>1874</v>
      </c>
      <c r="K28" s="157">
        <v>965</v>
      </c>
      <c r="L28" s="157">
        <v>909</v>
      </c>
      <c r="M28" s="157"/>
      <c r="N28" s="157"/>
      <c r="O28" s="88">
        <v>86</v>
      </c>
      <c r="P28" s="176"/>
      <c r="Q28" s="157">
        <v>817</v>
      </c>
      <c r="R28" s="157">
        <v>329</v>
      </c>
      <c r="S28" s="157">
        <v>488</v>
      </c>
    </row>
    <row r="29" spans="1:19" ht="13.5" customHeight="1" x14ac:dyDescent="0.15">
      <c r="A29" s="198">
        <v>17</v>
      </c>
      <c r="B29" s="197"/>
      <c r="C29" s="58">
        <v>1070</v>
      </c>
      <c r="D29" s="157">
        <v>547</v>
      </c>
      <c r="E29" s="157">
        <v>523</v>
      </c>
      <c r="F29" s="157"/>
      <c r="G29" s="157"/>
      <c r="H29" s="88">
        <v>52</v>
      </c>
      <c r="I29" s="157"/>
      <c r="J29" s="58">
        <v>1811</v>
      </c>
      <c r="K29" s="157">
        <v>928</v>
      </c>
      <c r="L29" s="157">
        <v>883</v>
      </c>
      <c r="M29" s="157"/>
      <c r="N29" s="157"/>
      <c r="O29" s="88">
        <v>87</v>
      </c>
      <c r="P29" s="176"/>
      <c r="Q29" s="157">
        <v>641</v>
      </c>
      <c r="R29" s="157">
        <v>261</v>
      </c>
      <c r="S29" s="157">
        <v>380</v>
      </c>
    </row>
    <row r="30" spans="1:19" ht="13.5" customHeight="1" x14ac:dyDescent="0.15">
      <c r="A30" s="198">
        <v>18</v>
      </c>
      <c r="B30" s="197"/>
      <c r="C30" s="58">
        <v>992</v>
      </c>
      <c r="D30" s="157">
        <v>501</v>
      </c>
      <c r="E30" s="157">
        <v>491</v>
      </c>
      <c r="F30" s="157"/>
      <c r="G30" s="157"/>
      <c r="H30" s="88">
        <v>53</v>
      </c>
      <c r="I30" s="157"/>
      <c r="J30" s="58">
        <v>1716</v>
      </c>
      <c r="K30" s="157">
        <v>894</v>
      </c>
      <c r="L30" s="157">
        <v>822</v>
      </c>
      <c r="M30" s="157"/>
      <c r="N30" s="157"/>
      <c r="O30" s="88">
        <v>88</v>
      </c>
      <c r="P30" s="176"/>
      <c r="Q30" s="157">
        <v>653</v>
      </c>
      <c r="R30" s="157">
        <v>278</v>
      </c>
      <c r="S30" s="157">
        <v>375</v>
      </c>
    </row>
    <row r="31" spans="1:19" ht="13.5" customHeight="1" x14ac:dyDescent="0.15">
      <c r="A31" s="198">
        <v>19</v>
      </c>
      <c r="B31" s="197"/>
      <c r="C31" s="58">
        <v>1025</v>
      </c>
      <c r="D31" s="157">
        <v>526</v>
      </c>
      <c r="E31" s="157">
        <v>499</v>
      </c>
      <c r="F31" s="157"/>
      <c r="G31" s="157"/>
      <c r="H31" s="88">
        <v>54</v>
      </c>
      <c r="I31" s="157"/>
      <c r="J31" s="58">
        <v>1658</v>
      </c>
      <c r="K31" s="157">
        <v>878</v>
      </c>
      <c r="L31" s="157">
        <v>780</v>
      </c>
      <c r="M31" s="157"/>
      <c r="N31" s="157"/>
      <c r="O31" s="88">
        <v>89</v>
      </c>
      <c r="P31" s="176"/>
      <c r="Q31" s="157">
        <v>455</v>
      </c>
      <c r="R31" s="157">
        <v>163</v>
      </c>
      <c r="S31" s="157">
        <v>292</v>
      </c>
    </row>
    <row r="32" spans="1:19" s="207" customFormat="1" ht="13.5" customHeight="1" x14ac:dyDescent="0.15">
      <c r="A32" s="206" t="s">
        <v>354</v>
      </c>
      <c r="C32" s="130">
        <f>SUM(C27:C31)</f>
        <v>5085</v>
      </c>
      <c r="D32" s="87">
        <f>SUM(D27:D31)</f>
        <v>2588</v>
      </c>
      <c r="E32" s="87">
        <f>SUM(E27:E31)</f>
        <v>2497</v>
      </c>
      <c r="F32" s="87"/>
      <c r="G32" s="87"/>
      <c r="H32" s="208" t="s">
        <v>354</v>
      </c>
      <c r="I32" s="87"/>
      <c r="J32" s="130">
        <f>SUM(J27:J31)</f>
        <v>8957</v>
      </c>
      <c r="K32" s="87">
        <f>SUM(K27:K31)</f>
        <v>4651</v>
      </c>
      <c r="L32" s="87">
        <f>SUM(L27:L31)</f>
        <v>4306</v>
      </c>
      <c r="M32" s="87"/>
      <c r="N32" s="87"/>
      <c r="O32" s="208" t="s">
        <v>354</v>
      </c>
      <c r="P32" s="182"/>
      <c r="Q32" s="87">
        <f>SUM(Q27:Q31)</f>
        <v>3341</v>
      </c>
      <c r="R32" s="87">
        <f>SUM(R27:R31)</f>
        <v>1383</v>
      </c>
      <c r="S32" s="87">
        <f>SUM(S27:S31)</f>
        <v>1958</v>
      </c>
    </row>
    <row r="33" spans="1:19" ht="6.75" customHeight="1" x14ac:dyDescent="0.15">
      <c r="A33" s="198"/>
      <c r="B33" s="197"/>
      <c r="C33" s="58"/>
      <c r="D33" s="157"/>
      <c r="E33" s="157"/>
      <c r="F33" s="157"/>
      <c r="G33" s="157"/>
      <c r="H33" s="88"/>
      <c r="I33" s="157"/>
      <c r="J33" s="58"/>
      <c r="K33" s="157"/>
      <c r="L33" s="157"/>
      <c r="M33" s="157"/>
      <c r="N33" s="157"/>
      <c r="O33" s="88"/>
      <c r="P33" s="176"/>
      <c r="Q33" s="157"/>
      <c r="R33" s="157"/>
      <c r="S33" s="157"/>
    </row>
    <row r="34" spans="1:19" ht="13.5" customHeight="1" x14ac:dyDescent="0.15">
      <c r="A34" s="198">
        <v>20</v>
      </c>
      <c r="B34" s="197"/>
      <c r="C34" s="58">
        <v>1060</v>
      </c>
      <c r="D34" s="157">
        <v>544</v>
      </c>
      <c r="E34" s="157">
        <v>516</v>
      </c>
      <c r="F34" s="157"/>
      <c r="G34" s="157"/>
      <c r="H34" s="88">
        <v>55</v>
      </c>
      <c r="I34" s="157"/>
      <c r="J34" s="58">
        <v>1724</v>
      </c>
      <c r="K34" s="157">
        <v>886</v>
      </c>
      <c r="L34" s="157">
        <v>838</v>
      </c>
      <c r="M34" s="157"/>
      <c r="N34" s="157"/>
      <c r="O34" s="88">
        <v>90</v>
      </c>
      <c r="P34" s="176"/>
      <c r="Q34" s="157">
        <v>381</v>
      </c>
      <c r="R34" s="157">
        <v>143</v>
      </c>
      <c r="S34" s="23">
        <v>238</v>
      </c>
    </row>
    <row r="35" spans="1:19" ht="13.5" customHeight="1" x14ac:dyDescent="0.15">
      <c r="A35" s="198">
        <v>21</v>
      </c>
      <c r="B35" s="197"/>
      <c r="C35" s="58">
        <v>1137</v>
      </c>
      <c r="D35" s="157">
        <v>583</v>
      </c>
      <c r="E35" s="157">
        <v>554</v>
      </c>
      <c r="F35" s="157"/>
      <c r="G35" s="157"/>
      <c r="H35" s="88">
        <v>56</v>
      </c>
      <c r="I35" s="157"/>
      <c r="J35" s="58">
        <v>1768</v>
      </c>
      <c r="K35" s="157">
        <v>892</v>
      </c>
      <c r="L35" s="157">
        <v>876</v>
      </c>
      <c r="M35" s="157"/>
      <c r="N35" s="157"/>
      <c r="O35" s="88">
        <v>91</v>
      </c>
      <c r="P35" s="176"/>
      <c r="Q35" s="157">
        <v>322</v>
      </c>
      <c r="R35" s="157">
        <v>92</v>
      </c>
      <c r="S35" s="23">
        <v>230</v>
      </c>
    </row>
    <row r="36" spans="1:19" ht="13.5" customHeight="1" x14ac:dyDescent="0.15">
      <c r="A36" s="198">
        <v>22</v>
      </c>
      <c r="B36" s="197"/>
      <c r="C36" s="58">
        <v>1153</v>
      </c>
      <c r="D36" s="157">
        <v>633</v>
      </c>
      <c r="E36" s="157">
        <v>520</v>
      </c>
      <c r="F36" s="157"/>
      <c r="G36" s="157"/>
      <c r="H36" s="88">
        <v>57</v>
      </c>
      <c r="I36" s="157"/>
      <c r="J36" s="58">
        <v>1174</v>
      </c>
      <c r="K36" s="157">
        <v>575</v>
      </c>
      <c r="L36" s="157">
        <v>599</v>
      </c>
      <c r="M36" s="157"/>
      <c r="N36" s="157"/>
      <c r="O36" s="88">
        <v>92</v>
      </c>
      <c r="P36" s="176"/>
      <c r="Q36" s="157">
        <v>279</v>
      </c>
      <c r="R36" s="157">
        <v>72</v>
      </c>
      <c r="S36" s="23">
        <v>207</v>
      </c>
    </row>
    <row r="37" spans="1:19" ht="13.5" customHeight="1" x14ac:dyDescent="0.15">
      <c r="A37" s="198">
        <v>23</v>
      </c>
      <c r="B37" s="197"/>
      <c r="C37" s="58">
        <v>1119</v>
      </c>
      <c r="D37" s="157">
        <v>597</v>
      </c>
      <c r="E37" s="157">
        <v>522</v>
      </c>
      <c r="F37" s="157"/>
      <c r="G37" s="157"/>
      <c r="H37" s="88">
        <v>58</v>
      </c>
      <c r="I37" s="157"/>
      <c r="J37" s="58">
        <v>1633</v>
      </c>
      <c r="K37" s="157">
        <v>811</v>
      </c>
      <c r="L37" s="157">
        <v>822</v>
      </c>
      <c r="M37" s="157"/>
      <c r="N37" s="157"/>
      <c r="O37" s="88">
        <v>93</v>
      </c>
      <c r="P37" s="176"/>
      <c r="Q37" s="157">
        <v>238</v>
      </c>
      <c r="R37" s="157">
        <v>61</v>
      </c>
      <c r="S37" s="23">
        <v>177</v>
      </c>
    </row>
    <row r="38" spans="1:19" ht="13.5" customHeight="1" x14ac:dyDescent="0.15">
      <c r="A38" s="198">
        <v>24</v>
      </c>
      <c r="B38" s="197"/>
      <c r="C38" s="58">
        <v>1081</v>
      </c>
      <c r="D38" s="157">
        <v>555</v>
      </c>
      <c r="E38" s="157">
        <v>526</v>
      </c>
      <c r="F38" s="157"/>
      <c r="G38" s="157"/>
      <c r="H38" s="88">
        <v>59</v>
      </c>
      <c r="I38" s="157"/>
      <c r="J38" s="58">
        <v>1530</v>
      </c>
      <c r="K38" s="157">
        <v>763</v>
      </c>
      <c r="L38" s="157">
        <v>767</v>
      </c>
      <c r="M38" s="157"/>
      <c r="N38" s="157"/>
      <c r="O38" s="88">
        <v>94</v>
      </c>
      <c r="P38" s="176"/>
      <c r="Q38" s="157">
        <v>176</v>
      </c>
      <c r="R38" s="157">
        <v>48</v>
      </c>
      <c r="S38" s="23">
        <v>128</v>
      </c>
    </row>
    <row r="39" spans="1:19" s="207" customFormat="1" ht="13.5" customHeight="1" x14ac:dyDescent="0.15">
      <c r="A39" s="206" t="s">
        <v>354</v>
      </c>
      <c r="C39" s="130">
        <f>SUM(C34:C38)</f>
        <v>5550</v>
      </c>
      <c r="D39" s="87">
        <f>SUM(D34:D38)</f>
        <v>2912</v>
      </c>
      <c r="E39" s="87">
        <f>SUM(E34:E38)</f>
        <v>2638</v>
      </c>
      <c r="F39" s="87"/>
      <c r="G39" s="87"/>
      <c r="H39" s="208" t="s">
        <v>354</v>
      </c>
      <c r="I39" s="87"/>
      <c r="J39" s="130">
        <f>SUM(J34:J38)</f>
        <v>7829</v>
      </c>
      <c r="K39" s="87">
        <f>SUM(K34:K38)</f>
        <v>3927</v>
      </c>
      <c r="L39" s="87">
        <f>SUM(L34:L38)</f>
        <v>3902</v>
      </c>
      <c r="M39" s="87"/>
      <c r="N39" s="87"/>
      <c r="O39" s="208" t="s">
        <v>354</v>
      </c>
      <c r="P39" s="182"/>
      <c r="Q39" s="87">
        <f>SUM(Q34:Q38)</f>
        <v>1396</v>
      </c>
      <c r="R39" s="87">
        <f>SUM(R34:R38)</f>
        <v>416</v>
      </c>
      <c r="S39" s="87">
        <f>SUM(S34:S38)</f>
        <v>980</v>
      </c>
    </row>
    <row r="40" spans="1:19" ht="6.75" customHeight="1" x14ac:dyDescent="0.15">
      <c r="A40" s="198"/>
      <c r="B40" s="197"/>
      <c r="C40" s="58"/>
      <c r="D40" s="157"/>
      <c r="E40" s="157"/>
      <c r="F40" s="157"/>
      <c r="G40" s="157"/>
      <c r="H40" s="88"/>
      <c r="I40" s="157"/>
      <c r="J40" s="58"/>
      <c r="K40" s="157"/>
      <c r="L40" s="157"/>
      <c r="M40" s="157"/>
      <c r="N40" s="157"/>
      <c r="O40" s="88"/>
      <c r="P40" s="176"/>
      <c r="Q40" s="157"/>
      <c r="R40" s="157"/>
      <c r="S40" s="157"/>
    </row>
    <row r="41" spans="1:19" ht="13.5" customHeight="1" x14ac:dyDescent="0.15">
      <c r="A41" s="198">
        <v>25</v>
      </c>
      <c r="B41" s="197"/>
      <c r="C41" s="58">
        <v>1088</v>
      </c>
      <c r="D41" s="157">
        <v>539</v>
      </c>
      <c r="E41" s="157">
        <v>549</v>
      </c>
      <c r="F41" s="157"/>
      <c r="G41" s="157"/>
      <c r="H41" s="88">
        <v>60</v>
      </c>
      <c r="I41" s="157"/>
      <c r="J41" s="58">
        <v>1448</v>
      </c>
      <c r="K41" s="157">
        <v>708</v>
      </c>
      <c r="L41" s="157">
        <v>740</v>
      </c>
      <c r="M41" s="157"/>
      <c r="N41" s="157"/>
      <c r="O41" s="88">
        <v>95</v>
      </c>
      <c r="P41" s="176"/>
      <c r="Q41" s="157">
        <v>137</v>
      </c>
      <c r="R41" s="157">
        <v>28</v>
      </c>
      <c r="S41" s="157">
        <v>109</v>
      </c>
    </row>
    <row r="42" spans="1:19" ht="13.5" customHeight="1" x14ac:dyDescent="0.15">
      <c r="A42" s="198">
        <v>26</v>
      </c>
      <c r="B42" s="197"/>
      <c r="C42" s="58">
        <v>1095</v>
      </c>
      <c r="D42" s="157">
        <v>568</v>
      </c>
      <c r="E42" s="157">
        <v>527</v>
      </c>
      <c r="F42" s="157"/>
      <c r="G42" s="157"/>
      <c r="H42" s="88">
        <v>61</v>
      </c>
      <c r="I42" s="157"/>
      <c r="J42" s="58">
        <v>1441</v>
      </c>
      <c r="K42" s="157">
        <v>681</v>
      </c>
      <c r="L42" s="157">
        <v>760</v>
      </c>
      <c r="M42" s="157"/>
      <c r="N42" s="157"/>
      <c r="O42" s="88">
        <v>96</v>
      </c>
      <c r="P42" s="176"/>
      <c r="Q42" s="157">
        <v>105</v>
      </c>
      <c r="R42" s="157">
        <v>21</v>
      </c>
      <c r="S42" s="157">
        <v>84</v>
      </c>
    </row>
    <row r="43" spans="1:19" ht="13.5" customHeight="1" x14ac:dyDescent="0.15">
      <c r="A43" s="198">
        <v>27</v>
      </c>
      <c r="B43" s="197"/>
      <c r="C43" s="58">
        <v>1091</v>
      </c>
      <c r="D43" s="157">
        <v>531</v>
      </c>
      <c r="E43" s="157">
        <v>560</v>
      </c>
      <c r="F43" s="157"/>
      <c r="G43" s="157"/>
      <c r="H43" s="88">
        <v>62</v>
      </c>
      <c r="I43" s="157"/>
      <c r="J43" s="58">
        <v>1484</v>
      </c>
      <c r="K43" s="157">
        <v>715</v>
      </c>
      <c r="L43" s="157">
        <v>769</v>
      </c>
      <c r="M43" s="157"/>
      <c r="N43" s="157"/>
      <c r="O43" s="88">
        <v>97</v>
      </c>
      <c r="P43" s="176"/>
      <c r="Q43" s="157">
        <v>84</v>
      </c>
      <c r="R43" s="156">
        <v>13</v>
      </c>
      <c r="S43" s="157">
        <v>71</v>
      </c>
    </row>
    <row r="44" spans="1:19" ht="13.5" customHeight="1" x14ac:dyDescent="0.15">
      <c r="A44" s="198">
        <v>28</v>
      </c>
      <c r="B44" s="197"/>
      <c r="C44" s="58">
        <v>1095</v>
      </c>
      <c r="D44" s="157">
        <v>566</v>
      </c>
      <c r="E44" s="157">
        <v>529</v>
      </c>
      <c r="F44" s="157"/>
      <c r="G44" s="157"/>
      <c r="H44" s="88">
        <v>63</v>
      </c>
      <c r="I44" s="157"/>
      <c r="J44" s="58">
        <v>1525</v>
      </c>
      <c r="K44" s="157">
        <v>731</v>
      </c>
      <c r="L44" s="157">
        <v>794</v>
      </c>
      <c r="M44" s="157"/>
      <c r="N44" s="157"/>
      <c r="O44" s="88">
        <v>98</v>
      </c>
      <c r="P44" s="176"/>
      <c r="Q44" s="157">
        <v>52</v>
      </c>
      <c r="R44" s="156">
        <v>10</v>
      </c>
      <c r="S44" s="157">
        <v>42</v>
      </c>
    </row>
    <row r="45" spans="1:19" ht="13.5" customHeight="1" x14ac:dyDescent="0.15">
      <c r="A45" s="198">
        <v>29</v>
      </c>
      <c r="B45" s="197"/>
      <c r="C45" s="58">
        <v>1152</v>
      </c>
      <c r="D45" s="157">
        <v>600</v>
      </c>
      <c r="E45" s="157">
        <v>552</v>
      </c>
      <c r="F45" s="157"/>
      <c r="G45" s="157"/>
      <c r="H45" s="88">
        <v>64</v>
      </c>
      <c r="I45" s="157"/>
      <c r="J45" s="58">
        <v>1494</v>
      </c>
      <c r="K45" s="157">
        <v>726</v>
      </c>
      <c r="L45" s="157">
        <v>768</v>
      </c>
      <c r="M45" s="157"/>
      <c r="N45" s="157"/>
      <c r="O45" s="88">
        <v>99</v>
      </c>
      <c r="P45" s="176"/>
      <c r="Q45" s="157">
        <v>36</v>
      </c>
      <c r="R45" s="156">
        <v>7</v>
      </c>
      <c r="S45" s="156">
        <v>29</v>
      </c>
    </row>
    <row r="46" spans="1:19" s="207" customFormat="1" ht="13.5" customHeight="1" x14ac:dyDescent="0.15">
      <c r="A46" s="206" t="s">
        <v>354</v>
      </c>
      <c r="C46" s="130">
        <f>SUM(C41:C45)</f>
        <v>5521</v>
      </c>
      <c r="D46" s="87">
        <f>SUM(D41:D45)</f>
        <v>2804</v>
      </c>
      <c r="E46" s="87">
        <f>SUM(E41:E45)</f>
        <v>2717</v>
      </c>
      <c r="F46" s="87"/>
      <c r="G46" s="87"/>
      <c r="H46" s="208" t="s">
        <v>354</v>
      </c>
      <c r="I46" s="87"/>
      <c r="J46" s="130">
        <f>SUM(J41:J45)</f>
        <v>7392</v>
      </c>
      <c r="K46" s="87">
        <f>SUM(K41:K45)</f>
        <v>3561</v>
      </c>
      <c r="L46" s="87">
        <f>SUM(L41:L45)</f>
        <v>3831</v>
      </c>
      <c r="M46" s="87"/>
      <c r="N46" s="87"/>
      <c r="O46" s="208" t="s">
        <v>354</v>
      </c>
      <c r="P46" s="182"/>
      <c r="Q46" s="87">
        <f>SUM(Q41:Q45)</f>
        <v>414</v>
      </c>
      <c r="R46" s="87">
        <f>SUM(R41:R45)</f>
        <v>79</v>
      </c>
      <c r="S46" s="87">
        <f>SUM(S41:S45)</f>
        <v>335</v>
      </c>
    </row>
    <row r="47" spans="1:19" ht="6.75" customHeight="1" x14ac:dyDescent="0.15">
      <c r="A47" s="198"/>
      <c r="B47" s="197"/>
      <c r="C47" s="58"/>
      <c r="D47" s="157"/>
      <c r="E47" s="157"/>
      <c r="F47" s="157"/>
      <c r="G47" s="157"/>
      <c r="H47" s="88"/>
      <c r="I47" s="157"/>
      <c r="J47" s="58"/>
      <c r="K47" s="157"/>
      <c r="L47" s="157"/>
      <c r="M47" s="157"/>
      <c r="N47" s="157"/>
      <c r="O47" s="88"/>
      <c r="P47" s="176"/>
      <c r="Q47" s="157"/>
      <c r="R47" s="157"/>
      <c r="S47" s="157"/>
    </row>
    <row r="48" spans="1:19" ht="13.5" customHeight="1" x14ac:dyDescent="0.15">
      <c r="A48" s="198">
        <v>30</v>
      </c>
      <c r="B48" s="197"/>
      <c r="C48" s="58">
        <v>1108</v>
      </c>
      <c r="D48" s="157">
        <v>608</v>
      </c>
      <c r="E48" s="157">
        <v>500</v>
      </c>
      <c r="F48" s="157"/>
      <c r="G48" s="157"/>
      <c r="H48" s="88">
        <v>65</v>
      </c>
      <c r="I48" s="157"/>
      <c r="J48" s="58">
        <v>1523</v>
      </c>
      <c r="K48" s="157">
        <v>728</v>
      </c>
      <c r="L48" s="157">
        <v>795</v>
      </c>
      <c r="M48" s="157"/>
      <c r="N48" s="157"/>
      <c r="O48" s="88">
        <v>100</v>
      </c>
      <c r="P48" s="176"/>
      <c r="Q48" s="157">
        <v>31</v>
      </c>
      <c r="R48" s="156">
        <v>2</v>
      </c>
      <c r="S48" s="157">
        <v>29</v>
      </c>
    </row>
    <row r="49" spans="1:19" ht="13.5" customHeight="1" x14ac:dyDescent="0.15">
      <c r="A49" s="198">
        <v>31</v>
      </c>
      <c r="B49" s="197"/>
      <c r="C49" s="58">
        <v>1124</v>
      </c>
      <c r="D49" s="157">
        <v>578</v>
      </c>
      <c r="E49" s="157">
        <v>546</v>
      </c>
      <c r="F49" s="157"/>
      <c r="G49" s="157"/>
      <c r="H49" s="88">
        <v>66</v>
      </c>
      <c r="I49" s="157"/>
      <c r="J49" s="58">
        <v>1410</v>
      </c>
      <c r="K49" s="157">
        <v>700</v>
      </c>
      <c r="L49" s="157">
        <v>710</v>
      </c>
      <c r="M49" s="157"/>
      <c r="N49" s="157"/>
      <c r="O49" s="88">
        <v>101</v>
      </c>
      <c r="P49" s="176"/>
      <c r="Q49" s="157">
        <v>11</v>
      </c>
      <c r="R49" s="156">
        <v>2</v>
      </c>
      <c r="S49" s="156">
        <v>9</v>
      </c>
    </row>
    <row r="50" spans="1:19" ht="13.5" customHeight="1" x14ac:dyDescent="0.15">
      <c r="A50" s="198">
        <v>32</v>
      </c>
      <c r="B50" s="197"/>
      <c r="C50" s="58">
        <v>1228</v>
      </c>
      <c r="D50" s="157">
        <v>630</v>
      </c>
      <c r="E50" s="157">
        <v>598</v>
      </c>
      <c r="F50" s="157"/>
      <c r="G50" s="157"/>
      <c r="H50" s="88">
        <v>67</v>
      </c>
      <c r="I50" s="157"/>
      <c r="J50" s="58">
        <v>1539</v>
      </c>
      <c r="K50" s="157">
        <v>747</v>
      </c>
      <c r="L50" s="157">
        <v>792</v>
      </c>
      <c r="M50" s="157"/>
      <c r="N50" s="157"/>
      <c r="O50" s="88">
        <v>102</v>
      </c>
      <c r="P50" s="176"/>
      <c r="Q50" s="157">
        <v>7</v>
      </c>
      <c r="R50" s="156">
        <v>0</v>
      </c>
      <c r="S50" s="156">
        <v>7</v>
      </c>
    </row>
    <row r="51" spans="1:19" ht="13.5" customHeight="1" x14ac:dyDescent="0.15">
      <c r="A51" s="198">
        <v>33</v>
      </c>
      <c r="B51" s="197"/>
      <c r="C51" s="58">
        <v>1194</v>
      </c>
      <c r="D51" s="157">
        <v>653</v>
      </c>
      <c r="E51" s="157">
        <v>541</v>
      </c>
      <c r="F51" s="157"/>
      <c r="G51" s="157"/>
      <c r="H51" s="88">
        <v>68</v>
      </c>
      <c r="I51" s="157"/>
      <c r="J51" s="58">
        <v>1670</v>
      </c>
      <c r="K51" s="157">
        <v>821</v>
      </c>
      <c r="L51" s="157">
        <v>849</v>
      </c>
      <c r="M51" s="157"/>
      <c r="N51" s="157"/>
      <c r="O51" s="88">
        <v>103</v>
      </c>
      <c r="P51" s="176"/>
      <c r="Q51" s="157">
        <v>4</v>
      </c>
      <c r="R51" s="156">
        <v>2</v>
      </c>
      <c r="S51" s="156">
        <v>2</v>
      </c>
    </row>
    <row r="52" spans="1:19" ht="13.5" customHeight="1" x14ac:dyDescent="0.15">
      <c r="A52" s="198">
        <v>34</v>
      </c>
      <c r="B52" s="197"/>
      <c r="C52" s="58">
        <v>1187</v>
      </c>
      <c r="D52" s="157">
        <v>596</v>
      </c>
      <c r="E52" s="157">
        <v>591</v>
      </c>
      <c r="F52" s="157"/>
      <c r="G52" s="157"/>
      <c r="H52" s="88">
        <v>69</v>
      </c>
      <c r="I52" s="157"/>
      <c r="J52" s="58">
        <v>1636</v>
      </c>
      <c r="K52" s="157">
        <v>794</v>
      </c>
      <c r="L52" s="157">
        <v>842</v>
      </c>
      <c r="M52" s="157"/>
      <c r="N52" s="157"/>
      <c r="O52" s="88">
        <v>104</v>
      </c>
      <c r="P52" s="176"/>
      <c r="Q52" s="157">
        <v>0</v>
      </c>
      <c r="R52" s="156">
        <v>0</v>
      </c>
      <c r="S52" s="156">
        <v>0</v>
      </c>
    </row>
    <row r="53" spans="1:19" s="207" customFormat="1" ht="13.5" customHeight="1" x14ac:dyDescent="0.15">
      <c r="A53" s="206" t="s">
        <v>354</v>
      </c>
      <c r="C53" s="130">
        <f>SUM(C48:C52)</f>
        <v>5841</v>
      </c>
      <c r="D53" s="87">
        <f>SUM(D48:D52)</f>
        <v>3065</v>
      </c>
      <c r="E53" s="87">
        <f>SUM(E48:E52)</f>
        <v>2776</v>
      </c>
      <c r="F53" s="87"/>
      <c r="G53" s="87"/>
      <c r="H53" s="208" t="s">
        <v>354</v>
      </c>
      <c r="I53" s="87"/>
      <c r="J53" s="130">
        <f>SUM(J48:J52)</f>
        <v>7778</v>
      </c>
      <c r="K53" s="87">
        <f>SUM(K48:K52)</f>
        <v>3790</v>
      </c>
      <c r="L53" s="87">
        <f>SUM(L48:L52)</f>
        <v>3988</v>
      </c>
      <c r="M53" s="87"/>
      <c r="N53" s="87"/>
      <c r="O53" s="88">
        <v>105</v>
      </c>
      <c r="P53" s="182"/>
      <c r="Q53" s="157">
        <v>0</v>
      </c>
      <c r="R53" s="156">
        <v>0</v>
      </c>
      <c r="S53" s="157">
        <v>0</v>
      </c>
    </row>
    <row r="54" spans="1:19" s="207" customFormat="1" ht="13.5" customHeight="1" x14ac:dyDescent="0.15">
      <c r="A54" s="198"/>
      <c r="B54" s="197"/>
      <c r="C54" s="190"/>
      <c r="D54" s="157"/>
      <c r="E54" s="157"/>
      <c r="F54" s="157"/>
      <c r="G54" s="157"/>
      <c r="H54" s="88"/>
      <c r="I54" s="157"/>
      <c r="J54" s="190"/>
      <c r="K54" s="157"/>
      <c r="L54" s="157"/>
      <c r="M54" s="87"/>
      <c r="N54" s="87"/>
      <c r="O54" s="88">
        <v>106</v>
      </c>
      <c r="P54" s="182"/>
      <c r="Q54" s="157">
        <v>1</v>
      </c>
      <c r="R54" s="156">
        <v>1</v>
      </c>
      <c r="S54" s="156">
        <v>0</v>
      </c>
    </row>
    <row r="55" spans="1:19" ht="13.5" customHeight="1" x14ac:dyDescent="0.15">
      <c r="A55" s="209"/>
      <c r="B55" s="210"/>
      <c r="C55" s="211"/>
      <c r="D55" s="211"/>
      <c r="E55" s="211"/>
      <c r="F55" s="157"/>
      <c r="G55" s="157"/>
      <c r="H55" s="212"/>
      <c r="I55" s="211"/>
      <c r="J55" s="211"/>
      <c r="K55" s="211"/>
      <c r="L55" s="211"/>
      <c r="M55" s="157"/>
      <c r="N55" s="157"/>
      <c r="O55" s="88">
        <v>107</v>
      </c>
      <c r="P55" s="182"/>
      <c r="Q55" s="157">
        <v>3</v>
      </c>
      <c r="R55" s="156">
        <v>0</v>
      </c>
      <c r="S55" s="156">
        <v>3</v>
      </c>
    </row>
    <row r="56" spans="1:19" ht="13.5" customHeight="1" x14ac:dyDescent="0.15">
      <c r="A56" s="198"/>
      <c r="B56" s="197"/>
      <c r="C56" s="157"/>
      <c r="D56" s="157"/>
      <c r="E56" s="157"/>
      <c r="F56" s="157"/>
      <c r="G56" s="157"/>
      <c r="H56" s="88"/>
      <c r="I56" s="157"/>
      <c r="J56" s="157"/>
      <c r="K56" s="157"/>
      <c r="L56" s="157"/>
      <c r="M56" s="157"/>
      <c r="N56" s="157"/>
      <c r="O56" s="88" t="s">
        <v>355</v>
      </c>
      <c r="P56" s="182"/>
      <c r="Q56" s="156" t="s">
        <v>258</v>
      </c>
      <c r="R56" s="156" t="s">
        <v>258</v>
      </c>
      <c r="S56" s="156" t="s">
        <v>258</v>
      </c>
    </row>
    <row r="57" spans="1:19" ht="15" customHeight="1" x14ac:dyDescent="0.15">
      <c r="A57" s="198"/>
      <c r="B57" s="197"/>
      <c r="C57" s="157"/>
      <c r="D57" s="157"/>
      <c r="E57" s="157"/>
      <c r="F57" s="157"/>
      <c r="G57" s="157"/>
      <c r="H57" s="88"/>
      <c r="I57" s="157"/>
      <c r="J57" s="157"/>
      <c r="K57" s="157"/>
      <c r="L57" s="157"/>
      <c r="M57" s="157"/>
      <c r="N57" s="157"/>
      <c r="O57" s="208" t="s">
        <v>354</v>
      </c>
      <c r="P57" s="182"/>
      <c r="Q57" s="87">
        <f>SUM(Q48:Q56)</f>
        <v>57</v>
      </c>
      <c r="R57" s="87">
        <f>SUM(R48:R56)</f>
        <v>7</v>
      </c>
      <c r="S57" s="87">
        <f>SUM(S48:S56)</f>
        <v>50</v>
      </c>
    </row>
    <row r="58" spans="1:19" ht="3.75" customHeight="1" x14ac:dyDescent="0.15">
      <c r="A58" s="198"/>
      <c r="B58" s="197"/>
      <c r="C58" s="157"/>
      <c r="D58" s="157"/>
      <c r="E58" s="157"/>
      <c r="F58" s="157"/>
      <c r="G58" s="157"/>
      <c r="H58" s="88"/>
      <c r="I58" s="157"/>
      <c r="J58" s="157"/>
      <c r="K58" s="157"/>
      <c r="L58" s="157"/>
      <c r="M58" s="157"/>
      <c r="N58" s="157"/>
      <c r="O58" s="88"/>
      <c r="P58" s="157"/>
      <c r="Q58" s="58"/>
      <c r="R58" s="157"/>
      <c r="S58" s="157"/>
    </row>
    <row r="59" spans="1:19" ht="15" customHeight="1" x14ac:dyDescent="0.15">
      <c r="A59" s="198"/>
      <c r="B59" s="197"/>
      <c r="C59" s="157"/>
      <c r="D59" s="157"/>
      <c r="E59" s="157"/>
      <c r="F59" s="157"/>
      <c r="G59" s="157"/>
      <c r="H59" s="88"/>
      <c r="I59" s="157"/>
      <c r="J59" s="157"/>
      <c r="K59" s="157"/>
      <c r="L59" s="157"/>
      <c r="M59" s="157"/>
      <c r="N59" s="157"/>
      <c r="O59" s="324" t="s">
        <v>14</v>
      </c>
      <c r="P59" s="325"/>
      <c r="Q59" s="130">
        <f>SUM(Q57,Q46,Q39,Q32,Q25,Q18,Q11,J11,J18,J25,J32,J39,J46,J53,C53,C46,C39,C32,C25,C18,C11)</f>
        <v>117582</v>
      </c>
      <c r="R59" s="87">
        <f>SUM(R57,R46,R39,R32,R25,R18,R11,K11,K18,K25,K32,K39,K46,K53,D53,D46,D39,D32,D25,D18,D11)</f>
        <v>58212</v>
      </c>
      <c r="S59" s="87">
        <f>SUM(S57,S46,S39,S32,S25,S18,S11,L11,L18,L25,L32,L39,L46,L53,E53,E46,E39,E32,E25,E18,E11)</f>
        <v>59370</v>
      </c>
    </row>
    <row r="60" spans="1:19" ht="3" customHeight="1" x14ac:dyDescent="0.15">
      <c r="A60" s="198"/>
      <c r="B60" s="197"/>
      <c r="C60" s="157"/>
      <c r="D60" s="157"/>
      <c r="E60" s="157"/>
      <c r="F60" s="157"/>
      <c r="G60" s="157"/>
      <c r="H60" s="88"/>
      <c r="I60" s="157"/>
      <c r="J60" s="157"/>
      <c r="K60" s="157"/>
      <c r="L60" s="157"/>
      <c r="M60" s="157"/>
      <c r="N60" s="157"/>
      <c r="O60" s="208"/>
      <c r="P60" s="208"/>
      <c r="Q60" s="130"/>
      <c r="R60" s="87"/>
      <c r="S60" s="87"/>
    </row>
    <row r="61" spans="1:19" ht="15" customHeight="1" x14ac:dyDescent="0.15">
      <c r="A61" s="198"/>
      <c r="B61" s="197"/>
      <c r="C61" s="157"/>
      <c r="D61" s="157"/>
      <c r="E61" s="157"/>
      <c r="F61" s="157"/>
      <c r="G61" s="157"/>
      <c r="H61" s="88"/>
      <c r="I61" s="157"/>
      <c r="J61" s="157"/>
      <c r="K61" s="157"/>
      <c r="L61" s="157"/>
      <c r="M61" s="157"/>
      <c r="N61" s="157"/>
      <c r="O61" s="326" t="s">
        <v>356</v>
      </c>
      <c r="P61" s="327"/>
      <c r="Q61" s="131">
        <v>48.63</v>
      </c>
      <c r="R61" s="132">
        <v>47.38</v>
      </c>
      <c r="S61" s="132">
        <v>49.86</v>
      </c>
    </row>
    <row r="62" spans="1:19" ht="4.5" customHeight="1" x14ac:dyDescent="0.15">
      <c r="A62" s="198"/>
      <c r="B62" s="197"/>
      <c r="C62" s="197"/>
      <c r="D62" s="197"/>
      <c r="E62" s="197"/>
      <c r="F62" s="197"/>
      <c r="G62" s="197"/>
      <c r="H62" s="198"/>
      <c r="I62" s="197"/>
      <c r="J62" s="197"/>
      <c r="K62" s="197"/>
      <c r="L62" s="197"/>
      <c r="M62" s="197"/>
      <c r="N62" s="197"/>
      <c r="O62" s="198"/>
      <c r="P62" s="197"/>
      <c r="Q62" s="213"/>
      <c r="R62" s="197"/>
      <c r="S62" s="197"/>
    </row>
    <row r="63" spans="1:19" ht="4.1500000000000004" customHeight="1" x14ac:dyDescent="0.15">
      <c r="A63" s="198"/>
      <c r="B63" s="197"/>
      <c r="C63" s="197"/>
      <c r="D63" s="197"/>
      <c r="E63" s="197"/>
      <c r="F63" s="197"/>
      <c r="G63" s="197"/>
      <c r="H63" s="198"/>
      <c r="I63" s="197"/>
      <c r="J63" s="197"/>
      <c r="K63" s="197"/>
      <c r="L63" s="197"/>
      <c r="M63" s="197"/>
      <c r="N63" s="197"/>
      <c r="O63" s="214"/>
      <c r="P63" s="210"/>
      <c r="Q63" s="210"/>
      <c r="R63" s="210"/>
      <c r="S63" s="210"/>
    </row>
    <row r="64" spans="1:19" x14ac:dyDescent="0.15">
      <c r="A64" s="215" t="s">
        <v>84</v>
      </c>
      <c r="P64" s="216"/>
      <c r="Q64" s="328" t="s">
        <v>86</v>
      </c>
      <c r="R64" s="328"/>
      <c r="S64" s="328"/>
    </row>
  </sheetData>
  <mergeCells count="4">
    <mergeCell ref="Q2:S2"/>
    <mergeCell ref="O59:P59"/>
    <mergeCell ref="O61:P61"/>
    <mergeCell ref="Q64:S64"/>
  </mergeCells>
  <phoneticPr fontId="36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D75"/>
  <sheetViews>
    <sheetView view="pageBreakPreview" zoomScale="115" zoomScaleSheetLayoutView="115" workbookViewId="0">
      <selection activeCell="AH29" sqref="AH29:AK29"/>
    </sheetView>
  </sheetViews>
  <sheetFormatPr defaultColWidth="9" defaultRowHeight="12" x14ac:dyDescent="0.15"/>
  <cols>
    <col min="1" max="5" width="1.625" style="2" customWidth="1"/>
    <col min="6" max="6" width="1.625" style="3" customWidth="1"/>
    <col min="7" max="7" width="0.75" style="2" customWidth="1"/>
    <col min="8" max="55" width="1.625" style="2" customWidth="1"/>
    <col min="56" max="114" width="1.25" style="2" customWidth="1"/>
    <col min="115" max="115" width="9" style="2" bestFit="1"/>
    <col min="116" max="16384" width="9" style="2"/>
  </cols>
  <sheetData>
    <row r="1" spans="1:54" ht="18.75" customHeight="1" x14ac:dyDescent="0.15">
      <c r="A1" s="4" t="s">
        <v>144</v>
      </c>
      <c r="C1" s="5"/>
      <c r="F1" s="2"/>
    </row>
    <row r="2" spans="1:54" ht="12" customHeight="1" x14ac:dyDescent="0.15">
      <c r="B2" s="4"/>
      <c r="C2" s="5"/>
      <c r="F2" s="2"/>
      <c r="AW2" s="3"/>
      <c r="AY2" s="9"/>
      <c r="BA2" s="9" t="s">
        <v>320</v>
      </c>
    </row>
    <row r="3" spans="1:54" ht="4.5" customHeight="1" x14ac:dyDescent="0.15">
      <c r="C3" s="5"/>
      <c r="F3" s="2"/>
      <c r="AW3" s="9"/>
      <c r="AX3" s="9"/>
      <c r="AY3" s="9"/>
      <c r="AZ3" s="9"/>
      <c r="BA3" s="9"/>
      <c r="BB3" s="9"/>
    </row>
    <row r="4" spans="1:54" ht="15" customHeight="1" x14ac:dyDescent="0.15">
      <c r="A4" s="129"/>
      <c r="B4" s="240" t="s">
        <v>35</v>
      </c>
      <c r="C4" s="240"/>
      <c r="D4" s="240"/>
      <c r="E4" s="240"/>
      <c r="F4" s="240"/>
      <c r="G4" s="136"/>
      <c r="H4" s="370" t="s">
        <v>357</v>
      </c>
      <c r="I4" s="370"/>
      <c r="J4" s="370"/>
      <c r="K4" s="370"/>
      <c r="L4" s="370"/>
      <c r="M4" s="370"/>
      <c r="N4" s="370"/>
      <c r="O4" s="366" t="s">
        <v>154</v>
      </c>
      <c r="P4" s="367"/>
      <c r="Q4" s="367"/>
      <c r="R4" s="367"/>
      <c r="S4" s="367"/>
      <c r="T4" s="368"/>
      <c r="U4" s="372" t="s">
        <v>352</v>
      </c>
      <c r="V4" s="372"/>
      <c r="W4" s="372"/>
      <c r="X4" s="372"/>
      <c r="Y4" s="372"/>
      <c r="Z4" s="372"/>
      <c r="AA4" s="372"/>
      <c r="AB4" s="366" t="s">
        <v>154</v>
      </c>
      <c r="AC4" s="367"/>
      <c r="AD4" s="367"/>
      <c r="AE4" s="367"/>
      <c r="AF4" s="367"/>
      <c r="AG4" s="368"/>
      <c r="AH4" s="372" t="s">
        <v>353</v>
      </c>
      <c r="AI4" s="372"/>
      <c r="AJ4" s="372"/>
      <c r="AK4" s="372"/>
      <c r="AL4" s="372"/>
      <c r="AM4" s="372"/>
      <c r="AN4" s="372"/>
      <c r="AO4" s="366" t="s">
        <v>154</v>
      </c>
      <c r="AP4" s="367"/>
      <c r="AQ4" s="367"/>
      <c r="AR4" s="367"/>
      <c r="AS4" s="367"/>
      <c r="AT4" s="368"/>
      <c r="AU4" s="275" t="s">
        <v>316</v>
      </c>
      <c r="AV4" s="240"/>
      <c r="AW4" s="240"/>
      <c r="AX4" s="240"/>
      <c r="AY4" s="240"/>
      <c r="AZ4" s="240"/>
      <c r="BA4" s="240"/>
      <c r="BB4" s="240"/>
    </row>
    <row r="5" spans="1:54" ht="15" customHeight="1" x14ac:dyDescent="0.15">
      <c r="A5" s="133"/>
      <c r="B5" s="242"/>
      <c r="C5" s="242"/>
      <c r="D5" s="242"/>
      <c r="E5" s="242"/>
      <c r="F5" s="242"/>
      <c r="G5" s="137"/>
      <c r="H5" s="371"/>
      <c r="I5" s="371"/>
      <c r="J5" s="371"/>
      <c r="K5" s="371"/>
      <c r="L5" s="371"/>
      <c r="M5" s="371"/>
      <c r="N5" s="371"/>
      <c r="O5" s="369" t="s">
        <v>358</v>
      </c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 t="s">
        <v>358</v>
      </c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 t="s">
        <v>358</v>
      </c>
      <c r="AP5" s="369"/>
      <c r="AQ5" s="369"/>
      <c r="AR5" s="369"/>
      <c r="AS5" s="369"/>
      <c r="AT5" s="369"/>
      <c r="AU5" s="279"/>
      <c r="AV5" s="242"/>
      <c r="AW5" s="242"/>
      <c r="AX5" s="242"/>
      <c r="AY5" s="242"/>
      <c r="AZ5" s="242"/>
      <c r="BA5" s="242"/>
      <c r="BB5" s="242"/>
    </row>
    <row r="6" spans="1:54" ht="5.25" customHeight="1" x14ac:dyDescent="0.15">
      <c r="A6" s="7"/>
      <c r="B6" s="134"/>
      <c r="C6" s="135"/>
      <c r="D6" s="135"/>
      <c r="E6" s="135"/>
      <c r="F6" s="135"/>
      <c r="G6" s="7"/>
      <c r="H6" s="140"/>
      <c r="I6" s="143"/>
      <c r="J6" s="143"/>
      <c r="K6" s="143"/>
      <c r="L6" s="143"/>
      <c r="M6" s="143"/>
      <c r="N6" s="14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18.75" customHeight="1" x14ac:dyDescent="0.15">
      <c r="A7" s="7"/>
      <c r="B7" s="261" t="s">
        <v>43</v>
      </c>
      <c r="C7" s="261"/>
      <c r="D7" s="261"/>
      <c r="E7" s="246">
        <v>27</v>
      </c>
      <c r="F7" s="246"/>
      <c r="H7" s="15"/>
      <c r="I7" s="256">
        <f t="shared" ref="I7:I14" si="0">SUM(W7,AJ7)</f>
        <v>29904</v>
      </c>
      <c r="J7" s="256"/>
      <c r="K7" s="256"/>
      <c r="L7" s="256"/>
      <c r="M7" s="256"/>
      <c r="N7" s="9"/>
      <c r="O7" s="3"/>
      <c r="P7" s="362">
        <f t="shared" ref="P7:P15" si="1">ROUND(I7/AV7*100,1)</f>
        <v>25.1</v>
      </c>
      <c r="Q7" s="362"/>
      <c r="R7" s="362"/>
      <c r="S7" s="362"/>
      <c r="T7" s="9"/>
      <c r="U7" s="20"/>
      <c r="W7" s="256">
        <v>13712</v>
      </c>
      <c r="X7" s="256"/>
      <c r="Y7" s="256"/>
      <c r="Z7" s="256"/>
      <c r="AA7" s="20"/>
      <c r="AB7" s="362">
        <f t="shared" ref="AB7:AB15" si="2">ROUND(W7/AV7*100,1)</f>
        <v>11.5</v>
      </c>
      <c r="AC7" s="362"/>
      <c r="AD7" s="362"/>
      <c r="AE7" s="362"/>
      <c r="AF7" s="362"/>
      <c r="AI7" s="9"/>
      <c r="AJ7" s="256">
        <v>16192</v>
      </c>
      <c r="AK7" s="256"/>
      <c r="AL7" s="256"/>
      <c r="AM7" s="256"/>
      <c r="AP7" s="20"/>
      <c r="AQ7" s="362">
        <f t="shared" ref="AQ7:AQ15" si="3">ROUND(AJ7/AV7*100,1)</f>
        <v>13.6</v>
      </c>
      <c r="AR7" s="362"/>
      <c r="AS7" s="362"/>
      <c r="AV7" s="256">
        <v>119301</v>
      </c>
      <c r="AW7" s="256"/>
      <c r="AX7" s="256"/>
      <c r="AY7" s="256"/>
      <c r="AZ7" s="256"/>
    </row>
    <row r="8" spans="1:54" ht="18.75" customHeight="1" x14ac:dyDescent="0.15">
      <c r="A8" s="7"/>
      <c r="B8" s="7"/>
      <c r="C8" s="7"/>
      <c r="D8" s="7"/>
      <c r="E8" s="246">
        <v>28</v>
      </c>
      <c r="F8" s="246"/>
      <c r="H8" s="15"/>
      <c r="I8" s="256">
        <f t="shared" si="0"/>
        <v>31086</v>
      </c>
      <c r="J8" s="256"/>
      <c r="K8" s="256"/>
      <c r="L8" s="256"/>
      <c r="M8" s="256"/>
      <c r="N8" s="9"/>
      <c r="O8" s="3"/>
      <c r="P8" s="362">
        <f t="shared" si="1"/>
        <v>26.1</v>
      </c>
      <c r="Q8" s="362"/>
      <c r="R8" s="362"/>
      <c r="S8" s="362"/>
      <c r="T8" s="9"/>
      <c r="U8" s="20"/>
      <c r="W8" s="256">
        <v>14273</v>
      </c>
      <c r="X8" s="256"/>
      <c r="Y8" s="256"/>
      <c r="Z8" s="256"/>
      <c r="AA8" s="20"/>
      <c r="AB8" s="362">
        <f t="shared" si="2"/>
        <v>12</v>
      </c>
      <c r="AC8" s="362"/>
      <c r="AD8" s="362"/>
      <c r="AE8" s="362"/>
      <c r="AF8" s="362"/>
      <c r="AI8" s="9"/>
      <c r="AJ8" s="256">
        <v>16813</v>
      </c>
      <c r="AK8" s="256"/>
      <c r="AL8" s="256"/>
      <c r="AM8" s="256"/>
      <c r="AP8" s="20"/>
      <c r="AQ8" s="362">
        <f t="shared" si="3"/>
        <v>14.1</v>
      </c>
      <c r="AR8" s="362"/>
      <c r="AS8" s="362"/>
      <c r="AV8" s="256">
        <v>119192</v>
      </c>
      <c r="AW8" s="256"/>
      <c r="AX8" s="256"/>
      <c r="AY8" s="256"/>
      <c r="AZ8" s="256"/>
    </row>
    <row r="9" spans="1:54" ht="18.75" customHeight="1" x14ac:dyDescent="0.15">
      <c r="A9" s="7"/>
      <c r="B9" s="7"/>
      <c r="C9" s="7"/>
      <c r="D9" s="7"/>
      <c r="E9" s="246">
        <v>29</v>
      </c>
      <c r="F9" s="246"/>
      <c r="H9" s="15"/>
      <c r="I9" s="256">
        <f t="shared" si="0"/>
        <v>32158</v>
      </c>
      <c r="J9" s="256"/>
      <c r="K9" s="256"/>
      <c r="L9" s="256"/>
      <c r="M9" s="256"/>
      <c r="N9" s="9"/>
      <c r="O9" s="3"/>
      <c r="P9" s="362">
        <f t="shared" si="1"/>
        <v>27</v>
      </c>
      <c r="Q9" s="362"/>
      <c r="R9" s="362"/>
      <c r="S9" s="362"/>
      <c r="T9" s="9"/>
      <c r="U9" s="20"/>
      <c r="W9" s="256">
        <v>14789</v>
      </c>
      <c r="X9" s="256"/>
      <c r="Y9" s="256"/>
      <c r="Z9" s="256"/>
      <c r="AA9" s="20"/>
      <c r="AB9" s="362">
        <f t="shared" si="2"/>
        <v>12.4</v>
      </c>
      <c r="AC9" s="362"/>
      <c r="AD9" s="362"/>
      <c r="AE9" s="362"/>
      <c r="AF9" s="362"/>
      <c r="AI9" s="9"/>
      <c r="AJ9" s="256">
        <v>17369</v>
      </c>
      <c r="AK9" s="256"/>
      <c r="AL9" s="256"/>
      <c r="AM9" s="256"/>
      <c r="AP9" s="20"/>
      <c r="AQ9" s="362">
        <f t="shared" si="3"/>
        <v>14.6</v>
      </c>
      <c r="AR9" s="362"/>
      <c r="AS9" s="362"/>
      <c r="AV9" s="256">
        <v>119041</v>
      </c>
      <c r="AW9" s="256"/>
      <c r="AX9" s="256"/>
      <c r="AY9" s="256"/>
      <c r="AZ9" s="256"/>
    </row>
    <row r="10" spans="1:54" ht="18.75" customHeight="1" x14ac:dyDescent="0.15">
      <c r="A10" s="7"/>
      <c r="B10" s="7"/>
      <c r="C10" s="7"/>
      <c r="D10" s="7"/>
      <c r="E10" s="246">
        <v>30</v>
      </c>
      <c r="F10" s="246"/>
      <c r="H10" s="15"/>
      <c r="I10" s="256">
        <f t="shared" si="0"/>
        <v>33073</v>
      </c>
      <c r="J10" s="256"/>
      <c r="K10" s="256"/>
      <c r="L10" s="256"/>
      <c r="M10" s="256"/>
      <c r="N10" s="9"/>
      <c r="O10" s="3"/>
      <c r="P10" s="362">
        <f t="shared" si="1"/>
        <v>27.8</v>
      </c>
      <c r="Q10" s="362"/>
      <c r="R10" s="362"/>
      <c r="S10" s="362"/>
      <c r="T10" s="9"/>
      <c r="U10" s="20"/>
      <c r="W10" s="256">
        <v>15216</v>
      </c>
      <c r="X10" s="256"/>
      <c r="Y10" s="256"/>
      <c r="Z10" s="256"/>
      <c r="AA10" s="20"/>
      <c r="AB10" s="362">
        <f t="shared" si="2"/>
        <v>12.8</v>
      </c>
      <c r="AC10" s="362"/>
      <c r="AD10" s="362"/>
      <c r="AE10" s="362"/>
      <c r="AF10" s="362"/>
      <c r="AI10" s="9"/>
      <c r="AJ10" s="256">
        <v>17857</v>
      </c>
      <c r="AK10" s="256"/>
      <c r="AL10" s="256"/>
      <c r="AM10" s="256"/>
      <c r="AP10" s="20"/>
      <c r="AQ10" s="362">
        <f t="shared" si="3"/>
        <v>15</v>
      </c>
      <c r="AR10" s="362"/>
      <c r="AS10" s="362"/>
      <c r="AV10" s="256">
        <v>119029</v>
      </c>
      <c r="AW10" s="256"/>
      <c r="AX10" s="256"/>
      <c r="AY10" s="256"/>
      <c r="AZ10" s="256"/>
    </row>
    <row r="11" spans="1:54" ht="18.75" customHeight="1" x14ac:dyDescent="0.15">
      <c r="A11" s="7"/>
      <c r="B11" s="7"/>
      <c r="C11" s="7"/>
      <c r="D11" s="7"/>
      <c r="E11" s="246">
        <v>31</v>
      </c>
      <c r="F11" s="246"/>
      <c r="H11" s="15"/>
      <c r="I11" s="256">
        <f t="shared" si="0"/>
        <v>33933</v>
      </c>
      <c r="J11" s="256"/>
      <c r="K11" s="256"/>
      <c r="L11" s="256"/>
      <c r="M11" s="256"/>
      <c r="N11" s="9"/>
      <c r="O11" s="3"/>
      <c r="P11" s="362">
        <f t="shared" si="1"/>
        <v>28.6</v>
      </c>
      <c r="Q11" s="362"/>
      <c r="R11" s="362"/>
      <c r="S11" s="362"/>
      <c r="T11" s="9"/>
      <c r="U11" s="20"/>
      <c r="W11" s="256">
        <v>15582</v>
      </c>
      <c r="X11" s="256"/>
      <c r="Y11" s="256"/>
      <c r="Z11" s="256"/>
      <c r="AA11" s="20"/>
      <c r="AB11" s="362">
        <f t="shared" si="2"/>
        <v>13.1</v>
      </c>
      <c r="AC11" s="362"/>
      <c r="AD11" s="362"/>
      <c r="AE11" s="362"/>
      <c r="AF11" s="362"/>
      <c r="AI11" s="9"/>
      <c r="AJ11" s="256">
        <v>18351</v>
      </c>
      <c r="AK11" s="256"/>
      <c r="AL11" s="256"/>
      <c r="AM11" s="256"/>
      <c r="AP11" s="20"/>
      <c r="AQ11" s="362">
        <f t="shared" si="3"/>
        <v>15.5</v>
      </c>
      <c r="AR11" s="362"/>
      <c r="AS11" s="362"/>
      <c r="AV11" s="256">
        <v>118745</v>
      </c>
      <c r="AW11" s="256"/>
      <c r="AX11" s="256"/>
      <c r="AY11" s="256"/>
      <c r="AZ11" s="256"/>
    </row>
    <row r="12" spans="1:54" ht="18.75" customHeight="1" x14ac:dyDescent="0.15">
      <c r="A12" s="7"/>
      <c r="B12" s="261" t="s">
        <v>55</v>
      </c>
      <c r="C12" s="261"/>
      <c r="D12" s="261"/>
      <c r="E12" s="246">
        <v>2</v>
      </c>
      <c r="F12" s="246"/>
      <c r="H12" s="15"/>
      <c r="I12" s="256">
        <f t="shared" si="0"/>
        <v>34555</v>
      </c>
      <c r="J12" s="256"/>
      <c r="K12" s="256"/>
      <c r="L12" s="256"/>
      <c r="M12" s="256"/>
      <c r="N12" s="9"/>
      <c r="O12" s="3"/>
      <c r="P12" s="362">
        <f t="shared" si="1"/>
        <v>29.2</v>
      </c>
      <c r="Q12" s="362"/>
      <c r="R12" s="362"/>
      <c r="S12" s="362"/>
      <c r="T12" s="9"/>
      <c r="U12" s="20"/>
      <c r="W12" s="256">
        <v>15869</v>
      </c>
      <c r="X12" s="256"/>
      <c r="Y12" s="256"/>
      <c r="Z12" s="256"/>
      <c r="AA12" s="20"/>
      <c r="AB12" s="362">
        <f t="shared" si="2"/>
        <v>13.4</v>
      </c>
      <c r="AC12" s="362"/>
      <c r="AD12" s="362"/>
      <c r="AE12" s="362"/>
      <c r="AF12" s="362"/>
      <c r="AI12" s="9"/>
      <c r="AJ12" s="256">
        <v>18686</v>
      </c>
      <c r="AK12" s="256"/>
      <c r="AL12" s="256"/>
      <c r="AM12" s="256"/>
      <c r="AP12" s="20"/>
      <c r="AQ12" s="362">
        <f t="shared" si="3"/>
        <v>15.8</v>
      </c>
      <c r="AR12" s="362"/>
      <c r="AS12" s="362"/>
      <c r="AV12" s="256">
        <v>118395</v>
      </c>
      <c r="AW12" s="256"/>
      <c r="AX12" s="256"/>
      <c r="AY12" s="256"/>
      <c r="AZ12" s="256"/>
    </row>
    <row r="13" spans="1:54" ht="18.75" customHeight="1" x14ac:dyDescent="0.15">
      <c r="A13" s="7"/>
      <c r="B13" s="261"/>
      <c r="C13" s="261"/>
      <c r="D13" s="261"/>
      <c r="E13" s="246">
        <v>3</v>
      </c>
      <c r="F13" s="246"/>
      <c r="G13" s="7"/>
      <c r="H13" s="15"/>
      <c r="I13" s="256">
        <f t="shared" si="0"/>
        <v>35228</v>
      </c>
      <c r="J13" s="256"/>
      <c r="K13" s="256"/>
      <c r="L13" s="256"/>
      <c r="M13" s="256"/>
      <c r="N13" s="9"/>
      <c r="O13" s="9"/>
      <c r="P13" s="362">
        <f t="shared" si="1"/>
        <v>29.9</v>
      </c>
      <c r="Q13" s="362"/>
      <c r="R13" s="362"/>
      <c r="S13" s="362"/>
      <c r="T13" s="9"/>
      <c r="U13" s="20"/>
      <c r="V13" s="7"/>
      <c r="W13" s="256">
        <v>16155</v>
      </c>
      <c r="X13" s="256"/>
      <c r="Y13" s="256"/>
      <c r="Z13" s="256"/>
      <c r="AA13" s="20"/>
      <c r="AB13" s="362">
        <f t="shared" si="2"/>
        <v>13.7</v>
      </c>
      <c r="AC13" s="362"/>
      <c r="AD13" s="362"/>
      <c r="AE13" s="362"/>
      <c r="AF13" s="362"/>
      <c r="AG13" s="7"/>
      <c r="AH13" s="7"/>
      <c r="AI13" s="9"/>
      <c r="AJ13" s="256">
        <v>19073</v>
      </c>
      <c r="AK13" s="256"/>
      <c r="AL13" s="256"/>
      <c r="AM13" s="256"/>
      <c r="AN13" s="7"/>
      <c r="AO13" s="7"/>
      <c r="AP13" s="20"/>
      <c r="AQ13" s="362">
        <f t="shared" si="3"/>
        <v>16.2</v>
      </c>
      <c r="AR13" s="362"/>
      <c r="AS13" s="362"/>
      <c r="AT13" s="7"/>
      <c r="AU13" s="7"/>
      <c r="AV13" s="256">
        <v>117995</v>
      </c>
      <c r="AW13" s="256"/>
      <c r="AX13" s="256"/>
      <c r="AY13" s="256"/>
      <c r="AZ13" s="256"/>
      <c r="BA13" s="7"/>
      <c r="BB13" s="7"/>
    </row>
    <row r="14" spans="1:54" ht="18.75" customHeight="1" x14ac:dyDescent="0.15">
      <c r="A14" s="7"/>
      <c r="B14" s="261"/>
      <c r="C14" s="261"/>
      <c r="D14" s="261"/>
      <c r="E14" s="246">
        <v>4</v>
      </c>
      <c r="F14" s="246"/>
      <c r="G14" s="7"/>
      <c r="H14" s="15"/>
      <c r="I14" s="256">
        <f t="shared" si="0"/>
        <v>35731</v>
      </c>
      <c r="J14" s="256"/>
      <c r="K14" s="256"/>
      <c r="L14" s="256"/>
      <c r="M14" s="256"/>
      <c r="N14" s="9"/>
      <c r="O14" s="9"/>
      <c r="P14" s="362">
        <f t="shared" si="1"/>
        <v>30.4</v>
      </c>
      <c r="Q14" s="362"/>
      <c r="R14" s="362"/>
      <c r="S14" s="362"/>
      <c r="T14" s="9"/>
      <c r="U14" s="20"/>
      <c r="V14" s="9"/>
      <c r="W14" s="256">
        <v>16416</v>
      </c>
      <c r="X14" s="256"/>
      <c r="Y14" s="256"/>
      <c r="Z14" s="256"/>
      <c r="AA14" s="20"/>
      <c r="AB14" s="362">
        <f t="shared" si="2"/>
        <v>14</v>
      </c>
      <c r="AC14" s="362"/>
      <c r="AD14" s="362"/>
      <c r="AE14" s="362"/>
      <c r="AF14" s="362"/>
      <c r="AG14" s="9"/>
      <c r="AH14" s="9"/>
      <c r="AI14" s="9"/>
      <c r="AJ14" s="256">
        <v>19315</v>
      </c>
      <c r="AK14" s="256"/>
      <c r="AL14" s="256"/>
      <c r="AM14" s="256"/>
      <c r="AN14" s="9"/>
      <c r="AO14" s="9"/>
      <c r="AP14" s="20"/>
      <c r="AQ14" s="362">
        <f t="shared" si="3"/>
        <v>16.399999999999999</v>
      </c>
      <c r="AR14" s="362"/>
      <c r="AS14" s="362"/>
      <c r="AT14" s="9"/>
      <c r="AU14" s="9"/>
      <c r="AV14" s="256">
        <v>117660</v>
      </c>
      <c r="AW14" s="256"/>
      <c r="AX14" s="256"/>
      <c r="AY14" s="256"/>
      <c r="AZ14" s="256"/>
      <c r="BA14" s="7"/>
      <c r="BB14" s="7"/>
    </row>
    <row r="15" spans="1:54" ht="18.75" customHeight="1" x14ac:dyDescent="0.15">
      <c r="A15" s="7"/>
      <c r="E15" s="246">
        <v>5</v>
      </c>
      <c r="F15" s="246"/>
      <c r="G15" s="7"/>
      <c r="H15" s="15"/>
      <c r="I15" s="256">
        <v>35969</v>
      </c>
      <c r="J15" s="256"/>
      <c r="K15" s="256"/>
      <c r="L15" s="256"/>
      <c r="M15" s="256"/>
      <c r="N15" s="9"/>
      <c r="O15" s="9"/>
      <c r="P15" s="362">
        <f t="shared" si="1"/>
        <v>30.5</v>
      </c>
      <c r="Q15" s="362"/>
      <c r="R15" s="362"/>
      <c r="S15" s="362"/>
      <c r="T15" s="9"/>
      <c r="U15" s="20"/>
      <c r="V15" s="9"/>
      <c r="W15" s="256">
        <v>16477</v>
      </c>
      <c r="X15" s="256"/>
      <c r="Y15" s="256"/>
      <c r="Z15" s="256"/>
      <c r="AA15" s="20"/>
      <c r="AB15" s="362">
        <f t="shared" si="2"/>
        <v>14</v>
      </c>
      <c r="AC15" s="362"/>
      <c r="AD15" s="362"/>
      <c r="AE15" s="362"/>
      <c r="AF15" s="362"/>
      <c r="AG15" s="9"/>
      <c r="AH15" s="9"/>
      <c r="AI15" s="9"/>
      <c r="AJ15" s="256">
        <v>19492</v>
      </c>
      <c r="AK15" s="256"/>
      <c r="AL15" s="256"/>
      <c r="AM15" s="256"/>
      <c r="AN15" s="9"/>
      <c r="AO15" s="9"/>
      <c r="AP15" s="20"/>
      <c r="AQ15" s="362">
        <f t="shared" si="3"/>
        <v>16.5</v>
      </c>
      <c r="AR15" s="362"/>
      <c r="AS15" s="362"/>
      <c r="AT15" s="9"/>
      <c r="AU15" s="9"/>
      <c r="AV15" s="256">
        <v>117798</v>
      </c>
      <c r="AW15" s="256"/>
      <c r="AX15" s="256"/>
      <c r="AY15" s="256"/>
      <c r="AZ15" s="256"/>
      <c r="BA15" s="7"/>
      <c r="BB15" s="7"/>
    </row>
    <row r="16" spans="1:54" ht="18.75" customHeight="1" x14ac:dyDescent="0.15">
      <c r="A16" s="7"/>
      <c r="B16" s="215"/>
      <c r="C16" s="363"/>
      <c r="D16" s="363"/>
      <c r="E16" s="353">
        <v>6</v>
      </c>
      <c r="F16" s="353"/>
      <c r="G16" s="191"/>
      <c r="H16" s="219"/>
      <c r="I16" s="296">
        <v>36199</v>
      </c>
      <c r="J16" s="296"/>
      <c r="K16" s="296"/>
      <c r="L16" s="296"/>
      <c r="M16" s="296"/>
      <c r="N16" s="27"/>
      <c r="O16" s="27"/>
      <c r="P16" s="364">
        <v>30.8</v>
      </c>
      <c r="Q16" s="364"/>
      <c r="R16" s="364"/>
      <c r="S16" s="364"/>
      <c r="T16" s="27"/>
      <c r="U16" s="192"/>
      <c r="V16" s="27"/>
      <c r="W16" s="296">
        <v>16534</v>
      </c>
      <c r="X16" s="296"/>
      <c r="Y16" s="296"/>
      <c r="Z16" s="296"/>
      <c r="AA16" s="192"/>
      <c r="AB16" s="365">
        <f t="shared" ref="AB16" si="4">ROUND(W16/AV16*100,1)</f>
        <v>14.1</v>
      </c>
      <c r="AC16" s="365"/>
      <c r="AD16" s="365"/>
      <c r="AE16" s="365"/>
      <c r="AF16" s="365"/>
      <c r="AG16" s="27"/>
      <c r="AH16" s="27"/>
      <c r="AI16" s="27"/>
      <c r="AJ16" s="296">
        <v>19665</v>
      </c>
      <c r="AK16" s="296"/>
      <c r="AL16" s="296"/>
      <c r="AM16" s="296"/>
      <c r="AN16" s="27"/>
      <c r="AO16" s="27"/>
      <c r="AP16" s="192"/>
      <c r="AQ16" s="365">
        <f t="shared" ref="AQ16" si="5">ROUND(AJ16/AV16*100,1)</f>
        <v>16.7</v>
      </c>
      <c r="AR16" s="365"/>
      <c r="AS16" s="365"/>
      <c r="AT16" s="27"/>
      <c r="AU16" s="27"/>
      <c r="AV16" s="296">
        <v>117582</v>
      </c>
      <c r="AW16" s="296"/>
      <c r="AX16" s="296"/>
      <c r="AY16" s="296"/>
      <c r="AZ16" s="296"/>
      <c r="BA16" s="7"/>
      <c r="BB16" s="7"/>
    </row>
    <row r="17" spans="1:54" ht="5.25" customHeight="1" x14ac:dyDescent="0.15">
      <c r="A17" s="6"/>
      <c r="B17" s="6"/>
      <c r="C17" s="6"/>
      <c r="D17" s="6"/>
      <c r="E17" s="12"/>
      <c r="F17" s="12"/>
      <c r="G17" s="112"/>
      <c r="H17" s="141"/>
      <c r="I17" s="112"/>
      <c r="J17" s="112"/>
      <c r="K17" s="112"/>
      <c r="L17" s="6"/>
      <c r="M17" s="6"/>
      <c r="N17" s="12"/>
      <c r="O17" s="12"/>
      <c r="P17" s="12"/>
      <c r="Q17" s="12"/>
      <c r="R17" s="6"/>
      <c r="S17" s="6"/>
      <c r="T17" s="21"/>
      <c r="U17" s="109"/>
      <c r="V17" s="109"/>
      <c r="W17" s="109"/>
      <c r="X17" s="109"/>
      <c r="Y17" s="21"/>
      <c r="Z17" s="21"/>
      <c r="AA17" s="6"/>
      <c r="AB17" s="6"/>
      <c r="AC17" s="12"/>
      <c r="AD17" s="12"/>
      <c r="AE17" s="12"/>
      <c r="AF17" s="12"/>
      <c r="AG17" s="12"/>
      <c r="AH17" s="6"/>
      <c r="AI17" s="21"/>
      <c r="AJ17" s="21"/>
      <c r="AK17" s="109"/>
      <c r="AL17" s="109"/>
      <c r="AM17" s="109"/>
      <c r="AN17" s="109"/>
      <c r="AO17" s="21"/>
      <c r="AP17" s="6"/>
      <c r="AQ17" s="6"/>
      <c r="AR17" s="6"/>
      <c r="AS17" s="152"/>
      <c r="AT17" s="152"/>
      <c r="AU17" s="152"/>
      <c r="AV17" s="6"/>
      <c r="AW17" s="109"/>
      <c r="AX17" s="109"/>
      <c r="AY17" s="109"/>
      <c r="AZ17" s="109"/>
      <c r="BA17" s="109"/>
      <c r="BB17" s="6"/>
    </row>
    <row r="18" spans="1:54" ht="4.1500000000000004" customHeight="1" x14ac:dyDescent="0.15">
      <c r="A18" s="7"/>
      <c r="B18" s="7"/>
      <c r="C18" s="7"/>
      <c r="D18" s="7"/>
      <c r="E18" s="10"/>
      <c r="F18" s="10"/>
      <c r="G18" s="26"/>
      <c r="H18" s="26"/>
      <c r="I18" s="26"/>
      <c r="J18" s="26"/>
      <c r="K18" s="26"/>
      <c r="L18" s="7"/>
      <c r="M18" s="7"/>
      <c r="N18" s="10"/>
      <c r="O18" s="10"/>
      <c r="P18" s="10"/>
      <c r="Q18" s="10"/>
      <c r="R18" s="7"/>
      <c r="S18" s="7"/>
      <c r="T18" s="18"/>
      <c r="U18" s="20"/>
      <c r="V18" s="20"/>
      <c r="W18" s="20"/>
      <c r="X18" s="20"/>
      <c r="Y18" s="18"/>
      <c r="Z18" s="18"/>
      <c r="AA18" s="7"/>
      <c r="AB18" s="7"/>
      <c r="AC18" s="10"/>
      <c r="AD18" s="10"/>
      <c r="AE18" s="10"/>
      <c r="AF18" s="10"/>
      <c r="AG18" s="10"/>
      <c r="AH18" s="7"/>
      <c r="AI18" s="18"/>
      <c r="AJ18" s="18"/>
      <c r="AK18" s="20"/>
      <c r="AL18" s="20"/>
      <c r="AM18" s="20"/>
      <c r="AN18" s="20"/>
      <c r="AO18" s="18"/>
      <c r="AP18" s="7"/>
      <c r="AQ18" s="7"/>
      <c r="AR18" s="7"/>
      <c r="AS18" s="145"/>
      <c r="AT18" s="145"/>
      <c r="AU18" s="145"/>
      <c r="AV18" s="7"/>
      <c r="AW18" s="20"/>
      <c r="AX18" s="20"/>
      <c r="AY18" s="20"/>
      <c r="AZ18" s="20"/>
      <c r="BA18" s="20"/>
      <c r="BB18" s="7"/>
    </row>
    <row r="19" spans="1:54" x14ac:dyDescent="0.15">
      <c r="A19" s="7" t="s">
        <v>84</v>
      </c>
      <c r="AR19" s="261" t="s">
        <v>86</v>
      </c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</row>
    <row r="20" spans="1:54" ht="15" customHeight="1" x14ac:dyDescent="0.15"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ht="16.5" customHeight="1" x14ac:dyDescent="0.15">
      <c r="A21" s="4" t="s">
        <v>171</v>
      </c>
      <c r="B21" s="5"/>
      <c r="F21" s="2"/>
    </row>
    <row r="22" spans="1:54" ht="7.5" customHeight="1" x14ac:dyDescent="0.15">
      <c r="A22" s="4"/>
      <c r="B22" s="5"/>
      <c r="F22" s="2"/>
    </row>
    <row r="23" spans="1:54" ht="15" customHeight="1" x14ac:dyDescent="0.15">
      <c r="A23" s="129"/>
      <c r="B23" s="240" t="s">
        <v>35</v>
      </c>
      <c r="C23" s="240"/>
      <c r="D23" s="240"/>
      <c r="E23" s="240"/>
      <c r="F23" s="240"/>
      <c r="G23" s="240"/>
      <c r="H23" s="136"/>
      <c r="I23" s="274" t="s">
        <v>359</v>
      </c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272" t="s">
        <v>360</v>
      </c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4"/>
      <c r="AM23" s="275" t="s">
        <v>102</v>
      </c>
      <c r="AN23" s="240"/>
      <c r="AO23" s="240"/>
      <c r="AP23" s="241"/>
      <c r="AQ23" s="275" t="s">
        <v>361</v>
      </c>
      <c r="AR23" s="240"/>
      <c r="AS23" s="240"/>
      <c r="AT23" s="241"/>
      <c r="AU23" s="329" t="s">
        <v>362</v>
      </c>
      <c r="AV23" s="329"/>
      <c r="AW23" s="329"/>
      <c r="AX23" s="329"/>
      <c r="AY23" s="329" t="s">
        <v>363</v>
      </c>
      <c r="AZ23" s="329"/>
      <c r="BA23" s="329"/>
      <c r="BB23" s="272"/>
    </row>
    <row r="24" spans="1:54" ht="15" customHeight="1" x14ac:dyDescent="0.15">
      <c r="A24" s="133"/>
      <c r="B24" s="242"/>
      <c r="C24" s="242"/>
      <c r="D24" s="242"/>
      <c r="E24" s="242"/>
      <c r="F24" s="242"/>
      <c r="G24" s="242"/>
      <c r="H24" s="137"/>
      <c r="I24" s="278" t="s">
        <v>330</v>
      </c>
      <c r="J24" s="330"/>
      <c r="K24" s="330"/>
      <c r="L24" s="330"/>
      <c r="M24" s="330"/>
      <c r="N24" s="330" t="s">
        <v>364</v>
      </c>
      <c r="O24" s="330"/>
      <c r="P24" s="330"/>
      <c r="Q24" s="330"/>
      <c r="R24" s="330"/>
      <c r="S24" s="330" t="s">
        <v>179</v>
      </c>
      <c r="T24" s="330"/>
      <c r="U24" s="330"/>
      <c r="V24" s="330"/>
      <c r="W24" s="330"/>
      <c r="X24" s="276" t="s">
        <v>365</v>
      </c>
      <c r="Y24" s="277"/>
      <c r="Z24" s="277"/>
      <c r="AA24" s="277"/>
      <c r="AB24" s="278"/>
      <c r="AC24" s="276" t="s">
        <v>301</v>
      </c>
      <c r="AD24" s="277"/>
      <c r="AE24" s="277"/>
      <c r="AF24" s="277"/>
      <c r="AG24" s="278"/>
      <c r="AH24" s="276" t="s">
        <v>107</v>
      </c>
      <c r="AI24" s="277"/>
      <c r="AJ24" s="277"/>
      <c r="AK24" s="277"/>
      <c r="AL24" s="278"/>
      <c r="AM24" s="279"/>
      <c r="AN24" s="242"/>
      <c r="AO24" s="242"/>
      <c r="AP24" s="243"/>
      <c r="AQ24" s="279"/>
      <c r="AR24" s="242"/>
      <c r="AS24" s="242"/>
      <c r="AT24" s="243"/>
      <c r="AU24" s="330"/>
      <c r="AV24" s="330"/>
      <c r="AW24" s="330"/>
      <c r="AX24" s="330"/>
      <c r="AY24" s="330"/>
      <c r="AZ24" s="330"/>
      <c r="BA24" s="330"/>
      <c r="BB24" s="276"/>
    </row>
    <row r="25" spans="1:54" ht="5.25" customHeight="1" x14ac:dyDescent="0.15">
      <c r="A25" s="7"/>
      <c r="B25" s="134"/>
      <c r="C25" s="135"/>
      <c r="D25" s="135"/>
      <c r="E25" s="135"/>
      <c r="F25" s="135"/>
      <c r="G25" s="135"/>
      <c r="H25" s="142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38"/>
      <c r="AN25" s="38"/>
      <c r="AO25" s="38"/>
      <c r="AP25" s="38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1:54" ht="18.75" customHeight="1" x14ac:dyDescent="0.15">
      <c r="A26" s="337" t="s">
        <v>43</v>
      </c>
      <c r="B26" s="361"/>
      <c r="C26" s="361"/>
      <c r="D26" s="246">
        <v>27</v>
      </c>
      <c r="E26" s="246"/>
      <c r="F26" s="7"/>
      <c r="G26" s="7"/>
      <c r="H26" s="142"/>
      <c r="I26" s="7"/>
      <c r="J26" s="256">
        <v>793</v>
      </c>
      <c r="K26" s="256"/>
      <c r="L26" s="256"/>
      <c r="M26" s="9"/>
      <c r="N26" s="257">
        <v>1033</v>
      </c>
      <c r="O26" s="257">
        <v>1033</v>
      </c>
      <c r="P26" s="257"/>
      <c r="Q26" s="257"/>
      <c r="R26" s="9"/>
      <c r="S26" s="354">
        <f>J26-O26</f>
        <v>-240</v>
      </c>
      <c r="T26" s="354"/>
      <c r="U26" s="354"/>
      <c r="V26" s="354"/>
      <c r="W26" s="9"/>
      <c r="X26" s="358">
        <v>4260</v>
      </c>
      <c r="Y26" s="358"/>
      <c r="Z26" s="358"/>
      <c r="AA26" s="358"/>
      <c r="AB26" s="9"/>
      <c r="AC26" s="358">
        <v>4081</v>
      </c>
      <c r="AD26" s="358"/>
      <c r="AE26" s="358"/>
      <c r="AF26" s="358"/>
      <c r="AG26" s="9"/>
      <c r="AH26" s="359">
        <f t="shared" ref="AH26:AH32" si="6">X26-AC26</f>
        <v>179</v>
      </c>
      <c r="AI26" s="359"/>
      <c r="AJ26" s="359"/>
      <c r="AK26" s="359"/>
      <c r="AL26" s="150"/>
      <c r="AM26" s="360">
        <f t="shared" ref="AM26:AM32" si="7">S26+AH26</f>
        <v>-61</v>
      </c>
      <c r="AN26" s="360"/>
      <c r="AO26" s="360"/>
      <c r="AP26" s="360"/>
      <c r="AQ26" s="261">
        <v>12</v>
      </c>
      <c r="AR26" s="261"/>
      <c r="AS26" s="261"/>
      <c r="AT26" s="9"/>
      <c r="AU26" s="261">
        <v>433</v>
      </c>
      <c r="AV26" s="261"/>
      <c r="AW26" s="261"/>
      <c r="AX26" s="9"/>
      <c r="AY26" s="261">
        <v>169</v>
      </c>
      <c r="AZ26" s="261"/>
      <c r="BA26" s="261"/>
      <c r="BB26" s="7"/>
    </row>
    <row r="27" spans="1:54" ht="18.75" customHeight="1" x14ac:dyDescent="0.15">
      <c r="A27" s="7"/>
      <c r="B27" s="10"/>
      <c r="C27" s="7"/>
      <c r="D27" s="246">
        <v>28</v>
      </c>
      <c r="E27" s="246"/>
      <c r="F27" s="7"/>
      <c r="G27" s="7"/>
      <c r="H27" s="142"/>
      <c r="I27" s="7"/>
      <c r="J27" s="256">
        <v>751</v>
      </c>
      <c r="K27" s="256"/>
      <c r="L27" s="256"/>
      <c r="M27" s="3"/>
      <c r="N27" s="257">
        <v>1073</v>
      </c>
      <c r="O27" s="257">
        <v>1073</v>
      </c>
      <c r="P27" s="257"/>
      <c r="Q27" s="257"/>
      <c r="R27" s="3"/>
      <c r="S27" s="354">
        <f>J27-O27</f>
        <v>-322</v>
      </c>
      <c r="T27" s="354"/>
      <c r="U27" s="354"/>
      <c r="V27" s="354"/>
      <c r="W27" s="3"/>
      <c r="X27" s="358">
        <v>4263</v>
      </c>
      <c r="Y27" s="358"/>
      <c r="Z27" s="358"/>
      <c r="AA27" s="358"/>
      <c r="AB27" s="3"/>
      <c r="AC27" s="358">
        <v>4091</v>
      </c>
      <c r="AD27" s="358"/>
      <c r="AE27" s="358"/>
      <c r="AF27" s="358"/>
      <c r="AG27" s="3"/>
      <c r="AH27" s="359">
        <f t="shared" si="6"/>
        <v>172</v>
      </c>
      <c r="AI27" s="359"/>
      <c r="AJ27" s="359"/>
      <c r="AK27" s="359"/>
      <c r="AL27" s="150"/>
      <c r="AM27" s="360">
        <f t="shared" si="7"/>
        <v>-150</v>
      </c>
      <c r="AN27" s="360"/>
      <c r="AO27" s="360"/>
      <c r="AP27" s="360"/>
      <c r="AQ27" s="261">
        <v>10</v>
      </c>
      <c r="AR27" s="261"/>
      <c r="AS27" s="261"/>
      <c r="AT27" s="9"/>
      <c r="AU27" s="261">
        <v>474</v>
      </c>
      <c r="AV27" s="261"/>
      <c r="AW27" s="261"/>
      <c r="AX27" s="9"/>
      <c r="AY27" s="261">
        <v>143</v>
      </c>
      <c r="AZ27" s="261"/>
      <c r="BA27" s="261"/>
      <c r="BB27" s="7"/>
    </row>
    <row r="28" spans="1:54" ht="18.75" customHeight="1" x14ac:dyDescent="0.15">
      <c r="A28" s="7"/>
      <c r="B28" s="10"/>
      <c r="C28" s="7"/>
      <c r="D28" s="246">
        <v>29</v>
      </c>
      <c r="E28" s="246"/>
      <c r="F28" s="7"/>
      <c r="G28" s="7"/>
      <c r="H28" s="142"/>
      <c r="I28" s="7"/>
      <c r="J28" s="256">
        <v>832</v>
      </c>
      <c r="K28" s="256"/>
      <c r="L28" s="256"/>
      <c r="M28" s="9"/>
      <c r="N28" s="257">
        <v>1112</v>
      </c>
      <c r="O28" s="257">
        <v>1112</v>
      </c>
      <c r="P28" s="257"/>
      <c r="Q28" s="257"/>
      <c r="R28" s="9"/>
      <c r="S28" s="354">
        <f>J28-O28</f>
        <v>-280</v>
      </c>
      <c r="T28" s="354"/>
      <c r="U28" s="354"/>
      <c r="V28" s="354"/>
      <c r="W28" s="9"/>
      <c r="X28" s="358">
        <v>4373</v>
      </c>
      <c r="Y28" s="358"/>
      <c r="Z28" s="358"/>
      <c r="AA28" s="358"/>
      <c r="AB28" s="9"/>
      <c r="AC28" s="358">
        <v>4107</v>
      </c>
      <c r="AD28" s="358"/>
      <c r="AE28" s="358"/>
      <c r="AF28" s="358"/>
      <c r="AG28" s="9"/>
      <c r="AH28" s="359">
        <f t="shared" si="6"/>
        <v>266</v>
      </c>
      <c r="AI28" s="359"/>
      <c r="AJ28" s="359"/>
      <c r="AK28" s="359"/>
      <c r="AL28" s="150"/>
      <c r="AM28" s="360">
        <f t="shared" si="7"/>
        <v>-14</v>
      </c>
      <c r="AN28" s="360"/>
      <c r="AO28" s="360"/>
      <c r="AP28" s="360"/>
      <c r="AQ28" s="261">
        <v>13</v>
      </c>
      <c r="AR28" s="261"/>
      <c r="AS28" s="261"/>
      <c r="AT28" s="9"/>
      <c r="AU28" s="261">
        <v>433</v>
      </c>
      <c r="AV28" s="261"/>
      <c r="AW28" s="261"/>
      <c r="AX28" s="9"/>
      <c r="AY28" s="261">
        <v>169</v>
      </c>
      <c r="AZ28" s="261"/>
      <c r="BA28" s="261"/>
      <c r="BB28" s="7"/>
    </row>
    <row r="29" spans="1:54" ht="18.75" customHeight="1" x14ac:dyDescent="0.15">
      <c r="B29" s="10"/>
      <c r="C29" s="7"/>
      <c r="D29" s="246">
        <v>30</v>
      </c>
      <c r="E29" s="246"/>
      <c r="F29" s="7"/>
      <c r="G29" s="7"/>
      <c r="H29" s="142"/>
      <c r="I29" s="7"/>
      <c r="J29" s="256">
        <v>707</v>
      </c>
      <c r="K29" s="256"/>
      <c r="L29" s="256"/>
      <c r="M29" s="9"/>
      <c r="N29" s="257">
        <v>1109</v>
      </c>
      <c r="O29" s="257">
        <v>1109</v>
      </c>
      <c r="P29" s="257"/>
      <c r="Q29" s="257"/>
      <c r="R29" s="9"/>
      <c r="S29" s="354">
        <f>J29-O29</f>
        <v>-402</v>
      </c>
      <c r="T29" s="354"/>
      <c r="U29" s="354"/>
      <c r="V29" s="354"/>
      <c r="W29" s="9"/>
      <c r="X29" s="358">
        <v>4451</v>
      </c>
      <c r="Y29" s="358"/>
      <c r="Z29" s="358"/>
      <c r="AA29" s="358"/>
      <c r="AB29" s="9"/>
      <c r="AC29" s="358">
        <v>4230</v>
      </c>
      <c r="AD29" s="358"/>
      <c r="AE29" s="358"/>
      <c r="AF29" s="358"/>
      <c r="AG29" s="9"/>
      <c r="AH29" s="359">
        <f t="shared" si="6"/>
        <v>221</v>
      </c>
      <c r="AI29" s="359"/>
      <c r="AJ29" s="359"/>
      <c r="AK29" s="359"/>
      <c r="AL29" s="150"/>
      <c r="AM29" s="360">
        <f t="shared" si="7"/>
        <v>-181</v>
      </c>
      <c r="AN29" s="360"/>
      <c r="AO29" s="360"/>
      <c r="AP29" s="360"/>
      <c r="AQ29" s="261">
        <v>24</v>
      </c>
      <c r="AR29" s="261"/>
      <c r="AS29" s="261"/>
      <c r="AT29" s="9"/>
      <c r="AU29" s="261">
        <v>428</v>
      </c>
      <c r="AV29" s="261"/>
      <c r="AW29" s="261"/>
      <c r="AX29" s="9"/>
      <c r="AY29" s="261">
        <v>193</v>
      </c>
      <c r="AZ29" s="261"/>
      <c r="BA29" s="261"/>
      <c r="BB29" s="7"/>
    </row>
    <row r="30" spans="1:54" ht="18.75" customHeight="1" x14ac:dyDescent="0.15">
      <c r="A30" s="261" t="s">
        <v>55</v>
      </c>
      <c r="B30" s="261"/>
      <c r="C30" s="261"/>
      <c r="D30" s="246" t="s">
        <v>56</v>
      </c>
      <c r="E30" s="246"/>
      <c r="F30" s="7"/>
      <c r="G30" s="7"/>
      <c r="H30" s="142"/>
      <c r="I30" s="7"/>
      <c r="J30" s="256">
        <v>655</v>
      </c>
      <c r="K30" s="256"/>
      <c r="L30" s="256"/>
      <c r="M30" s="9"/>
      <c r="N30" s="257">
        <v>1138</v>
      </c>
      <c r="O30" s="257">
        <v>1138</v>
      </c>
      <c r="P30" s="257"/>
      <c r="Q30" s="257"/>
      <c r="R30" s="9"/>
      <c r="S30" s="354">
        <f>J30-O30</f>
        <v>-483</v>
      </c>
      <c r="T30" s="354"/>
      <c r="U30" s="354"/>
      <c r="V30" s="354"/>
      <c r="W30" s="9"/>
      <c r="X30" s="358">
        <v>5148</v>
      </c>
      <c r="Y30" s="358"/>
      <c r="Z30" s="358"/>
      <c r="AA30" s="358"/>
      <c r="AB30" s="9"/>
      <c r="AC30" s="358">
        <v>4289</v>
      </c>
      <c r="AD30" s="358"/>
      <c r="AE30" s="358"/>
      <c r="AF30" s="358"/>
      <c r="AG30" s="9"/>
      <c r="AH30" s="359">
        <f t="shared" si="6"/>
        <v>859</v>
      </c>
      <c r="AI30" s="359"/>
      <c r="AJ30" s="359"/>
      <c r="AK30" s="359"/>
      <c r="AL30" s="150"/>
      <c r="AM30" s="360">
        <f t="shared" si="7"/>
        <v>376</v>
      </c>
      <c r="AN30" s="360"/>
      <c r="AO30" s="360"/>
      <c r="AP30" s="360"/>
      <c r="AQ30" s="261">
        <v>14</v>
      </c>
      <c r="AR30" s="261"/>
      <c r="AS30" s="261"/>
      <c r="AT30" s="9"/>
      <c r="AU30" s="261">
        <v>453</v>
      </c>
      <c r="AV30" s="261"/>
      <c r="AW30" s="261"/>
      <c r="AX30" s="9"/>
      <c r="AY30" s="261">
        <v>187</v>
      </c>
      <c r="AZ30" s="261"/>
      <c r="BA30" s="261"/>
      <c r="BB30" s="7"/>
    </row>
    <row r="31" spans="1:54" ht="18.75" customHeight="1" x14ac:dyDescent="0.15">
      <c r="A31" s="261"/>
      <c r="B31" s="261"/>
      <c r="C31" s="261"/>
      <c r="D31" s="246">
        <v>2</v>
      </c>
      <c r="E31" s="246"/>
      <c r="F31" s="7"/>
      <c r="G31" s="7"/>
      <c r="H31" s="7"/>
      <c r="I31" s="15"/>
      <c r="J31" s="256">
        <v>703</v>
      </c>
      <c r="K31" s="256"/>
      <c r="L31" s="256"/>
      <c r="M31" s="9"/>
      <c r="N31" s="257">
        <v>1142</v>
      </c>
      <c r="O31" s="257"/>
      <c r="P31" s="257"/>
      <c r="Q31" s="257"/>
      <c r="R31" s="9"/>
      <c r="S31" s="354">
        <f>J31-N31</f>
        <v>-439</v>
      </c>
      <c r="T31" s="354"/>
      <c r="U31" s="354"/>
      <c r="V31" s="354"/>
      <c r="W31" s="9"/>
      <c r="X31" s="358">
        <v>4118</v>
      </c>
      <c r="Y31" s="358"/>
      <c r="Z31" s="358"/>
      <c r="AA31" s="358"/>
      <c r="AB31" s="9"/>
      <c r="AC31" s="358">
        <v>4046</v>
      </c>
      <c r="AD31" s="358"/>
      <c r="AE31" s="358"/>
      <c r="AF31" s="358"/>
      <c r="AG31" s="9"/>
      <c r="AH31" s="359">
        <f t="shared" si="6"/>
        <v>72</v>
      </c>
      <c r="AI31" s="359"/>
      <c r="AJ31" s="359"/>
      <c r="AK31" s="359"/>
      <c r="AL31" s="150"/>
      <c r="AM31" s="360">
        <f t="shared" si="7"/>
        <v>-367</v>
      </c>
      <c r="AN31" s="360"/>
      <c r="AO31" s="360"/>
      <c r="AP31" s="360"/>
      <c r="AQ31" s="261">
        <v>8</v>
      </c>
      <c r="AR31" s="261"/>
      <c r="AS31" s="261"/>
      <c r="AT31" s="9"/>
      <c r="AU31" s="261">
        <v>380</v>
      </c>
      <c r="AV31" s="261"/>
      <c r="AW31" s="261"/>
      <c r="AX31" s="9"/>
      <c r="AY31" s="261">
        <v>152</v>
      </c>
      <c r="AZ31" s="261"/>
      <c r="BA31" s="261"/>
      <c r="BB31" s="7"/>
    </row>
    <row r="32" spans="1:54" ht="18.75" customHeight="1" x14ac:dyDescent="0.15">
      <c r="A32" s="261"/>
      <c r="B32" s="261"/>
      <c r="C32" s="261"/>
      <c r="D32" s="246">
        <v>3</v>
      </c>
      <c r="E32" s="246"/>
      <c r="F32" s="7"/>
      <c r="G32" s="7"/>
      <c r="H32" s="7"/>
      <c r="I32" s="15"/>
      <c r="J32" s="256">
        <v>656</v>
      </c>
      <c r="K32" s="256"/>
      <c r="L32" s="256"/>
      <c r="M32" s="9"/>
      <c r="N32" s="257">
        <v>1270</v>
      </c>
      <c r="O32" s="257"/>
      <c r="P32" s="257"/>
      <c r="Q32" s="257"/>
      <c r="R32" s="9"/>
      <c r="S32" s="354">
        <f>J32-N32</f>
        <v>-614</v>
      </c>
      <c r="T32" s="354"/>
      <c r="U32" s="354"/>
      <c r="V32" s="354"/>
      <c r="W32" s="9"/>
      <c r="X32" s="358">
        <v>4322</v>
      </c>
      <c r="Y32" s="358"/>
      <c r="Z32" s="358"/>
      <c r="AA32" s="358"/>
      <c r="AB32" s="9"/>
      <c r="AC32" s="358">
        <v>4022</v>
      </c>
      <c r="AD32" s="358"/>
      <c r="AE32" s="358"/>
      <c r="AF32" s="358"/>
      <c r="AG32" s="9"/>
      <c r="AH32" s="359">
        <f t="shared" si="6"/>
        <v>300</v>
      </c>
      <c r="AI32" s="359"/>
      <c r="AJ32" s="359"/>
      <c r="AK32" s="359"/>
      <c r="AL32" s="150"/>
      <c r="AM32" s="360">
        <f t="shared" si="7"/>
        <v>-314</v>
      </c>
      <c r="AN32" s="360"/>
      <c r="AO32" s="360"/>
      <c r="AP32" s="360"/>
      <c r="AQ32" s="261">
        <v>10</v>
      </c>
      <c r="AR32" s="261"/>
      <c r="AS32" s="261"/>
      <c r="AT32" s="9"/>
      <c r="AU32" s="261">
        <v>396</v>
      </c>
      <c r="AV32" s="261"/>
      <c r="AW32" s="261"/>
      <c r="AX32" s="9"/>
      <c r="AY32" s="261">
        <v>149</v>
      </c>
      <c r="AZ32" s="261"/>
      <c r="BA32" s="261"/>
      <c r="BB32" s="7"/>
    </row>
    <row r="33" spans="1:56" ht="18.75" customHeight="1" x14ac:dyDescent="0.15">
      <c r="A33" s="261"/>
      <c r="B33" s="261"/>
      <c r="C33" s="261"/>
      <c r="D33" s="246">
        <v>4</v>
      </c>
      <c r="E33" s="246"/>
      <c r="F33" s="7"/>
      <c r="G33" s="7"/>
      <c r="H33" s="7"/>
      <c r="I33" s="15"/>
      <c r="J33" s="256">
        <v>666</v>
      </c>
      <c r="K33" s="256"/>
      <c r="L33" s="256"/>
      <c r="M33" s="9"/>
      <c r="N33" s="256">
        <v>1334</v>
      </c>
      <c r="O33" s="256"/>
      <c r="P33" s="256"/>
      <c r="Q33" s="256"/>
      <c r="R33" s="9"/>
      <c r="S33" s="354" t="s">
        <v>374</v>
      </c>
      <c r="T33" s="354"/>
      <c r="U33" s="354"/>
      <c r="V33" s="354"/>
      <c r="W33" s="9"/>
      <c r="X33" s="358">
        <v>4863</v>
      </c>
      <c r="Y33" s="358"/>
      <c r="Z33" s="358"/>
      <c r="AA33" s="358"/>
      <c r="AB33" s="9"/>
      <c r="AC33" s="358">
        <v>4007</v>
      </c>
      <c r="AD33" s="358"/>
      <c r="AE33" s="358"/>
      <c r="AF33" s="358"/>
      <c r="AG33" s="9"/>
      <c r="AH33" s="359">
        <v>856</v>
      </c>
      <c r="AI33" s="359"/>
      <c r="AJ33" s="359"/>
      <c r="AK33" s="359"/>
      <c r="AL33" s="150"/>
      <c r="AM33" s="360">
        <v>188</v>
      </c>
      <c r="AN33" s="360"/>
      <c r="AO33" s="360"/>
      <c r="AP33" s="360"/>
      <c r="AQ33" s="261" t="s">
        <v>258</v>
      </c>
      <c r="AR33" s="261"/>
      <c r="AS33" s="261"/>
      <c r="AT33" s="9"/>
      <c r="AU33" s="261">
        <v>344</v>
      </c>
      <c r="AV33" s="261"/>
      <c r="AW33" s="261"/>
      <c r="AX33" s="9"/>
      <c r="AY33" s="261">
        <v>130</v>
      </c>
      <c r="AZ33" s="261"/>
      <c r="BA33" s="261"/>
      <c r="BB33" s="7"/>
    </row>
    <row r="34" spans="1:56" ht="18.75" customHeight="1" x14ac:dyDescent="0.15">
      <c r="A34" s="7"/>
      <c r="B34" s="261"/>
      <c r="C34" s="261"/>
      <c r="D34" s="353">
        <v>5</v>
      </c>
      <c r="E34" s="353"/>
      <c r="F34" s="215"/>
      <c r="G34" s="215"/>
      <c r="H34" s="215"/>
      <c r="I34" s="217"/>
      <c r="J34" s="296">
        <v>619</v>
      </c>
      <c r="K34" s="296"/>
      <c r="L34" s="296"/>
      <c r="M34" s="27"/>
      <c r="N34" s="296">
        <v>1410</v>
      </c>
      <c r="O34" s="296"/>
      <c r="P34" s="296"/>
      <c r="Q34" s="296"/>
      <c r="R34" s="27"/>
      <c r="S34" s="354">
        <v>-791</v>
      </c>
      <c r="T34" s="354"/>
      <c r="U34" s="354"/>
      <c r="V34" s="354"/>
      <c r="W34" s="27"/>
      <c r="X34" s="355">
        <v>4773</v>
      </c>
      <c r="Y34" s="355"/>
      <c r="Z34" s="355"/>
      <c r="AA34" s="355"/>
      <c r="AB34" s="27"/>
      <c r="AC34" s="355">
        <v>4134</v>
      </c>
      <c r="AD34" s="355"/>
      <c r="AE34" s="355"/>
      <c r="AF34" s="355"/>
      <c r="AG34" s="27"/>
      <c r="AH34" s="356">
        <v>639</v>
      </c>
      <c r="AI34" s="356"/>
      <c r="AJ34" s="356"/>
      <c r="AK34" s="356"/>
      <c r="AL34" s="218"/>
      <c r="AM34" s="357">
        <v>-152</v>
      </c>
      <c r="AN34" s="357"/>
      <c r="AO34" s="357"/>
      <c r="AP34" s="357"/>
      <c r="AQ34" s="347">
        <v>17</v>
      </c>
      <c r="AR34" s="347"/>
      <c r="AS34" s="347"/>
      <c r="AT34" s="27"/>
      <c r="AU34" s="347">
        <v>307</v>
      </c>
      <c r="AV34" s="347"/>
      <c r="AW34" s="347"/>
      <c r="AX34" s="27"/>
      <c r="AY34" s="347">
        <v>148</v>
      </c>
      <c r="AZ34" s="347"/>
      <c r="BA34" s="347"/>
      <c r="BB34" s="7"/>
    </row>
    <row r="35" spans="1:56" ht="2.25" customHeight="1" x14ac:dyDescent="0.15">
      <c r="A35" s="6"/>
      <c r="B35" s="348"/>
      <c r="C35" s="348"/>
      <c r="D35" s="348"/>
      <c r="E35" s="348"/>
      <c r="F35" s="6"/>
      <c r="G35" s="6"/>
      <c r="H35" s="6"/>
      <c r="I35" s="17"/>
      <c r="J35" s="349"/>
      <c r="K35" s="349"/>
      <c r="L35" s="349"/>
      <c r="M35" s="8"/>
      <c r="N35" s="8"/>
      <c r="O35" s="348"/>
      <c r="P35" s="348"/>
      <c r="Q35" s="348"/>
      <c r="R35" s="8"/>
      <c r="S35" s="350"/>
      <c r="T35" s="350"/>
      <c r="U35" s="350"/>
      <c r="V35" s="350"/>
      <c r="W35" s="8"/>
      <c r="X35" s="351"/>
      <c r="Y35" s="348"/>
      <c r="Z35" s="348"/>
      <c r="AA35" s="348"/>
      <c r="AB35" s="8"/>
      <c r="AC35" s="351"/>
      <c r="AD35" s="348"/>
      <c r="AE35" s="348"/>
      <c r="AF35" s="348"/>
      <c r="AG35" s="8"/>
      <c r="AH35" s="352"/>
      <c r="AI35" s="352"/>
      <c r="AJ35" s="352"/>
      <c r="AK35" s="352"/>
      <c r="AL35" s="151"/>
      <c r="AM35" s="352"/>
      <c r="AN35" s="352"/>
      <c r="AO35" s="352"/>
      <c r="AP35" s="352"/>
      <c r="AQ35" s="348"/>
      <c r="AR35" s="348"/>
      <c r="AS35" s="348"/>
      <c r="AT35" s="8"/>
      <c r="AU35" s="348"/>
      <c r="AV35" s="348"/>
      <c r="AW35" s="348"/>
      <c r="AX35" s="8"/>
      <c r="AY35" s="348"/>
      <c r="AZ35" s="348"/>
      <c r="BA35" s="348"/>
      <c r="BB35" s="6"/>
    </row>
    <row r="36" spans="1:56" ht="4.1500000000000004" customHeight="1" x14ac:dyDescent="0.15">
      <c r="A36" s="7"/>
      <c r="B36" s="9"/>
      <c r="C36" s="9"/>
      <c r="D36" s="9"/>
      <c r="E36" s="9"/>
      <c r="F36" s="7"/>
      <c r="G36" s="7"/>
      <c r="H36" s="7"/>
      <c r="I36" s="7"/>
      <c r="J36" s="20"/>
      <c r="K36" s="20"/>
      <c r="L36" s="20"/>
      <c r="M36" s="9"/>
      <c r="N36" s="9"/>
      <c r="O36" s="9"/>
      <c r="P36" s="9"/>
      <c r="Q36" s="9"/>
      <c r="R36" s="9"/>
      <c r="S36" s="146"/>
      <c r="T36" s="146"/>
      <c r="U36" s="146"/>
      <c r="V36" s="146"/>
      <c r="W36" s="9"/>
      <c r="X36" s="147"/>
      <c r="Y36" s="9"/>
      <c r="Z36" s="9"/>
      <c r="AA36" s="9"/>
      <c r="AB36" s="9"/>
      <c r="AC36" s="147"/>
      <c r="AD36" s="9"/>
      <c r="AE36" s="9"/>
      <c r="AF36" s="9"/>
      <c r="AG36" s="9"/>
      <c r="AH36" s="150"/>
      <c r="AI36" s="150"/>
      <c r="AJ36" s="150"/>
      <c r="AK36" s="150"/>
      <c r="AL36" s="150"/>
      <c r="AM36" s="150"/>
      <c r="AN36" s="150"/>
      <c r="AO36" s="150"/>
      <c r="AP36" s="150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7"/>
    </row>
    <row r="37" spans="1:56" ht="12" customHeight="1" x14ac:dyDescent="0.15">
      <c r="A37" s="7" t="s">
        <v>84</v>
      </c>
      <c r="B37" s="10"/>
      <c r="C37" s="7"/>
      <c r="D37" s="7"/>
      <c r="E37" s="7"/>
      <c r="F37" s="7"/>
      <c r="G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261" t="s">
        <v>366</v>
      </c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</row>
    <row r="38" spans="1:56" ht="15" customHeight="1" x14ac:dyDescent="0.15">
      <c r="B38" s="5"/>
      <c r="F38" s="2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1:56" ht="15" customHeight="1" x14ac:dyDescent="0.15">
      <c r="A39" s="4" t="s">
        <v>367</v>
      </c>
      <c r="B39" s="5"/>
      <c r="F39" s="2"/>
      <c r="BC39" s="19"/>
      <c r="BD39" s="19"/>
    </row>
    <row r="40" spans="1:56" ht="6.75" customHeight="1" x14ac:dyDescent="0.15">
      <c r="A40" s="4"/>
      <c r="B40" s="5"/>
      <c r="F40" s="2"/>
      <c r="BC40" s="19"/>
      <c r="BD40" s="19"/>
    </row>
    <row r="41" spans="1:56" ht="15" customHeight="1" x14ac:dyDescent="0.15">
      <c r="A41" s="274" t="s">
        <v>368</v>
      </c>
      <c r="B41" s="329"/>
      <c r="C41" s="329"/>
      <c r="D41" s="329"/>
      <c r="E41" s="329"/>
      <c r="F41" s="329"/>
      <c r="G41" s="340" t="s">
        <v>231</v>
      </c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2"/>
      <c r="Z41" s="343" t="s">
        <v>95</v>
      </c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5"/>
      <c r="AO41" s="343" t="s">
        <v>292</v>
      </c>
      <c r="AP41" s="344"/>
      <c r="AQ41" s="344"/>
      <c r="AR41" s="344"/>
      <c r="AS41" s="344"/>
      <c r="AT41" s="344"/>
      <c r="AU41" s="344"/>
      <c r="AV41" s="344"/>
      <c r="AW41" s="344"/>
      <c r="AX41" s="344"/>
      <c r="AY41" s="344"/>
      <c r="AZ41" s="344"/>
      <c r="BA41" s="344"/>
      <c r="BB41" s="344"/>
      <c r="BC41" s="19"/>
      <c r="BD41" s="19"/>
    </row>
    <row r="42" spans="1:56" ht="15" customHeight="1" x14ac:dyDescent="0.15">
      <c r="A42" s="246" t="s">
        <v>43</v>
      </c>
      <c r="B42" s="246"/>
      <c r="C42" s="246"/>
      <c r="D42" s="346">
        <v>26</v>
      </c>
      <c r="E42" s="346"/>
      <c r="F42" s="26"/>
      <c r="G42" s="332">
        <v>1.1100000000000001</v>
      </c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  <c r="Z42" s="139"/>
      <c r="AA42" s="139"/>
      <c r="AB42" s="139"/>
      <c r="AC42" s="333">
        <v>1.31</v>
      </c>
      <c r="AD42" s="333"/>
      <c r="AE42" s="333"/>
      <c r="AF42" s="333"/>
      <c r="AG42" s="333"/>
      <c r="AH42" s="333"/>
      <c r="AI42" s="333"/>
      <c r="AJ42" s="333"/>
      <c r="AK42" s="333"/>
      <c r="AL42" s="139"/>
      <c r="AM42" s="139"/>
      <c r="AN42" s="139"/>
      <c r="AO42" s="139"/>
      <c r="AP42" s="139"/>
      <c r="AQ42" s="139"/>
      <c r="AR42" s="333">
        <v>1.42</v>
      </c>
      <c r="AS42" s="333"/>
      <c r="AT42" s="333"/>
      <c r="AU42" s="333"/>
      <c r="AV42" s="333"/>
      <c r="AW42" s="333"/>
      <c r="AX42" s="333"/>
      <c r="AY42" s="333"/>
      <c r="AZ42" s="333"/>
      <c r="BA42" s="7"/>
      <c r="BB42" s="7"/>
      <c r="BC42" s="19"/>
      <c r="BD42" s="19"/>
    </row>
    <row r="43" spans="1:56" ht="15" customHeight="1" x14ac:dyDescent="0.15">
      <c r="A43" s="246"/>
      <c r="B43" s="246"/>
      <c r="C43" s="246"/>
      <c r="D43" s="259">
        <v>27</v>
      </c>
      <c r="E43" s="259"/>
      <c r="F43" s="26"/>
      <c r="G43" s="332">
        <v>1.24</v>
      </c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  <c r="Z43" s="139"/>
      <c r="AA43" s="139"/>
      <c r="AB43" s="139"/>
      <c r="AC43" s="333">
        <v>1.39</v>
      </c>
      <c r="AD43" s="333"/>
      <c r="AE43" s="333"/>
      <c r="AF43" s="333"/>
      <c r="AG43" s="333"/>
      <c r="AH43" s="333"/>
      <c r="AI43" s="333"/>
      <c r="AJ43" s="333"/>
      <c r="AK43" s="333"/>
      <c r="AL43" s="139"/>
      <c r="AM43" s="139"/>
      <c r="AN43" s="139"/>
      <c r="AO43" s="139"/>
      <c r="AP43" s="139"/>
      <c r="AQ43" s="139"/>
      <c r="AR43" s="333">
        <v>1.45</v>
      </c>
      <c r="AS43" s="333"/>
      <c r="AT43" s="333"/>
      <c r="AU43" s="333"/>
      <c r="AV43" s="333"/>
      <c r="AW43" s="333"/>
      <c r="AX43" s="333"/>
      <c r="AY43" s="333"/>
      <c r="AZ43" s="333"/>
      <c r="BA43" s="7"/>
      <c r="BB43" s="7"/>
      <c r="BC43" s="19"/>
      <c r="BD43" s="19"/>
    </row>
    <row r="44" spans="1:56" ht="15" customHeight="1" x14ac:dyDescent="0.15">
      <c r="A44" s="10"/>
      <c r="B44" s="10"/>
      <c r="C44" s="10"/>
      <c r="D44" s="259">
        <v>28</v>
      </c>
      <c r="E44" s="259"/>
      <c r="F44" s="26"/>
      <c r="G44" s="332">
        <v>1.1100000000000001</v>
      </c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139"/>
      <c r="AA44" s="139"/>
      <c r="AB44" s="139"/>
      <c r="AC44" s="333">
        <v>1.37</v>
      </c>
      <c r="AD44" s="333"/>
      <c r="AE44" s="333"/>
      <c r="AF44" s="333"/>
      <c r="AG44" s="333"/>
      <c r="AH44" s="333"/>
      <c r="AI44" s="333"/>
      <c r="AJ44" s="333"/>
      <c r="AK44" s="333"/>
      <c r="AL44" s="139"/>
      <c r="AM44" s="139"/>
      <c r="AN44" s="139"/>
      <c r="AO44" s="139"/>
      <c r="AP44" s="139"/>
      <c r="AQ44" s="139"/>
      <c r="AR44" s="333">
        <v>1.44</v>
      </c>
      <c r="AS44" s="333"/>
      <c r="AT44" s="333"/>
      <c r="AU44" s="333"/>
      <c r="AV44" s="333"/>
      <c r="AW44" s="333"/>
      <c r="AX44" s="333"/>
      <c r="AY44" s="333"/>
      <c r="AZ44" s="333"/>
      <c r="BA44" s="7"/>
      <c r="BB44" s="7"/>
      <c r="BC44" s="19"/>
      <c r="BD44" s="19"/>
    </row>
    <row r="45" spans="1:56" ht="15" customHeight="1" x14ac:dyDescent="0.15">
      <c r="A45" s="10"/>
      <c r="B45" s="10"/>
      <c r="C45" s="10"/>
      <c r="D45" s="259">
        <v>29</v>
      </c>
      <c r="E45" s="259"/>
      <c r="F45" s="26"/>
      <c r="G45" s="332">
        <v>1.25</v>
      </c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139"/>
      <c r="AA45" s="139"/>
      <c r="AB45" s="139"/>
      <c r="AC45" s="333">
        <v>1.36</v>
      </c>
      <c r="AD45" s="333"/>
      <c r="AE45" s="333"/>
      <c r="AF45" s="333"/>
      <c r="AG45" s="333"/>
      <c r="AH45" s="333"/>
      <c r="AI45" s="333"/>
      <c r="AJ45" s="333"/>
      <c r="AK45" s="333"/>
      <c r="AL45" s="139"/>
      <c r="AM45" s="139"/>
      <c r="AN45" s="139"/>
      <c r="AO45" s="139"/>
      <c r="AP45" s="139"/>
      <c r="AQ45" s="139"/>
      <c r="AR45" s="333">
        <v>1.43</v>
      </c>
      <c r="AS45" s="333"/>
      <c r="AT45" s="333"/>
      <c r="AU45" s="333"/>
      <c r="AV45" s="333"/>
      <c r="AW45" s="333"/>
      <c r="AX45" s="333"/>
      <c r="AY45" s="333"/>
      <c r="AZ45" s="333"/>
      <c r="BA45" s="7"/>
      <c r="BB45" s="7"/>
      <c r="BC45" s="19"/>
      <c r="BD45" s="19"/>
    </row>
    <row r="46" spans="1:56" ht="15" customHeight="1" x14ac:dyDescent="0.15">
      <c r="A46" s="246"/>
      <c r="B46" s="246"/>
      <c r="C46" s="246"/>
      <c r="D46" s="259">
        <v>30</v>
      </c>
      <c r="E46" s="259"/>
      <c r="F46" s="26"/>
      <c r="G46" s="332">
        <v>1.1100000000000001</v>
      </c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139"/>
      <c r="AA46" s="139"/>
      <c r="AB46" s="139"/>
      <c r="AC46" s="333">
        <v>1.34</v>
      </c>
      <c r="AD46" s="333"/>
      <c r="AE46" s="333"/>
      <c r="AF46" s="333"/>
      <c r="AG46" s="333"/>
      <c r="AH46" s="333"/>
      <c r="AI46" s="333"/>
      <c r="AJ46" s="333"/>
      <c r="AK46" s="333"/>
      <c r="AL46" s="139"/>
      <c r="AM46" s="139"/>
      <c r="AN46" s="139"/>
      <c r="AO46" s="139"/>
      <c r="AP46" s="139"/>
      <c r="AQ46" s="139"/>
      <c r="AR46" s="333">
        <v>1.42</v>
      </c>
      <c r="AS46" s="333"/>
      <c r="AT46" s="333"/>
      <c r="AU46" s="333"/>
      <c r="AV46" s="333"/>
      <c r="AW46" s="333"/>
      <c r="AX46" s="333"/>
      <c r="AY46" s="333"/>
      <c r="AZ46" s="333"/>
      <c r="BA46" s="7"/>
      <c r="BB46" s="7"/>
      <c r="BC46" s="19"/>
      <c r="BD46" s="19"/>
    </row>
    <row r="47" spans="1:56" ht="15.75" customHeight="1" x14ac:dyDescent="0.15">
      <c r="A47" s="246" t="s">
        <v>55</v>
      </c>
      <c r="B47" s="246"/>
      <c r="C47" s="246"/>
      <c r="D47" s="259" t="s">
        <v>56</v>
      </c>
      <c r="E47" s="259"/>
      <c r="F47" s="26"/>
      <c r="G47" s="332">
        <v>1.06</v>
      </c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139"/>
      <c r="AA47" s="139"/>
      <c r="AB47" s="139"/>
      <c r="AC47" s="333">
        <v>1.27</v>
      </c>
      <c r="AD47" s="333"/>
      <c r="AE47" s="333"/>
      <c r="AF47" s="333"/>
      <c r="AG47" s="333"/>
      <c r="AH47" s="333"/>
      <c r="AI47" s="333"/>
      <c r="AJ47" s="333"/>
      <c r="AK47" s="333"/>
      <c r="AL47" s="139"/>
      <c r="AM47" s="139"/>
      <c r="AN47" s="139"/>
      <c r="AO47" s="139"/>
      <c r="AP47" s="139"/>
      <c r="AQ47" s="139"/>
      <c r="AR47" s="333">
        <v>1.36</v>
      </c>
      <c r="AS47" s="333"/>
      <c r="AT47" s="333"/>
      <c r="AU47" s="333"/>
      <c r="AV47" s="333"/>
      <c r="AW47" s="333"/>
      <c r="AX47" s="333"/>
      <c r="AY47" s="333"/>
      <c r="AZ47" s="333"/>
      <c r="BA47" s="7"/>
      <c r="BB47" s="7"/>
      <c r="BC47" s="19"/>
      <c r="BD47" s="19"/>
    </row>
    <row r="48" spans="1:56" ht="15.75" customHeight="1" x14ac:dyDescent="0.15">
      <c r="A48" s="7"/>
      <c r="B48" s="7"/>
      <c r="C48" s="7"/>
      <c r="D48" s="259">
        <v>2</v>
      </c>
      <c r="E48" s="259"/>
      <c r="F48" s="26"/>
      <c r="G48" s="332">
        <v>1.2</v>
      </c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  <c r="Z48" s="139"/>
      <c r="AA48" s="139"/>
      <c r="AB48" s="139"/>
      <c r="AC48" s="333">
        <v>1.27</v>
      </c>
      <c r="AD48" s="333"/>
      <c r="AE48" s="333"/>
      <c r="AF48" s="333"/>
      <c r="AG48" s="333"/>
      <c r="AH48" s="333"/>
      <c r="AI48" s="333"/>
      <c r="AJ48" s="333"/>
      <c r="AK48" s="333"/>
      <c r="AL48" s="139"/>
      <c r="AM48" s="139"/>
      <c r="AN48" s="139"/>
      <c r="AO48" s="139"/>
      <c r="AP48" s="139"/>
      <c r="AQ48" s="139"/>
      <c r="AR48" s="333">
        <v>1.33</v>
      </c>
      <c r="AS48" s="333"/>
      <c r="AT48" s="333"/>
      <c r="AU48" s="333"/>
      <c r="AV48" s="333"/>
      <c r="AW48" s="333"/>
      <c r="AX48" s="333"/>
      <c r="AY48" s="333"/>
      <c r="AZ48" s="333"/>
      <c r="BA48" s="7"/>
      <c r="BB48" s="7"/>
      <c r="BC48" s="19"/>
      <c r="BD48" s="19"/>
    </row>
    <row r="49" spans="1:56" ht="15.75" customHeight="1" x14ac:dyDescent="0.15">
      <c r="A49" s="246"/>
      <c r="B49" s="246"/>
      <c r="C49" s="246"/>
      <c r="D49" s="259">
        <v>3</v>
      </c>
      <c r="E49" s="259"/>
      <c r="F49" s="26"/>
      <c r="G49" s="332">
        <v>1.1000000000000001</v>
      </c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139"/>
      <c r="AA49" s="139"/>
      <c r="AB49" s="139"/>
      <c r="AC49" s="333">
        <v>1.22</v>
      </c>
      <c r="AD49" s="333"/>
      <c r="AE49" s="333"/>
      <c r="AF49" s="333"/>
      <c r="AG49" s="333"/>
      <c r="AH49" s="333"/>
      <c r="AI49" s="333"/>
      <c r="AJ49" s="333"/>
      <c r="AK49" s="333"/>
      <c r="AL49" s="139"/>
      <c r="AM49" s="139"/>
      <c r="AN49" s="139"/>
      <c r="AO49" s="139"/>
      <c r="AP49" s="139"/>
      <c r="AQ49" s="139"/>
      <c r="AR49" s="333">
        <v>1.3</v>
      </c>
      <c r="AS49" s="333"/>
      <c r="AT49" s="333"/>
      <c r="AU49" s="333"/>
      <c r="AV49" s="333"/>
      <c r="AW49" s="333"/>
      <c r="AX49" s="333"/>
      <c r="AY49" s="333"/>
      <c r="AZ49" s="333"/>
      <c r="BA49" s="7"/>
      <c r="BB49" s="7"/>
      <c r="BC49" s="19"/>
      <c r="BD49" s="19"/>
    </row>
    <row r="50" spans="1:56" ht="15.75" customHeight="1" x14ac:dyDescent="0.15">
      <c r="A50" s="246"/>
      <c r="B50" s="246"/>
      <c r="C50" s="246"/>
      <c r="D50" s="259">
        <v>4</v>
      </c>
      <c r="E50" s="259"/>
      <c r="F50" s="26"/>
      <c r="G50" s="338">
        <v>1.1000000000000001</v>
      </c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148"/>
      <c r="AA50" s="148"/>
      <c r="AB50" s="148"/>
      <c r="AC50" s="339">
        <v>1.17</v>
      </c>
      <c r="AD50" s="339"/>
      <c r="AE50" s="339"/>
      <c r="AF50" s="339"/>
      <c r="AG50" s="339"/>
      <c r="AH50" s="339"/>
      <c r="AI50" s="339"/>
      <c r="AJ50" s="339"/>
      <c r="AK50" s="339"/>
      <c r="AL50" s="148"/>
      <c r="AM50" s="148"/>
      <c r="AN50" s="148"/>
      <c r="AO50" s="148"/>
      <c r="AP50" s="148"/>
      <c r="AQ50" s="148"/>
      <c r="AR50" s="339">
        <v>1.26</v>
      </c>
      <c r="AS50" s="339"/>
      <c r="AT50" s="339"/>
      <c r="AU50" s="339"/>
      <c r="AV50" s="339"/>
      <c r="AW50" s="339"/>
      <c r="AX50" s="339"/>
      <c r="AY50" s="339"/>
      <c r="AZ50" s="339"/>
      <c r="BA50" s="7"/>
      <c r="BB50" s="7"/>
      <c r="BC50" s="19"/>
      <c r="BD50" s="19"/>
    </row>
    <row r="51" spans="1:56" ht="15.75" customHeight="1" x14ac:dyDescent="0.15">
      <c r="A51" s="7"/>
      <c r="B51" s="7"/>
      <c r="C51" s="7"/>
      <c r="D51" s="331">
        <v>5</v>
      </c>
      <c r="E51" s="331"/>
      <c r="F51" s="198"/>
      <c r="G51" s="332">
        <v>1.04</v>
      </c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139"/>
      <c r="AA51" s="139"/>
      <c r="AB51" s="139"/>
      <c r="AC51" s="333">
        <v>1.1399999999999999</v>
      </c>
      <c r="AD51" s="333"/>
      <c r="AE51" s="333"/>
      <c r="AF51" s="333"/>
      <c r="AG51" s="333"/>
      <c r="AH51" s="333"/>
      <c r="AI51" s="333"/>
      <c r="AJ51" s="333"/>
      <c r="AK51" s="333"/>
      <c r="AL51" s="139"/>
      <c r="AM51" s="139"/>
      <c r="AN51" s="139"/>
      <c r="AO51" s="139"/>
      <c r="AP51" s="139"/>
      <c r="AQ51" s="139"/>
      <c r="AR51" s="333">
        <v>1.2</v>
      </c>
      <c r="AS51" s="333"/>
      <c r="AT51" s="333"/>
      <c r="AU51" s="333"/>
      <c r="AV51" s="333"/>
      <c r="AW51" s="333"/>
      <c r="AX51" s="333"/>
      <c r="AY51" s="333"/>
      <c r="AZ51" s="333"/>
      <c r="BA51" s="7"/>
      <c r="BB51" s="7"/>
      <c r="BC51" s="19"/>
      <c r="BD51" s="19"/>
    </row>
    <row r="52" spans="1:56" ht="3" customHeight="1" x14ac:dyDescent="0.15">
      <c r="A52" s="6"/>
      <c r="B52" s="6"/>
      <c r="C52" s="6"/>
      <c r="D52" s="334"/>
      <c r="E52" s="334"/>
      <c r="F52" s="112"/>
      <c r="G52" s="335"/>
      <c r="H52" s="336"/>
      <c r="I52" s="336"/>
      <c r="J52" s="336"/>
      <c r="K52" s="336"/>
      <c r="L52" s="336"/>
      <c r="M52" s="336"/>
      <c r="N52" s="336"/>
      <c r="O52" s="336"/>
      <c r="P52" s="336"/>
      <c r="Q52" s="336"/>
      <c r="R52" s="336"/>
      <c r="S52" s="336"/>
      <c r="T52" s="336"/>
      <c r="U52" s="336"/>
      <c r="V52" s="336"/>
      <c r="W52" s="336"/>
      <c r="X52" s="336"/>
      <c r="Y52" s="336"/>
      <c r="Z52" s="149"/>
      <c r="AA52" s="149"/>
      <c r="AB52" s="149"/>
      <c r="AC52" s="336"/>
      <c r="AD52" s="336"/>
      <c r="AE52" s="336"/>
      <c r="AF52" s="336"/>
      <c r="AG52" s="336"/>
      <c r="AH52" s="336"/>
      <c r="AI52" s="336"/>
      <c r="AJ52" s="336"/>
      <c r="AK52" s="336"/>
      <c r="AL52" s="149"/>
      <c r="AM52" s="149"/>
      <c r="AN52" s="149"/>
      <c r="AO52" s="149"/>
      <c r="AP52" s="149"/>
      <c r="AQ52" s="149"/>
      <c r="AR52" s="336"/>
      <c r="AS52" s="336"/>
      <c r="AT52" s="336"/>
      <c r="AU52" s="336"/>
      <c r="AV52" s="336"/>
      <c r="AW52" s="336"/>
      <c r="AX52" s="336"/>
      <c r="AY52" s="336"/>
      <c r="AZ52" s="336"/>
      <c r="BA52" s="6"/>
      <c r="BB52" s="6"/>
      <c r="BC52" s="19"/>
      <c r="BD52" s="19"/>
    </row>
    <row r="53" spans="1:56" ht="3.75" customHeight="1" x14ac:dyDescent="0.15">
      <c r="A53" s="10"/>
      <c r="B53" s="10"/>
      <c r="C53" s="10"/>
      <c r="D53" s="26"/>
      <c r="E53" s="26"/>
      <c r="F53" s="1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9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9"/>
      <c r="AV53" s="139"/>
      <c r="AW53" s="139"/>
      <c r="AX53" s="139"/>
      <c r="AY53" s="139"/>
      <c r="AZ53" s="139"/>
      <c r="BA53" s="138"/>
      <c r="BB53" s="138"/>
      <c r="BC53" s="19"/>
      <c r="BD53" s="19"/>
    </row>
    <row r="54" spans="1:56" ht="13.5" customHeight="1" x14ac:dyDescent="0.15">
      <c r="A54" s="2" t="s">
        <v>369</v>
      </c>
      <c r="B54" s="7"/>
      <c r="C54" s="7"/>
      <c r="D54" s="18"/>
      <c r="E54" s="18"/>
      <c r="F54" s="26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26"/>
      <c r="AA54" s="7"/>
      <c r="AB54" s="7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9"/>
      <c r="AO54" s="337" t="s">
        <v>195</v>
      </c>
      <c r="AP54" s="337"/>
      <c r="AQ54" s="337"/>
      <c r="AR54" s="337"/>
      <c r="AS54" s="337"/>
      <c r="AT54" s="337"/>
      <c r="AU54" s="337"/>
      <c r="AV54" s="337"/>
      <c r="AW54" s="337"/>
      <c r="AX54" s="337"/>
      <c r="AY54" s="337"/>
      <c r="AZ54" s="337"/>
      <c r="BA54" s="337"/>
      <c r="BB54" s="337"/>
      <c r="BC54" s="19"/>
      <c r="BD54" s="19"/>
    </row>
    <row r="55" spans="1:56" x14ac:dyDescent="0.15">
      <c r="A55" s="2" t="s">
        <v>343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BC55" s="19"/>
      <c r="BD55" s="19"/>
    </row>
    <row r="56" spans="1:56" x14ac:dyDescent="0.15">
      <c r="A56" s="2" t="s">
        <v>261</v>
      </c>
      <c r="F56" s="2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</row>
    <row r="73" spans="3:6" ht="12" customHeight="1" x14ac:dyDescent="0.15"/>
    <row r="74" spans="3:6" ht="12" customHeight="1" x14ac:dyDescent="0.15"/>
    <row r="75" spans="3:6" x14ac:dyDescent="0.15">
      <c r="C75" s="5"/>
      <c r="F75" s="2"/>
    </row>
  </sheetData>
  <mergeCells count="283">
    <mergeCell ref="O4:T4"/>
    <mergeCell ref="AB4:AG4"/>
    <mergeCell ref="AO4:AT4"/>
    <mergeCell ref="O5:T5"/>
    <mergeCell ref="AB5:AG5"/>
    <mergeCell ref="AO5:AT5"/>
    <mergeCell ref="B7:D7"/>
    <mergeCell ref="E7:F7"/>
    <mergeCell ref="I7:M7"/>
    <mergeCell ref="P7:S7"/>
    <mergeCell ref="W7:Z7"/>
    <mergeCell ref="AB7:AF7"/>
    <mergeCell ref="AJ7:AM7"/>
    <mergeCell ref="AQ7:AS7"/>
    <mergeCell ref="B4:F5"/>
    <mergeCell ref="H4:N5"/>
    <mergeCell ref="U4:AA5"/>
    <mergeCell ref="AH4:AN5"/>
    <mergeCell ref="AV7:AZ7"/>
    <mergeCell ref="E8:F8"/>
    <mergeCell ref="I8:M8"/>
    <mergeCell ref="P8:S8"/>
    <mergeCell ref="W8:Z8"/>
    <mergeCell ref="AB8:AF8"/>
    <mergeCell ref="AJ8:AM8"/>
    <mergeCell ref="AQ8:AS8"/>
    <mergeCell ref="AV8:AZ8"/>
    <mergeCell ref="E9:F9"/>
    <mergeCell ref="I9:M9"/>
    <mergeCell ref="P9:S9"/>
    <mergeCell ref="W9:Z9"/>
    <mergeCell ref="AB9:AF9"/>
    <mergeCell ref="AJ9:AM9"/>
    <mergeCell ref="AQ9:AS9"/>
    <mergeCell ref="AV9:AZ9"/>
    <mergeCell ref="E10:F10"/>
    <mergeCell ref="I10:M10"/>
    <mergeCell ref="P10:S10"/>
    <mergeCell ref="W10:Z10"/>
    <mergeCell ref="AB10:AF10"/>
    <mergeCell ref="AJ10:AM10"/>
    <mergeCell ref="AQ10:AS10"/>
    <mergeCell ref="AV10:AZ10"/>
    <mergeCell ref="E11:F11"/>
    <mergeCell ref="I11:M11"/>
    <mergeCell ref="P11:S11"/>
    <mergeCell ref="W11:Z11"/>
    <mergeCell ref="AB11:AF11"/>
    <mergeCell ref="AJ11:AM11"/>
    <mergeCell ref="AQ11:AS11"/>
    <mergeCell ref="AV11:AZ11"/>
    <mergeCell ref="B12:D12"/>
    <mergeCell ref="E12:F12"/>
    <mergeCell ref="I12:M12"/>
    <mergeCell ref="P12:S12"/>
    <mergeCell ref="W12:Z12"/>
    <mergeCell ref="AB12:AF12"/>
    <mergeCell ref="AJ12:AM12"/>
    <mergeCell ref="AQ12:AS12"/>
    <mergeCell ref="AV12:AZ12"/>
    <mergeCell ref="B13:D13"/>
    <mergeCell ref="E13:F13"/>
    <mergeCell ref="I13:M13"/>
    <mergeCell ref="P13:S13"/>
    <mergeCell ref="W13:Z13"/>
    <mergeCell ref="AB13:AF13"/>
    <mergeCell ref="AJ13:AM13"/>
    <mergeCell ref="AQ13:AS13"/>
    <mergeCell ref="AV13:AZ13"/>
    <mergeCell ref="B14:D14"/>
    <mergeCell ref="E14:F14"/>
    <mergeCell ref="I14:M14"/>
    <mergeCell ref="P14:S14"/>
    <mergeCell ref="W14:Z14"/>
    <mergeCell ref="AB14:AF14"/>
    <mergeCell ref="AJ14:AM14"/>
    <mergeCell ref="AQ14:AS14"/>
    <mergeCell ref="AV14:AZ14"/>
    <mergeCell ref="E15:F15"/>
    <mergeCell ref="I15:M15"/>
    <mergeCell ref="P15:S15"/>
    <mergeCell ref="W15:Z15"/>
    <mergeCell ref="AB15:AF15"/>
    <mergeCell ref="AJ15:AM15"/>
    <mergeCell ref="AQ15:AS15"/>
    <mergeCell ref="AV15:AZ15"/>
    <mergeCell ref="C16:D16"/>
    <mergeCell ref="E16:F16"/>
    <mergeCell ref="I16:M16"/>
    <mergeCell ref="P16:S16"/>
    <mergeCell ref="W16:Z16"/>
    <mergeCell ref="AB16:AF16"/>
    <mergeCell ref="AJ16:AM16"/>
    <mergeCell ref="AQ16:AS16"/>
    <mergeCell ref="AV16:AZ16"/>
    <mergeCell ref="AR19:BB19"/>
    <mergeCell ref="I23:W23"/>
    <mergeCell ref="X23:AL23"/>
    <mergeCell ref="I24:M24"/>
    <mergeCell ref="N24:R24"/>
    <mergeCell ref="S24:W24"/>
    <mergeCell ref="X24:AB24"/>
    <mergeCell ref="AC24:AG24"/>
    <mergeCell ref="AH24:AL24"/>
    <mergeCell ref="A26:C26"/>
    <mergeCell ref="D26:E26"/>
    <mergeCell ref="J26:L26"/>
    <mergeCell ref="N26:Q26"/>
    <mergeCell ref="S26:V26"/>
    <mergeCell ref="X26:AA26"/>
    <mergeCell ref="AC26:AF26"/>
    <mergeCell ref="AH26:AK26"/>
    <mergeCell ref="AM26:AP26"/>
    <mergeCell ref="AQ26:AS26"/>
    <mergeCell ref="AU26:AW26"/>
    <mergeCell ref="AY26:BA26"/>
    <mergeCell ref="D27:E27"/>
    <mergeCell ref="J27:L27"/>
    <mergeCell ref="N27:Q27"/>
    <mergeCell ref="S27:V27"/>
    <mergeCell ref="X27:AA27"/>
    <mergeCell ref="AC27:AF27"/>
    <mergeCell ref="AH27:AK27"/>
    <mergeCell ref="AM27:AP27"/>
    <mergeCell ref="AQ27:AS27"/>
    <mergeCell ref="AU27:AW27"/>
    <mergeCell ref="AY27:BA27"/>
    <mergeCell ref="AU28:AW28"/>
    <mergeCell ref="AY28:BA28"/>
    <mergeCell ref="D29:E29"/>
    <mergeCell ref="J29:L29"/>
    <mergeCell ref="N29:Q29"/>
    <mergeCell ref="S29:V29"/>
    <mergeCell ref="X29:AA29"/>
    <mergeCell ref="AC29:AF29"/>
    <mergeCell ref="AH29:AK29"/>
    <mergeCell ref="AM29:AP29"/>
    <mergeCell ref="AQ29:AS29"/>
    <mergeCell ref="AU29:AW29"/>
    <mergeCell ref="AY29:BA29"/>
    <mergeCell ref="D28:E28"/>
    <mergeCell ref="J28:L28"/>
    <mergeCell ref="N28:Q28"/>
    <mergeCell ref="S28:V28"/>
    <mergeCell ref="X28:AA28"/>
    <mergeCell ref="AC28:AF28"/>
    <mergeCell ref="AH28:AK28"/>
    <mergeCell ref="AM28:AP28"/>
    <mergeCell ref="AQ28:AS28"/>
    <mergeCell ref="AQ30:AS30"/>
    <mergeCell ref="AU30:AW30"/>
    <mergeCell ref="AY30:BA30"/>
    <mergeCell ref="A31:C31"/>
    <mergeCell ref="D31:E31"/>
    <mergeCell ref="J31:L31"/>
    <mergeCell ref="N31:Q31"/>
    <mergeCell ref="S31:V31"/>
    <mergeCell ref="X31:AA31"/>
    <mergeCell ref="AC31:AF31"/>
    <mergeCell ref="AH31:AK31"/>
    <mergeCell ref="AM31:AP31"/>
    <mergeCell ref="AQ31:AS31"/>
    <mergeCell ref="AU31:AW31"/>
    <mergeCell ref="AY31:BA31"/>
    <mergeCell ref="A30:C30"/>
    <mergeCell ref="D30:E30"/>
    <mergeCell ref="J30:L30"/>
    <mergeCell ref="N30:Q30"/>
    <mergeCell ref="S30:V30"/>
    <mergeCell ref="X30:AA30"/>
    <mergeCell ref="AC30:AF30"/>
    <mergeCell ref="AH30:AK30"/>
    <mergeCell ref="AM30:AP30"/>
    <mergeCell ref="AQ32:AS32"/>
    <mergeCell ref="AU32:AW32"/>
    <mergeCell ref="AY32:BA32"/>
    <mergeCell ref="A33:C33"/>
    <mergeCell ref="D33:E33"/>
    <mergeCell ref="J33:L33"/>
    <mergeCell ref="N33:Q33"/>
    <mergeCell ref="S33:V33"/>
    <mergeCell ref="X33:AA33"/>
    <mergeCell ref="AC33:AF33"/>
    <mergeCell ref="AH33:AK33"/>
    <mergeCell ref="AM33:AP33"/>
    <mergeCell ref="AQ33:AS33"/>
    <mergeCell ref="AU33:AW33"/>
    <mergeCell ref="AY33:BA33"/>
    <mergeCell ref="A32:C32"/>
    <mergeCell ref="D32:E32"/>
    <mergeCell ref="J32:L32"/>
    <mergeCell ref="N32:Q32"/>
    <mergeCell ref="S32:V32"/>
    <mergeCell ref="X32:AA32"/>
    <mergeCell ref="AC32:AF32"/>
    <mergeCell ref="AH32:AK32"/>
    <mergeCell ref="AM32:AP32"/>
    <mergeCell ref="AQ34:AS34"/>
    <mergeCell ref="AU34:AW34"/>
    <mergeCell ref="AY34:BA34"/>
    <mergeCell ref="B35:C35"/>
    <mergeCell ref="D35:E35"/>
    <mergeCell ref="J35:L35"/>
    <mergeCell ref="O35:Q35"/>
    <mergeCell ref="S35:V35"/>
    <mergeCell ref="X35:AA35"/>
    <mergeCell ref="AC35:AF35"/>
    <mergeCell ref="AH35:AK35"/>
    <mergeCell ref="AM35:AP35"/>
    <mergeCell ref="AQ35:AS35"/>
    <mergeCell ref="AU35:AW35"/>
    <mergeCell ref="AY35:BA35"/>
    <mergeCell ref="B34:C34"/>
    <mergeCell ref="D34:E34"/>
    <mergeCell ref="J34:L34"/>
    <mergeCell ref="N34:Q34"/>
    <mergeCell ref="S34:V34"/>
    <mergeCell ref="X34:AA34"/>
    <mergeCell ref="AC34:AF34"/>
    <mergeCell ref="AH34:AK34"/>
    <mergeCell ref="AM34:AP34"/>
    <mergeCell ref="AR37:BB37"/>
    <mergeCell ref="A41:F41"/>
    <mergeCell ref="G41:Y41"/>
    <mergeCell ref="Z41:AN41"/>
    <mergeCell ref="AO41:BB41"/>
    <mergeCell ref="A42:C42"/>
    <mergeCell ref="D42:E42"/>
    <mergeCell ref="G42:Y42"/>
    <mergeCell ref="AC42:AK42"/>
    <mergeCell ref="AR42:AZ42"/>
    <mergeCell ref="D46:E46"/>
    <mergeCell ref="G46:Y46"/>
    <mergeCell ref="AC46:AK46"/>
    <mergeCell ref="AR46:AZ46"/>
    <mergeCell ref="A43:C43"/>
    <mergeCell ref="D43:E43"/>
    <mergeCell ref="G43:Y43"/>
    <mergeCell ref="AC43:AK43"/>
    <mergeCell ref="AR43:AZ43"/>
    <mergeCell ref="D44:E44"/>
    <mergeCell ref="G44:Y44"/>
    <mergeCell ref="AC44:AK44"/>
    <mergeCell ref="AR44:AZ44"/>
    <mergeCell ref="D52:E52"/>
    <mergeCell ref="G52:Y52"/>
    <mergeCell ref="AC52:AK52"/>
    <mergeCell ref="AR52:AZ52"/>
    <mergeCell ref="AO54:BB54"/>
    <mergeCell ref="A49:C49"/>
    <mergeCell ref="D49:E49"/>
    <mergeCell ref="G49:Y49"/>
    <mergeCell ref="AC49:AK49"/>
    <mergeCell ref="AR49:AZ49"/>
    <mergeCell ref="A50:C50"/>
    <mergeCell ref="D50:E50"/>
    <mergeCell ref="G50:Y50"/>
    <mergeCell ref="AC50:AK50"/>
    <mergeCell ref="AR50:AZ50"/>
    <mergeCell ref="AU4:BB5"/>
    <mergeCell ref="B23:G24"/>
    <mergeCell ref="AM23:AP24"/>
    <mergeCell ref="AQ23:AT24"/>
    <mergeCell ref="AU23:AX24"/>
    <mergeCell ref="AY23:BB24"/>
    <mergeCell ref="D51:E51"/>
    <mergeCell ref="G51:Y51"/>
    <mergeCell ref="AC51:AK51"/>
    <mergeCell ref="AR51:AZ51"/>
    <mergeCell ref="A47:C47"/>
    <mergeCell ref="D47:E47"/>
    <mergeCell ref="G47:Y47"/>
    <mergeCell ref="AC47:AK47"/>
    <mergeCell ref="AR47:AZ47"/>
    <mergeCell ref="D48:E48"/>
    <mergeCell ref="G48:Y48"/>
    <mergeCell ref="AC48:AK48"/>
    <mergeCell ref="AR48:AZ48"/>
    <mergeCell ref="D45:E45"/>
    <mergeCell ref="G45:Y45"/>
    <mergeCell ref="AC45:AK45"/>
    <mergeCell ref="AR45:AZ45"/>
    <mergeCell ref="A46:C46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17"/>
  <sheetViews>
    <sheetView view="pageBreakPreview" zoomScale="96" zoomScaleSheetLayoutView="96" workbookViewId="0">
      <selection activeCell="AA10" sqref="AA10"/>
    </sheetView>
  </sheetViews>
  <sheetFormatPr defaultColWidth="9" defaultRowHeight="12" x14ac:dyDescent="0.15"/>
  <cols>
    <col min="1" max="55" width="1.625" style="194" customWidth="1"/>
    <col min="56" max="56" width="9" style="194" bestFit="1"/>
    <col min="57" max="16384" width="9" style="194"/>
  </cols>
  <sheetData>
    <row r="1" spans="1:53" s="226" customFormat="1" ht="15" customHeight="1" x14ac:dyDescent="0.15">
      <c r="A1" s="225" t="s">
        <v>319</v>
      </c>
      <c r="F1" s="227"/>
    </row>
    <row r="2" spans="1:53" s="226" customFormat="1" ht="12" customHeight="1" x14ac:dyDescent="0.15">
      <c r="E2" s="225"/>
      <c r="F2" s="227"/>
      <c r="AR2" s="228"/>
      <c r="AS2" s="228"/>
      <c r="AT2" s="228"/>
      <c r="AV2" s="222"/>
      <c r="AW2" s="222"/>
      <c r="AX2" s="222"/>
      <c r="AY2" s="222"/>
      <c r="AZ2" s="222"/>
      <c r="BA2" s="222" t="s">
        <v>93</v>
      </c>
    </row>
    <row r="3" spans="1:53" s="226" customFormat="1" ht="5.25" customHeight="1" x14ac:dyDescent="0.15">
      <c r="F3" s="227"/>
    </row>
    <row r="4" spans="1:53" s="226" customFormat="1" ht="26.25" customHeight="1" x14ac:dyDescent="0.15">
      <c r="A4" s="373" t="s">
        <v>35</v>
      </c>
      <c r="B4" s="373"/>
      <c r="C4" s="373"/>
      <c r="D4" s="373"/>
      <c r="E4" s="373"/>
      <c r="F4" s="373"/>
      <c r="G4" s="374"/>
      <c r="H4" s="373" t="s">
        <v>32</v>
      </c>
      <c r="I4" s="373"/>
      <c r="J4" s="373"/>
      <c r="K4" s="373"/>
      <c r="L4" s="373"/>
      <c r="M4" s="373"/>
      <c r="N4" s="374"/>
      <c r="O4" s="377" t="s">
        <v>370</v>
      </c>
      <c r="P4" s="373"/>
      <c r="Q4" s="373"/>
      <c r="R4" s="373"/>
      <c r="S4" s="373"/>
      <c r="T4" s="373"/>
      <c r="U4" s="374"/>
      <c r="V4" s="377" t="s">
        <v>308</v>
      </c>
      <c r="W4" s="373"/>
      <c r="X4" s="373"/>
      <c r="Y4" s="373"/>
      <c r="Z4" s="373"/>
      <c r="AA4" s="373"/>
      <c r="AB4" s="374"/>
      <c r="AC4" s="377" t="s">
        <v>119</v>
      </c>
      <c r="AD4" s="373"/>
      <c r="AE4" s="373"/>
      <c r="AF4" s="373"/>
      <c r="AG4" s="373"/>
      <c r="AH4" s="373"/>
      <c r="AI4" s="377" t="s">
        <v>113</v>
      </c>
      <c r="AJ4" s="373"/>
      <c r="AK4" s="373"/>
      <c r="AL4" s="373"/>
      <c r="AM4" s="373"/>
      <c r="AN4" s="373"/>
      <c r="AO4" s="377" t="s">
        <v>175</v>
      </c>
      <c r="AP4" s="373"/>
      <c r="AQ4" s="373"/>
      <c r="AR4" s="373"/>
      <c r="AS4" s="373"/>
      <c r="AT4" s="373"/>
      <c r="AU4" s="374"/>
      <c r="AV4" s="377" t="s">
        <v>371</v>
      </c>
      <c r="AW4" s="373"/>
      <c r="AX4" s="373"/>
      <c r="AY4" s="373"/>
      <c r="AZ4" s="373"/>
      <c r="BA4" s="373"/>
    </row>
    <row r="5" spans="1:53" s="226" customFormat="1" ht="26.25" customHeight="1" x14ac:dyDescent="0.15">
      <c r="A5" s="375"/>
      <c r="B5" s="375"/>
      <c r="C5" s="375"/>
      <c r="D5" s="375"/>
      <c r="E5" s="375"/>
      <c r="F5" s="375"/>
      <c r="G5" s="376"/>
      <c r="H5" s="375"/>
      <c r="I5" s="375"/>
      <c r="J5" s="375"/>
      <c r="K5" s="375"/>
      <c r="L5" s="375"/>
      <c r="M5" s="375"/>
      <c r="N5" s="376"/>
      <c r="O5" s="378"/>
      <c r="P5" s="375"/>
      <c r="Q5" s="375"/>
      <c r="R5" s="375"/>
      <c r="S5" s="375"/>
      <c r="T5" s="375"/>
      <c r="U5" s="376"/>
      <c r="V5" s="378"/>
      <c r="W5" s="375"/>
      <c r="X5" s="375"/>
      <c r="Y5" s="375"/>
      <c r="Z5" s="375"/>
      <c r="AA5" s="375"/>
      <c r="AB5" s="376"/>
      <c r="AC5" s="378"/>
      <c r="AD5" s="375"/>
      <c r="AE5" s="375"/>
      <c r="AF5" s="375"/>
      <c r="AG5" s="375"/>
      <c r="AH5" s="375"/>
      <c r="AI5" s="378"/>
      <c r="AJ5" s="375"/>
      <c r="AK5" s="375"/>
      <c r="AL5" s="375"/>
      <c r="AM5" s="375"/>
      <c r="AN5" s="375"/>
      <c r="AO5" s="378"/>
      <c r="AP5" s="375"/>
      <c r="AQ5" s="375"/>
      <c r="AR5" s="375"/>
      <c r="AS5" s="375"/>
      <c r="AT5" s="375"/>
      <c r="AU5" s="376"/>
      <c r="AV5" s="378"/>
      <c r="AW5" s="375"/>
      <c r="AX5" s="375"/>
      <c r="AY5" s="375"/>
      <c r="AZ5" s="375"/>
      <c r="BA5" s="375"/>
    </row>
    <row r="6" spans="1:53" s="226" customFormat="1" ht="9.75" customHeight="1" x14ac:dyDescent="0.15">
      <c r="B6" s="229"/>
      <c r="C6" s="230"/>
      <c r="D6" s="230"/>
      <c r="E6" s="230"/>
      <c r="F6" s="230"/>
      <c r="G6" s="231"/>
      <c r="H6" s="223"/>
      <c r="I6" s="223"/>
      <c r="J6" s="223"/>
      <c r="K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</row>
    <row r="7" spans="1:53" s="226" customFormat="1" ht="27" customHeight="1" x14ac:dyDescent="0.15">
      <c r="B7" s="353" t="s">
        <v>43</v>
      </c>
      <c r="C7" s="353"/>
      <c r="D7" s="353"/>
      <c r="E7" s="353">
        <v>28</v>
      </c>
      <c r="F7" s="353"/>
      <c r="G7" s="232"/>
      <c r="H7" s="295">
        <f t="shared" ref="H7:H12" si="0">SUM(O7,W7,AC7,AJ7,AQ7,AW7,)</f>
        <v>1339</v>
      </c>
      <c r="I7" s="295"/>
      <c r="J7" s="295"/>
      <c r="K7" s="295"/>
      <c r="L7" s="295"/>
      <c r="M7" s="220"/>
      <c r="N7" s="220"/>
      <c r="O7" s="363">
        <v>118</v>
      </c>
      <c r="P7" s="363"/>
      <c r="Q7" s="363"/>
      <c r="R7" s="363"/>
      <c r="S7" s="363"/>
      <c r="T7" s="220"/>
      <c r="U7" s="220"/>
      <c r="V7" s="215"/>
      <c r="W7" s="295">
        <v>333</v>
      </c>
      <c r="X7" s="295"/>
      <c r="Y7" s="295"/>
      <c r="Z7" s="295"/>
      <c r="AA7" s="220"/>
      <c r="AB7" s="220"/>
      <c r="AC7" s="295">
        <v>14</v>
      </c>
      <c r="AD7" s="295"/>
      <c r="AE7" s="295"/>
      <c r="AF7" s="295"/>
      <c r="AG7" s="295"/>
      <c r="AH7" s="220"/>
      <c r="AI7" s="215"/>
      <c r="AJ7" s="379">
        <v>175</v>
      </c>
      <c r="AK7" s="379"/>
      <c r="AL7" s="379"/>
      <c r="AM7" s="379"/>
      <c r="AN7" s="220"/>
      <c r="AO7" s="220"/>
      <c r="AP7" s="215"/>
      <c r="AQ7" s="363">
        <v>256</v>
      </c>
      <c r="AR7" s="363"/>
      <c r="AS7" s="363"/>
      <c r="AT7" s="363"/>
      <c r="AU7" s="220"/>
      <c r="AV7" s="220"/>
      <c r="AW7" s="363">
        <v>443</v>
      </c>
      <c r="AX7" s="363"/>
      <c r="AY7" s="363"/>
      <c r="AZ7" s="363"/>
      <c r="BA7" s="215"/>
    </row>
    <row r="8" spans="1:53" s="226" customFormat="1" ht="27" customHeight="1" x14ac:dyDescent="0.15">
      <c r="B8" s="215"/>
      <c r="C8" s="215"/>
      <c r="D8" s="215"/>
      <c r="E8" s="353">
        <v>29</v>
      </c>
      <c r="F8" s="353"/>
      <c r="G8" s="232"/>
      <c r="H8" s="295">
        <f t="shared" si="0"/>
        <v>1419</v>
      </c>
      <c r="I8" s="295"/>
      <c r="J8" s="295"/>
      <c r="K8" s="295"/>
      <c r="L8" s="295"/>
      <c r="M8" s="220"/>
      <c r="N8" s="220"/>
      <c r="O8" s="363">
        <v>125</v>
      </c>
      <c r="P8" s="363"/>
      <c r="Q8" s="363"/>
      <c r="R8" s="363"/>
      <c r="S8" s="363"/>
      <c r="T8" s="220"/>
      <c r="U8" s="220"/>
      <c r="V8" s="215"/>
      <c r="W8" s="295">
        <v>350</v>
      </c>
      <c r="X8" s="295"/>
      <c r="Y8" s="295"/>
      <c r="Z8" s="295"/>
      <c r="AA8" s="220"/>
      <c r="AB8" s="220"/>
      <c r="AC8" s="295">
        <v>14</v>
      </c>
      <c r="AD8" s="295"/>
      <c r="AE8" s="295"/>
      <c r="AF8" s="295"/>
      <c r="AG8" s="295"/>
      <c r="AH8" s="220"/>
      <c r="AI8" s="215"/>
      <c r="AJ8" s="379">
        <v>164</v>
      </c>
      <c r="AK8" s="379"/>
      <c r="AL8" s="379"/>
      <c r="AM8" s="379"/>
      <c r="AN8" s="220"/>
      <c r="AO8" s="220"/>
      <c r="AP8" s="215"/>
      <c r="AQ8" s="363">
        <v>259</v>
      </c>
      <c r="AR8" s="363"/>
      <c r="AS8" s="363"/>
      <c r="AT8" s="363"/>
      <c r="AU8" s="220"/>
      <c r="AV8" s="220"/>
      <c r="AW8" s="363">
        <v>507</v>
      </c>
      <c r="AX8" s="363"/>
      <c r="AY8" s="363"/>
      <c r="AZ8" s="363"/>
      <c r="BA8" s="215"/>
    </row>
    <row r="9" spans="1:53" s="226" customFormat="1" ht="27" customHeight="1" x14ac:dyDescent="0.15">
      <c r="B9" s="215"/>
      <c r="C9" s="215"/>
      <c r="D9" s="215"/>
      <c r="E9" s="353">
        <v>30</v>
      </c>
      <c r="F9" s="353"/>
      <c r="G9" s="232"/>
      <c r="H9" s="295">
        <f t="shared" si="0"/>
        <v>1579</v>
      </c>
      <c r="I9" s="295"/>
      <c r="J9" s="295"/>
      <c r="K9" s="295"/>
      <c r="L9" s="295"/>
      <c r="M9" s="220"/>
      <c r="N9" s="220"/>
      <c r="O9" s="363">
        <v>123</v>
      </c>
      <c r="P9" s="363"/>
      <c r="Q9" s="363"/>
      <c r="R9" s="363"/>
      <c r="S9" s="363"/>
      <c r="T9" s="220"/>
      <c r="U9" s="220"/>
      <c r="V9" s="215"/>
      <c r="W9" s="295">
        <v>383</v>
      </c>
      <c r="X9" s="295"/>
      <c r="Y9" s="295"/>
      <c r="Z9" s="295"/>
      <c r="AA9" s="220"/>
      <c r="AB9" s="220"/>
      <c r="AC9" s="295">
        <v>14</v>
      </c>
      <c r="AD9" s="295"/>
      <c r="AE9" s="295"/>
      <c r="AF9" s="295"/>
      <c r="AG9" s="295"/>
      <c r="AH9" s="220"/>
      <c r="AI9" s="215"/>
      <c r="AJ9" s="379">
        <v>161</v>
      </c>
      <c r="AK9" s="379"/>
      <c r="AL9" s="379"/>
      <c r="AM9" s="379"/>
      <c r="AN9" s="220"/>
      <c r="AO9" s="220"/>
      <c r="AP9" s="215"/>
      <c r="AQ9" s="363">
        <v>249</v>
      </c>
      <c r="AR9" s="363"/>
      <c r="AS9" s="363"/>
      <c r="AT9" s="363"/>
      <c r="AU9" s="220"/>
      <c r="AV9" s="220"/>
      <c r="AW9" s="363">
        <v>649</v>
      </c>
      <c r="AX9" s="363"/>
      <c r="AY9" s="363"/>
      <c r="AZ9" s="363"/>
      <c r="BA9" s="215"/>
    </row>
    <row r="10" spans="1:53" s="226" customFormat="1" ht="27" customHeight="1" x14ac:dyDescent="0.15">
      <c r="B10" s="215"/>
      <c r="C10" s="215"/>
      <c r="D10" s="215"/>
      <c r="E10" s="353">
        <v>31</v>
      </c>
      <c r="F10" s="353"/>
      <c r="G10" s="232"/>
      <c r="H10" s="295">
        <f t="shared" si="0"/>
        <v>1750</v>
      </c>
      <c r="I10" s="295"/>
      <c r="J10" s="295"/>
      <c r="K10" s="295"/>
      <c r="L10" s="295"/>
      <c r="M10" s="220"/>
      <c r="N10" s="220"/>
      <c r="O10" s="363">
        <v>129</v>
      </c>
      <c r="P10" s="363"/>
      <c r="Q10" s="363"/>
      <c r="R10" s="363"/>
      <c r="S10" s="363"/>
      <c r="T10" s="220"/>
      <c r="U10" s="220"/>
      <c r="V10" s="215"/>
      <c r="W10" s="295">
        <v>419</v>
      </c>
      <c r="X10" s="295"/>
      <c r="Y10" s="295"/>
      <c r="Z10" s="295"/>
      <c r="AA10" s="220"/>
      <c r="AB10" s="220"/>
      <c r="AC10" s="295">
        <v>13</v>
      </c>
      <c r="AD10" s="295"/>
      <c r="AE10" s="295"/>
      <c r="AF10" s="295"/>
      <c r="AG10" s="295"/>
      <c r="AH10" s="220"/>
      <c r="AI10" s="215"/>
      <c r="AJ10" s="379">
        <v>190</v>
      </c>
      <c r="AK10" s="379"/>
      <c r="AL10" s="379"/>
      <c r="AM10" s="379"/>
      <c r="AN10" s="220"/>
      <c r="AO10" s="220"/>
      <c r="AP10" s="215"/>
      <c r="AQ10" s="363">
        <v>236</v>
      </c>
      <c r="AR10" s="363"/>
      <c r="AS10" s="363"/>
      <c r="AT10" s="363"/>
      <c r="AU10" s="220"/>
      <c r="AV10" s="220"/>
      <c r="AW10" s="363">
        <v>763</v>
      </c>
      <c r="AX10" s="363"/>
      <c r="AY10" s="363"/>
      <c r="AZ10" s="363"/>
      <c r="BA10" s="215"/>
    </row>
    <row r="11" spans="1:53" s="226" customFormat="1" ht="27" customHeight="1" x14ac:dyDescent="0.15">
      <c r="B11" s="353" t="s">
        <v>55</v>
      </c>
      <c r="C11" s="353"/>
      <c r="D11" s="353"/>
      <c r="E11" s="353">
        <v>2</v>
      </c>
      <c r="F11" s="353"/>
      <c r="G11" s="232"/>
      <c r="H11" s="295">
        <f t="shared" si="0"/>
        <v>1767</v>
      </c>
      <c r="I11" s="295"/>
      <c r="J11" s="295"/>
      <c r="K11" s="295"/>
      <c r="L11" s="295"/>
      <c r="M11" s="220"/>
      <c r="N11" s="220"/>
      <c r="O11" s="363">
        <v>126</v>
      </c>
      <c r="P11" s="363"/>
      <c r="Q11" s="363"/>
      <c r="R11" s="363"/>
      <c r="S11" s="363"/>
      <c r="T11" s="220"/>
      <c r="U11" s="220"/>
      <c r="V11" s="215"/>
      <c r="W11" s="295">
        <v>428</v>
      </c>
      <c r="X11" s="295"/>
      <c r="Y11" s="295"/>
      <c r="Z11" s="295"/>
      <c r="AA11" s="220"/>
      <c r="AB11" s="220"/>
      <c r="AC11" s="295">
        <v>14</v>
      </c>
      <c r="AD11" s="295"/>
      <c r="AE11" s="295"/>
      <c r="AF11" s="295"/>
      <c r="AG11" s="295"/>
      <c r="AH11" s="220"/>
      <c r="AI11" s="215"/>
      <c r="AJ11" s="379">
        <v>206</v>
      </c>
      <c r="AK11" s="379"/>
      <c r="AL11" s="379"/>
      <c r="AM11" s="379"/>
      <c r="AN11" s="220"/>
      <c r="AO11" s="220"/>
      <c r="AP11" s="215"/>
      <c r="AQ11" s="363">
        <v>226</v>
      </c>
      <c r="AR11" s="363"/>
      <c r="AS11" s="363"/>
      <c r="AT11" s="363"/>
      <c r="AU11" s="220"/>
      <c r="AV11" s="220"/>
      <c r="AW11" s="363">
        <v>767</v>
      </c>
      <c r="AX11" s="363"/>
      <c r="AY11" s="363"/>
      <c r="AZ11" s="363"/>
      <c r="BA11" s="215"/>
    </row>
    <row r="12" spans="1:53" s="226" customFormat="1" ht="27" customHeight="1" x14ac:dyDescent="0.15">
      <c r="B12" s="215"/>
      <c r="C12" s="215"/>
      <c r="D12" s="215"/>
      <c r="E12" s="353">
        <v>3</v>
      </c>
      <c r="F12" s="353"/>
      <c r="G12" s="232"/>
      <c r="H12" s="295">
        <f t="shared" si="0"/>
        <v>1836</v>
      </c>
      <c r="I12" s="295"/>
      <c r="J12" s="295"/>
      <c r="K12" s="295"/>
      <c r="L12" s="295"/>
      <c r="M12" s="220"/>
      <c r="N12" s="220"/>
      <c r="O12" s="363">
        <v>133</v>
      </c>
      <c r="P12" s="363"/>
      <c r="Q12" s="363"/>
      <c r="R12" s="363"/>
      <c r="S12" s="363"/>
      <c r="T12" s="220"/>
      <c r="U12" s="220"/>
      <c r="V12" s="215"/>
      <c r="W12" s="295">
        <v>415</v>
      </c>
      <c r="X12" s="295"/>
      <c r="Y12" s="295"/>
      <c r="Z12" s="295"/>
      <c r="AA12" s="220"/>
      <c r="AB12" s="220"/>
      <c r="AC12" s="295">
        <v>14</v>
      </c>
      <c r="AD12" s="295"/>
      <c r="AE12" s="295"/>
      <c r="AF12" s="295"/>
      <c r="AG12" s="295"/>
      <c r="AH12" s="220"/>
      <c r="AI12" s="215"/>
      <c r="AJ12" s="379">
        <v>203</v>
      </c>
      <c r="AK12" s="379"/>
      <c r="AL12" s="379"/>
      <c r="AM12" s="379"/>
      <c r="AN12" s="220"/>
      <c r="AO12" s="220"/>
      <c r="AP12" s="215"/>
      <c r="AQ12" s="363">
        <v>202</v>
      </c>
      <c r="AR12" s="363"/>
      <c r="AS12" s="363"/>
      <c r="AT12" s="363"/>
      <c r="AU12" s="220"/>
      <c r="AV12" s="220"/>
      <c r="AW12" s="363">
        <v>869</v>
      </c>
      <c r="AX12" s="363"/>
      <c r="AY12" s="363"/>
      <c r="AZ12" s="363"/>
      <c r="BA12" s="215"/>
    </row>
    <row r="13" spans="1:53" s="226" customFormat="1" ht="27" customHeight="1" x14ac:dyDescent="0.15">
      <c r="B13" s="353"/>
      <c r="C13" s="353"/>
      <c r="D13" s="353"/>
      <c r="E13" s="353">
        <v>4</v>
      </c>
      <c r="F13" s="353"/>
      <c r="G13" s="232"/>
      <c r="H13" s="295">
        <v>1805</v>
      </c>
      <c r="I13" s="295"/>
      <c r="J13" s="295"/>
      <c r="K13" s="295"/>
      <c r="L13" s="295"/>
      <c r="M13" s="220"/>
      <c r="N13" s="220"/>
      <c r="O13" s="363">
        <v>131</v>
      </c>
      <c r="P13" s="363"/>
      <c r="Q13" s="363"/>
      <c r="R13" s="363"/>
      <c r="S13" s="363"/>
      <c r="T13" s="220"/>
      <c r="U13" s="220"/>
      <c r="V13" s="215"/>
      <c r="W13" s="295">
        <v>425</v>
      </c>
      <c r="X13" s="295"/>
      <c r="Y13" s="295"/>
      <c r="Z13" s="295"/>
      <c r="AA13" s="220"/>
      <c r="AB13" s="220"/>
      <c r="AC13" s="295">
        <v>15</v>
      </c>
      <c r="AD13" s="295"/>
      <c r="AE13" s="295"/>
      <c r="AF13" s="295"/>
      <c r="AG13" s="295"/>
      <c r="AH13" s="220"/>
      <c r="AI13" s="215"/>
      <c r="AJ13" s="379">
        <v>202</v>
      </c>
      <c r="AK13" s="379"/>
      <c r="AL13" s="379"/>
      <c r="AM13" s="379"/>
      <c r="AN13" s="220"/>
      <c r="AO13" s="220"/>
      <c r="AP13" s="215"/>
      <c r="AQ13" s="363">
        <v>197</v>
      </c>
      <c r="AR13" s="363"/>
      <c r="AS13" s="363"/>
      <c r="AT13" s="363"/>
      <c r="AU13" s="220"/>
      <c r="AV13" s="220"/>
      <c r="AW13" s="363">
        <v>835</v>
      </c>
      <c r="AX13" s="363"/>
      <c r="AY13" s="363"/>
      <c r="AZ13" s="363"/>
      <c r="BA13" s="215"/>
    </row>
    <row r="14" spans="1:53" s="226" customFormat="1" ht="27" customHeight="1" x14ac:dyDescent="0.15">
      <c r="E14" s="353">
        <v>5</v>
      </c>
      <c r="F14" s="353"/>
      <c r="G14" s="232"/>
      <c r="H14" s="295">
        <v>2058</v>
      </c>
      <c r="I14" s="295"/>
      <c r="J14" s="295"/>
      <c r="K14" s="295"/>
      <c r="L14" s="295"/>
      <c r="M14" s="220"/>
      <c r="N14" s="220"/>
      <c r="O14" s="295">
        <v>131</v>
      </c>
      <c r="P14" s="295"/>
      <c r="Q14" s="295"/>
      <c r="R14" s="295"/>
      <c r="S14" s="295"/>
      <c r="T14" s="220"/>
      <c r="U14" s="220"/>
      <c r="V14" s="197"/>
      <c r="W14" s="295">
        <v>456</v>
      </c>
      <c r="X14" s="295"/>
      <c r="Y14" s="295"/>
      <c r="Z14" s="295"/>
      <c r="AA14" s="220"/>
      <c r="AB14" s="220"/>
      <c r="AC14" s="295">
        <v>18</v>
      </c>
      <c r="AD14" s="295"/>
      <c r="AE14" s="295"/>
      <c r="AF14" s="295"/>
      <c r="AG14" s="295"/>
      <c r="AH14" s="220"/>
      <c r="AI14" s="197"/>
      <c r="AJ14" s="295">
        <v>226</v>
      </c>
      <c r="AK14" s="295"/>
      <c r="AL14" s="295"/>
      <c r="AM14" s="295"/>
      <c r="AN14" s="220"/>
      <c r="AO14" s="220"/>
      <c r="AP14" s="197"/>
      <c r="AQ14" s="295">
        <v>201</v>
      </c>
      <c r="AR14" s="295"/>
      <c r="AS14" s="295"/>
      <c r="AT14" s="295"/>
      <c r="AU14" s="220"/>
      <c r="AV14" s="220"/>
      <c r="AW14" s="295">
        <v>1026</v>
      </c>
      <c r="AX14" s="295"/>
      <c r="AY14" s="295"/>
      <c r="AZ14" s="295"/>
      <c r="BA14" s="215"/>
    </row>
    <row r="15" spans="1:53" s="226" customFormat="1" ht="5.25" customHeight="1" x14ac:dyDescent="0.15">
      <c r="A15" s="233"/>
      <c r="B15" s="233"/>
      <c r="C15" s="233"/>
      <c r="D15" s="233"/>
      <c r="E15" s="234"/>
      <c r="F15" s="234"/>
      <c r="G15" s="235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</row>
    <row r="16" spans="1:53" s="226" customFormat="1" ht="4.1500000000000004" customHeight="1" x14ac:dyDescent="0.15">
      <c r="E16" s="215"/>
      <c r="F16" s="223"/>
      <c r="G16" s="215"/>
      <c r="H16" s="215"/>
      <c r="I16" s="215"/>
      <c r="J16" s="197"/>
      <c r="K16" s="197"/>
      <c r="L16" s="197"/>
      <c r="M16" s="197"/>
      <c r="N16" s="197"/>
      <c r="O16" s="215"/>
      <c r="P16" s="215"/>
      <c r="Q16" s="197"/>
      <c r="S16" s="222"/>
      <c r="T16" s="222"/>
      <c r="U16" s="222"/>
      <c r="V16" s="215"/>
      <c r="W16" s="215"/>
      <c r="X16" s="215"/>
      <c r="Y16" s="197"/>
      <c r="Z16" s="224"/>
      <c r="AA16" s="224"/>
      <c r="AB16" s="224"/>
      <c r="AC16" s="197"/>
      <c r="AD16" s="197"/>
      <c r="AE16" s="215"/>
      <c r="AF16" s="197"/>
      <c r="AG16" s="220"/>
      <c r="AH16" s="220"/>
      <c r="AI16" s="197"/>
      <c r="AJ16" s="215"/>
      <c r="AK16" s="215"/>
      <c r="AL16" s="236"/>
      <c r="AM16" s="237"/>
      <c r="AN16" s="237"/>
      <c r="AO16" s="236"/>
      <c r="AP16" s="236"/>
      <c r="AQ16" s="215"/>
      <c r="AR16" s="215"/>
      <c r="AS16" s="215"/>
      <c r="AT16" s="223"/>
      <c r="AU16" s="223"/>
      <c r="AV16" s="215"/>
      <c r="AW16" s="215"/>
      <c r="AX16" s="215"/>
      <c r="AY16" s="215"/>
      <c r="AZ16" s="223"/>
      <c r="BA16" s="223"/>
    </row>
    <row r="17" spans="6:53" s="226" customFormat="1" ht="12" customHeight="1" x14ac:dyDescent="0.15">
      <c r="F17" s="227"/>
      <c r="AT17" s="363" t="s">
        <v>372</v>
      </c>
      <c r="AU17" s="363"/>
      <c r="AV17" s="363"/>
      <c r="AW17" s="363"/>
      <c r="AX17" s="363"/>
      <c r="AY17" s="363"/>
      <c r="AZ17" s="363"/>
      <c r="BA17" s="363"/>
    </row>
  </sheetData>
  <mergeCells count="76">
    <mergeCell ref="B7:D7"/>
    <mergeCell ref="E7:F7"/>
    <mergeCell ref="H7:L7"/>
    <mergeCell ref="O7:S7"/>
    <mergeCell ref="W7:Z7"/>
    <mergeCell ref="AC7:AG7"/>
    <mergeCell ref="AJ7:AM7"/>
    <mergeCell ref="AQ7:AT7"/>
    <mergeCell ref="AW7:AZ7"/>
    <mergeCell ref="E8:F8"/>
    <mergeCell ref="H8:L8"/>
    <mergeCell ref="O8:S8"/>
    <mergeCell ref="W8:Z8"/>
    <mergeCell ref="AC8:AG8"/>
    <mergeCell ref="AJ8:AM8"/>
    <mergeCell ref="AQ8:AT8"/>
    <mergeCell ref="AW8:AZ8"/>
    <mergeCell ref="AJ9:AM9"/>
    <mergeCell ref="AQ9:AT9"/>
    <mergeCell ref="AW9:AZ9"/>
    <mergeCell ref="E10:F10"/>
    <mergeCell ref="H10:L10"/>
    <mergeCell ref="O10:S10"/>
    <mergeCell ref="W10:Z10"/>
    <mergeCell ref="AC10:AG10"/>
    <mergeCell ref="AJ10:AM10"/>
    <mergeCell ref="AQ10:AT10"/>
    <mergeCell ref="AW10:AZ10"/>
    <mergeCell ref="E9:F9"/>
    <mergeCell ref="H9:L9"/>
    <mergeCell ref="O9:S9"/>
    <mergeCell ref="W9:Z9"/>
    <mergeCell ref="AC9:AG9"/>
    <mergeCell ref="B11:D11"/>
    <mergeCell ref="E11:F11"/>
    <mergeCell ref="H11:L11"/>
    <mergeCell ref="O11:S11"/>
    <mergeCell ref="W11:Z11"/>
    <mergeCell ref="AC11:AG11"/>
    <mergeCell ref="AJ11:AM11"/>
    <mergeCell ref="AQ11:AT11"/>
    <mergeCell ref="AW11:AZ11"/>
    <mergeCell ref="E12:F12"/>
    <mergeCell ref="H12:L12"/>
    <mergeCell ref="O12:S12"/>
    <mergeCell ref="W12:Z12"/>
    <mergeCell ref="AC12:AG12"/>
    <mergeCell ref="AJ12:AM12"/>
    <mergeCell ref="AQ12:AT12"/>
    <mergeCell ref="AW12:AZ12"/>
    <mergeCell ref="B13:D13"/>
    <mergeCell ref="E13:F13"/>
    <mergeCell ref="H13:L13"/>
    <mergeCell ref="O13:S13"/>
    <mergeCell ref="W13:Z13"/>
    <mergeCell ref="W14:Z14"/>
    <mergeCell ref="AC14:AG14"/>
    <mergeCell ref="AJ14:AM14"/>
    <mergeCell ref="AQ14:AT14"/>
    <mergeCell ref="AW14:AZ14"/>
    <mergeCell ref="AT17:BA17"/>
    <mergeCell ref="A4:G5"/>
    <mergeCell ref="H4:N5"/>
    <mergeCell ref="O4:U5"/>
    <mergeCell ref="V4:AB5"/>
    <mergeCell ref="AC4:AH5"/>
    <mergeCell ref="AI4:AN5"/>
    <mergeCell ref="AO4:AU5"/>
    <mergeCell ref="AV4:BA5"/>
    <mergeCell ref="AC13:AG13"/>
    <mergeCell ref="AJ13:AM13"/>
    <mergeCell ref="AQ13:AT13"/>
    <mergeCell ref="AW13:AZ13"/>
    <mergeCell ref="E14:F14"/>
    <mergeCell ref="H14:L14"/>
    <mergeCell ref="O14:S14"/>
  </mergeCells>
  <phoneticPr fontId="19"/>
  <pageMargins left="0.78740157480314965" right="0.78740157480314965" top="0.78740157480314965" bottom="0.78740157480314965" header="0.51181102362204722" footer="0.51181102362204722"/>
  <pageSetup paperSize="9" scale="98" firstPageNumber="6" orientation="portrait" useFirstPageNumber="1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5</vt:lpstr>
      <vt:lpstr>6</vt:lpstr>
      <vt:lpstr>7</vt:lpstr>
      <vt:lpstr>8,9</vt:lpstr>
      <vt:lpstr>10 </vt:lpstr>
      <vt:lpstr>11 </vt:lpstr>
      <vt:lpstr>12</vt:lpstr>
      <vt:lpstr>13</vt:lpstr>
      <vt:lpstr>14 </vt:lpstr>
      <vt:lpstr>'5'!Print_Area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2024-11-07T07:44:05Z</cp:lastPrinted>
  <dcterms:created xsi:type="dcterms:W3CDTF">2001-05-14T05:30:47Z</dcterms:created>
  <dcterms:modified xsi:type="dcterms:W3CDTF">2024-12-04T01:19:46Z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2024-07-26T00:57:27Z</vt:filetime>
  </property>
</Properties>
</file>