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☆令和６年版作成作業\10 ホームページ・オープンデータ\オープンデータ\★統計年報 オープンデータ用ファイル作成手順\作業用\"/>
    </mc:Choice>
  </mc:AlternateContent>
  <xr:revisionPtr revIDLastSave="0" documentId="13_ncr:1_{219B7597-9D22-4B77-B994-AAB8FCDBA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19" r:id="rId1"/>
    <sheet name="7-1" sheetId="581" r:id="rId2"/>
    <sheet name="7-2" sheetId="582" r:id="rId3"/>
    <sheet name="7-3" sheetId="583" r:id="rId4"/>
    <sheet name="7-4" sheetId="584" r:id="rId5"/>
    <sheet name="7-5(1)" sheetId="585" r:id="rId6"/>
    <sheet name="7-5(2)" sheetId="586" r:id="rId7"/>
    <sheet name="7-5(3)" sheetId="587" r:id="rId8"/>
    <sheet name="7-5(4)" sheetId="588" r:id="rId9"/>
    <sheet name="7-5(5)" sheetId="589" r:id="rId10"/>
    <sheet name="7-6(1)" sheetId="590" r:id="rId11"/>
    <sheet name="7-6(2)" sheetId="591" r:id="rId12"/>
    <sheet name="7-6(3)" sheetId="592" r:id="rId13"/>
    <sheet name="7-6(4)" sheetId="593" r:id="rId14"/>
    <sheet name="7-6(5)" sheetId="594" r:id="rId15"/>
    <sheet name="7-6(6)" sheetId="595" r:id="rId16"/>
    <sheet name="7-7(1)" sheetId="596" r:id="rId17"/>
    <sheet name="7-7(2)" sheetId="597" r:id="rId18"/>
    <sheet name="7-8" sheetId="598" r:id="rId19"/>
    <sheet name="7-9" sheetId="599" r:id="rId20"/>
    <sheet name="7-10" sheetId="600" r:id="rId21"/>
    <sheet name="7-11" sheetId="601" r:id="rId22"/>
    <sheet name="7-12" sheetId="602" r:id="rId23"/>
    <sheet name="7-13" sheetId="603" r:id="rId24"/>
    <sheet name="7-14" sheetId="604" r:id="rId25"/>
    <sheet name="7-15" sheetId="605" r:id="rId26"/>
    <sheet name="7-16" sheetId="606" r:id="rId27"/>
    <sheet name="7-17" sheetId="607" r:id="rId28"/>
    <sheet name="7-18" sheetId="608" r:id="rId29"/>
    <sheet name="7-19" sheetId="609" r:id="rId30"/>
    <sheet name="7-20" sheetId="610" r:id="rId31"/>
    <sheet name="7-21" sheetId="611" r:id="rId32"/>
    <sheet name="7-22" sheetId="612" r:id="rId33"/>
    <sheet name="7-23" sheetId="613" r:id="rId34"/>
    <sheet name="7-24(1)" sheetId="614" r:id="rId35"/>
    <sheet name="7-24(2)" sheetId="615" r:id="rId3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15" l="1"/>
  <c r="D38" i="611"/>
  <c r="D31" i="611"/>
  <c r="D26" i="611"/>
  <c r="D18" i="611"/>
  <c r="D14" i="611"/>
  <c r="D7" i="611"/>
  <c r="E12" i="610"/>
  <c r="B11" i="610"/>
  <c r="E7" i="610"/>
  <c r="B7" i="610"/>
  <c r="D20" i="609"/>
  <c r="D22" i="608"/>
  <c r="D20" i="607"/>
  <c r="D42" i="606"/>
  <c r="C42" i="606"/>
  <c r="F41" i="606"/>
  <c r="E41" i="606"/>
  <c r="F40" i="606"/>
  <c r="F42" i="606" s="1"/>
  <c r="E40" i="606"/>
  <c r="D39" i="606"/>
  <c r="C39" i="606"/>
  <c r="F38" i="606"/>
  <c r="G38" i="606" s="1"/>
  <c r="E38" i="606"/>
  <c r="F37" i="606"/>
  <c r="G37" i="606" s="1"/>
  <c r="E37" i="606"/>
  <c r="F36" i="606"/>
  <c r="F39" i="606" s="1"/>
  <c r="E36" i="606"/>
  <c r="D35" i="606"/>
  <c r="C35" i="606"/>
  <c r="F34" i="606"/>
  <c r="E34" i="606"/>
  <c r="F33" i="606"/>
  <c r="E33" i="606"/>
  <c r="F32" i="606"/>
  <c r="E32" i="606"/>
  <c r="F31" i="606"/>
  <c r="F35" i="606" s="1"/>
  <c r="E31" i="606"/>
  <c r="F30" i="606"/>
  <c r="E30" i="606"/>
  <c r="F29" i="606"/>
  <c r="E29" i="606"/>
  <c r="D28" i="606"/>
  <c r="C28" i="606"/>
  <c r="H27" i="606"/>
  <c r="G27" i="606"/>
  <c r="F27" i="606"/>
  <c r="E27" i="606"/>
  <c r="F26" i="606"/>
  <c r="G26" i="606" s="1"/>
  <c r="E26" i="606"/>
  <c r="F25" i="606"/>
  <c r="H25" i="606" s="1"/>
  <c r="E25" i="606"/>
  <c r="D24" i="606"/>
  <c r="C24" i="606"/>
  <c r="F23" i="606"/>
  <c r="E23" i="606"/>
  <c r="F22" i="606"/>
  <c r="E22" i="606"/>
  <c r="E24" i="606" s="1"/>
  <c r="F21" i="606"/>
  <c r="D21" i="606"/>
  <c r="C21" i="606"/>
  <c r="G20" i="606"/>
  <c r="F20" i="606"/>
  <c r="E20" i="606"/>
  <c r="F19" i="606"/>
  <c r="G19" i="606" s="1"/>
  <c r="E19" i="606"/>
  <c r="E21" i="606" s="1"/>
  <c r="D18" i="606"/>
  <c r="C18" i="606"/>
  <c r="F17" i="606"/>
  <c r="E17" i="606"/>
  <c r="F16" i="606"/>
  <c r="E16" i="606"/>
  <c r="D15" i="606"/>
  <c r="C15" i="606"/>
  <c r="F14" i="606"/>
  <c r="G14" i="606" s="1"/>
  <c r="E14" i="606"/>
  <c r="F13" i="606"/>
  <c r="G13" i="606" s="1"/>
  <c r="G15" i="606" s="1"/>
  <c r="E13" i="606"/>
  <c r="D12" i="606"/>
  <c r="C12" i="606"/>
  <c r="F11" i="606"/>
  <c r="E11" i="606"/>
  <c r="F10" i="606"/>
  <c r="E10" i="606"/>
  <c r="F9" i="606"/>
  <c r="H9" i="606" s="1"/>
  <c r="E9" i="606"/>
  <c r="F8" i="606"/>
  <c r="E8" i="606"/>
  <c r="F7" i="606"/>
  <c r="H7" i="606" s="1"/>
  <c r="E7" i="606"/>
  <c r="G6" i="605"/>
  <c r="B10" i="601"/>
  <c r="B9" i="601"/>
  <c r="B8" i="601"/>
  <c r="C10" i="600"/>
  <c r="B10" i="600" s="1"/>
  <c r="F9" i="599"/>
  <c r="M7" i="595"/>
  <c r="L7" i="595"/>
  <c r="D8" i="594"/>
  <c r="D8" i="593"/>
  <c r="D8" i="591"/>
  <c r="F10" i="588"/>
  <c r="F9" i="588"/>
  <c r="C11" i="583"/>
  <c r="I10" i="583"/>
  <c r="C10" i="583" s="1"/>
  <c r="C9" i="583"/>
  <c r="C8" i="583"/>
  <c r="B22" i="582"/>
  <c r="F6" i="582"/>
  <c r="D6" i="582"/>
  <c r="E16" i="581"/>
  <c r="E10" i="581"/>
  <c r="E6" i="581"/>
  <c r="D42" i="611" l="1"/>
  <c r="H23" i="606"/>
  <c r="G36" i="606"/>
  <c r="E15" i="606"/>
  <c r="E35" i="606"/>
  <c r="D43" i="606"/>
  <c r="D22" i="611"/>
  <c r="F15" i="606"/>
  <c r="E19" i="581"/>
  <c r="H10" i="606"/>
  <c r="H13" i="606"/>
  <c r="F18" i="606"/>
  <c r="F28" i="606"/>
  <c r="F43" i="606" s="1"/>
  <c r="H32" i="606"/>
  <c r="H38" i="606"/>
  <c r="C43" i="606"/>
  <c r="H20" i="606"/>
  <c r="H29" i="606"/>
  <c r="H36" i="606"/>
  <c r="E12" i="606"/>
  <c r="H11" i="606"/>
  <c r="H17" i="606"/>
  <c r="H33" i="606"/>
  <c r="F12" i="606"/>
  <c r="E28" i="606"/>
  <c r="H30" i="606"/>
  <c r="H34" i="606"/>
  <c r="E42" i="606"/>
  <c r="G21" i="606"/>
  <c r="G25" i="606"/>
  <c r="G28" i="606" s="1"/>
  <c r="E18" i="606"/>
  <c r="F24" i="606"/>
  <c r="E39" i="606"/>
  <c r="E43" i="606" s="1"/>
  <c r="H41" i="606"/>
  <c r="G39" i="606"/>
  <c r="G8" i="606"/>
  <c r="G22" i="606"/>
  <c r="G29" i="606"/>
  <c r="G33" i="606"/>
  <c r="G40" i="606"/>
  <c r="H19" i="606"/>
  <c r="H21" i="606" s="1"/>
  <c r="G7" i="606"/>
  <c r="G9" i="606"/>
  <c r="G11" i="606"/>
  <c r="G16" i="606"/>
  <c r="G23" i="606"/>
  <c r="G30" i="606"/>
  <c r="G32" i="606"/>
  <c r="G34" i="606"/>
  <c r="G41" i="606"/>
  <c r="H14" i="606"/>
  <c r="H26" i="606"/>
  <c r="H28" i="606" s="1"/>
  <c r="H37" i="606"/>
  <c r="H39" i="606" s="1"/>
  <c r="H16" i="606"/>
  <c r="G10" i="606"/>
  <c r="G17" i="606"/>
  <c r="G31" i="606"/>
  <c r="G35" i="606" s="1"/>
  <c r="H8" i="606"/>
  <c r="H22" i="606"/>
  <c r="H31" i="606"/>
  <c r="H40" i="606"/>
  <c r="H42" i="606" s="1"/>
  <c r="H18" i="606" l="1"/>
  <c r="H35" i="606"/>
  <c r="G12" i="606"/>
  <c r="H24" i="606"/>
  <c r="H43" i="606" s="1"/>
  <c r="H15" i="606"/>
  <c r="H12" i="606"/>
  <c r="G18" i="606"/>
  <c r="G24" i="606"/>
  <c r="G42" i="606"/>
  <c r="G43" i="606" l="1"/>
</calcChain>
</file>

<file path=xl/sharedStrings.xml><?xml version="1.0" encoding="utf-8"?>
<sst xmlns="http://schemas.openxmlformats.org/spreadsheetml/2006/main" count="875" uniqueCount="557">
  <si>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1"/>
  </si>
  <si>
    <t>各年中</t>
    <rPh sb="0" eb="1">
      <t>カク</t>
    </rPh>
    <rPh sb="1" eb="2">
      <t>ネン</t>
    </rPh>
    <rPh sb="2" eb="3">
      <t>ナカ</t>
    </rPh>
    <phoneticPr fontId="41"/>
  </si>
  <si>
    <t>（単位：人）</t>
    <rPh sb="1" eb="3">
      <t>タンイ</t>
    </rPh>
    <rPh sb="4" eb="5">
      <t>ヒト</t>
    </rPh>
    <phoneticPr fontId="41"/>
  </si>
  <si>
    <t>区　分</t>
    <rPh sb="0" eb="1">
      <t>ク</t>
    </rPh>
    <rPh sb="2" eb="3">
      <t>ブン</t>
    </rPh>
    <phoneticPr fontId="41"/>
  </si>
  <si>
    <t>令和3年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</si>
  <si>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</si>
  <si>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</si>
  <si>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出  生</t>
    <rPh sb="0" eb="4">
      <t>シュッセイ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</si>
  <si>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</si>
  <si>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</si>
  <si>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</si>
  <si>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1"/>
  </si>
  <si>
    <t>死  亡</t>
    <rPh sb="0" eb="4">
      <t>シボウ</t>
    </rPh>
    <phoneticPr fontId="41"/>
  </si>
  <si>
    <t>乳児死亡</t>
    <rPh sb="0" eb="2">
      <t>ニュウジ</t>
    </rPh>
    <rPh sb="2" eb="4">
      <t>シボウ</t>
    </rPh>
    <phoneticPr fontId="41"/>
  </si>
  <si>
    <t>新生児死亡</t>
    <rPh sb="0" eb="3">
      <t>シンセイジ</t>
    </rPh>
    <rPh sb="3" eb="5">
      <t>シボウ</t>
    </rPh>
    <phoneticPr fontId="41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</si>
  <si>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1"/>
  </si>
  <si>
    <t>死  産</t>
    <rPh sb="0" eb="1">
      <t>シ</t>
    </rPh>
    <rPh sb="3" eb="4">
      <t>サン</t>
    </rPh>
    <phoneticPr fontId="41"/>
  </si>
  <si>
    <t>自  然</t>
    <rPh sb="0" eb="4">
      <t>シゼン</t>
    </rPh>
    <phoneticPr fontId="41"/>
  </si>
  <si>
    <t>人  工</t>
    <rPh sb="0" eb="4">
      <t>ジンコウ</t>
    </rPh>
    <phoneticPr fontId="41"/>
  </si>
  <si>
    <t>自然増加</t>
    <rPh sb="0" eb="2">
      <t>シゼン</t>
    </rPh>
    <rPh sb="2" eb="4">
      <t>ゾウカ</t>
    </rPh>
    <phoneticPr fontId="41"/>
  </si>
  <si>
    <t>（注）乳児死亡、新生児死亡、周産期死亡については再掲</t>
    <rPh sb="24" eb="26">
      <t>サイケイ</t>
    </rPh>
    <phoneticPr fontId="2"/>
  </si>
  <si>
    <t>資料：厚生労働省「令和5年人口動態統計」</t>
    <rPh sb="0" eb="2">
      <t>シリョウ</t>
    </rPh>
    <rPh sb="3" eb="5">
      <t>コウセイ</t>
    </rPh>
    <rPh sb="9" eb="11">
      <t>レイワ</t>
    </rPh>
    <phoneticPr fontId="41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</si>
  <si>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1"/>
  </si>
  <si>
    <t>（単位：人）</t>
  </si>
  <si>
    <t>区    分</t>
    <rPh sb="0" eb="6">
      <t>クブン</t>
    </rPh>
    <phoneticPr fontId="41"/>
  </si>
  <si>
    <t>総  数</t>
    <rPh sb="0" eb="4">
      <t>ソウスウ</t>
    </rPh>
    <phoneticPr fontId="41"/>
  </si>
  <si>
    <t>(順位)</t>
    <phoneticPr fontId="45"/>
  </si>
  <si>
    <t>結  核</t>
    <rPh sb="0" eb="4">
      <t>ケッカク</t>
    </rPh>
    <phoneticPr fontId="41"/>
  </si>
  <si>
    <t>悪性新生物</t>
    <rPh sb="0" eb="2">
      <t>アクセイ</t>
    </rPh>
    <rPh sb="2" eb="5">
      <t>シンセイブツ</t>
    </rPh>
    <phoneticPr fontId="41"/>
  </si>
  <si>
    <t>糖尿病</t>
    <rPh sb="0" eb="3">
      <t>トウニョウビョウ</t>
    </rPh>
    <phoneticPr fontId="41"/>
  </si>
  <si>
    <t>高血圧性疾患</t>
    <rPh sb="0" eb="4">
      <t>コウケツアツセイ</t>
    </rPh>
    <rPh sb="4" eb="6">
      <t>シッカン</t>
    </rPh>
    <phoneticPr fontId="41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</si>
  <si>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1"/>
  </si>
  <si>
    <t>脳血管疾患</t>
    <rPh sb="0" eb="1">
      <t>ノウ</t>
    </rPh>
    <rPh sb="1" eb="3">
      <t>ケッカン</t>
    </rPh>
    <rPh sb="3" eb="5">
      <t>シッカン</t>
    </rPh>
    <phoneticPr fontId="41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</si>
  <si>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1"/>
  </si>
  <si>
    <t>肺  炎</t>
    <rPh sb="0" eb="4">
      <t>ハイエン</t>
    </rPh>
    <phoneticPr fontId="41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</si>
  <si>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1"/>
  </si>
  <si>
    <t>喘  息</t>
    <rPh sb="3" eb="4">
      <t>イキ</t>
    </rPh>
    <phoneticPr fontId="41"/>
  </si>
  <si>
    <t>肝疾患</t>
    <rPh sb="0" eb="1">
      <t>カン</t>
    </rPh>
    <rPh sb="1" eb="3">
      <t>シッカン</t>
    </rPh>
    <phoneticPr fontId="41"/>
  </si>
  <si>
    <t>腎不全</t>
    <rPh sb="0" eb="3">
      <t>ジンフゼン</t>
    </rPh>
    <phoneticPr fontId="41"/>
  </si>
  <si>
    <t>老  衰</t>
    <rPh sb="0" eb="4">
      <t>ロウスイ</t>
    </rPh>
    <phoneticPr fontId="41"/>
  </si>
  <si>
    <t>不慮の事故</t>
    <rPh sb="0" eb="2">
      <t>フリョ</t>
    </rPh>
    <rPh sb="3" eb="5">
      <t>ジコ</t>
    </rPh>
    <phoneticPr fontId="41"/>
  </si>
  <si>
    <t>自  殺</t>
    <rPh sb="0" eb="4">
      <t>ジサツ</t>
    </rPh>
    <phoneticPr fontId="41"/>
  </si>
  <si>
    <t>その他</t>
    <rPh sb="0" eb="3">
      <t>ソノタ</t>
    </rPh>
    <phoneticPr fontId="41"/>
  </si>
  <si>
    <t>-</t>
    <phoneticPr fontId="2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</si>
  <si>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1"/>
  </si>
  <si>
    <t>各年度末</t>
    <rPh sb="0" eb="1">
      <t>カク</t>
    </rPh>
    <rPh sb="1" eb="4">
      <t>ネンドマツ</t>
    </rPh>
    <phoneticPr fontId="2"/>
  </si>
  <si>
    <t>年　度</t>
    <rPh sb="0" eb="1">
      <t>ネン</t>
    </rPh>
    <rPh sb="2" eb="3">
      <t>ド</t>
    </rPh>
    <phoneticPr fontId="41"/>
  </si>
  <si>
    <t>総　数</t>
    <rPh sb="0" eb="1">
      <t>フサ</t>
    </rPh>
    <rPh sb="2" eb="3">
      <t>スウ</t>
    </rPh>
    <phoneticPr fontId="41"/>
  </si>
  <si>
    <t>病　院</t>
    <rPh sb="0" eb="1">
      <t>ヤマイ</t>
    </rPh>
    <rPh sb="2" eb="3">
      <t>イン</t>
    </rPh>
    <phoneticPr fontId="41"/>
  </si>
  <si>
    <t>診療所</t>
    <rPh sb="0" eb="3">
      <t>シンリョウジョ</t>
    </rPh>
    <phoneticPr fontId="41"/>
  </si>
  <si>
    <t>歯科
診療所</t>
    <rPh sb="0" eb="2">
      <t>シカ</t>
    </rPh>
    <rPh sb="3" eb="6">
      <t>シンリョウジョ</t>
    </rPh>
    <phoneticPr fontId="41"/>
  </si>
  <si>
    <t>助産所</t>
    <rPh sb="0" eb="1">
      <t>ジョ</t>
    </rPh>
    <rPh sb="1" eb="2">
      <t>サン</t>
    </rPh>
    <rPh sb="2" eb="3">
      <t>トコロ</t>
    </rPh>
    <phoneticPr fontId="41"/>
  </si>
  <si>
    <t>歯科
技工所</t>
    <rPh sb="0" eb="2">
      <t>シカ</t>
    </rPh>
    <rPh sb="3" eb="5">
      <t>ギコウ</t>
    </rPh>
    <rPh sb="5" eb="6">
      <t>トコロ</t>
    </rPh>
    <phoneticPr fontId="41"/>
  </si>
  <si>
    <t>施術所</t>
    <rPh sb="0" eb="1">
      <t>セコウ</t>
    </rPh>
    <rPh sb="1" eb="2">
      <t>ジュツ</t>
    </rPh>
    <rPh sb="2" eb="3">
      <t>トコロ</t>
    </rPh>
    <phoneticPr fontId="41"/>
  </si>
  <si>
    <t>令和3</t>
    <rPh sb="0" eb="1">
      <t>レイワ</t>
    </rPh>
    <phoneticPr fontId="2"/>
  </si>
  <si>
    <t>施設数</t>
  </si>
  <si>
    <t>病床数</t>
    <rPh sb="0" eb="2">
      <t>ビョウショウ</t>
    </rPh>
    <rPh sb="2" eb="3">
      <t>スウ</t>
    </rPh>
    <phoneticPr fontId="41"/>
  </si>
  <si>
    <t>‐</t>
    <phoneticPr fontId="2"/>
  </si>
  <si>
    <t>4</t>
    <phoneticPr fontId="2"/>
  </si>
  <si>
    <t>‐</t>
  </si>
  <si>
    <t>5</t>
    <phoneticPr fontId="2"/>
  </si>
  <si>
    <t>（注）病院は病床数20以上の施設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1"/>
  </si>
  <si>
    <t>資料：越谷市保健所・保健総務課</t>
    <rPh sb="3" eb="6">
      <t>コシガヤシ</t>
    </rPh>
    <phoneticPr fontId="41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</si>
  <si>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1"/>
  </si>
  <si>
    <t>各年12月31日</t>
    <rPh sb="0" eb="2">
      <t>カクネンド</t>
    </rPh>
    <rPh sb="2" eb="5">
      <t>１２ガツ</t>
    </rPh>
    <rPh sb="5" eb="8">
      <t>３１ニチ</t>
    </rPh>
    <phoneticPr fontId="41"/>
  </si>
  <si>
    <t>年</t>
    <rPh sb="0" eb="1">
      <t>ネン</t>
    </rPh>
    <phoneticPr fontId="41"/>
  </si>
  <si>
    <t>医　師</t>
    <rPh sb="0" eb="1">
      <t>イ</t>
    </rPh>
    <rPh sb="2" eb="3">
      <t>シ</t>
    </rPh>
    <phoneticPr fontId="41"/>
  </si>
  <si>
    <t>歯科
医師</t>
    <rPh sb="0" eb="2">
      <t>シカ</t>
    </rPh>
    <rPh sb="3" eb="5">
      <t>イシ</t>
    </rPh>
    <phoneticPr fontId="41"/>
  </si>
  <si>
    <t>薬剤師</t>
    <rPh sb="0" eb="3">
      <t>ヤクザイシ</t>
    </rPh>
    <phoneticPr fontId="41"/>
  </si>
  <si>
    <t>助産師</t>
    <rPh sb="0" eb="1">
      <t>ジョ</t>
    </rPh>
    <rPh sb="1" eb="2">
      <t>サン</t>
    </rPh>
    <rPh sb="2" eb="3">
      <t>シ</t>
    </rPh>
    <phoneticPr fontId="41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</si>
  <si>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1"/>
  </si>
  <si>
    <t>保健師</t>
    <rPh sb="0" eb="2">
      <t>ホケン</t>
    </rPh>
    <rPh sb="2" eb="3">
      <t>シ</t>
    </rPh>
    <phoneticPr fontId="41"/>
  </si>
  <si>
    <t>歯科
技工士</t>
    <rPh sb="0" eb="2">
      <t>シカ</t>
    </rPh>
    <rPh sb="3" eb="6">
      <t>ギコウシ</t>
    </rPh>
    <phoneticPr fontId="41"/>
  </si>
  <si>
    <t>歯科
衛生士</t>
    <rPh sb="0" eb="2">
      <t>シカ</t>
    </rPh>
    <rPh sb="3" eb="6">
      <t>エイセイシ</t>
    </rPh>
    <phoneticPr fontId="41"/>
  </si>
  <si>
    <t>平成 30</t>
    <rPh sb="0" eb="2">
      <t>ヘイセイ</t>
    </rPh>
    <phoneticPr fontId="2"/>
  </si>
  <si>
    <t>令和  2</t>
    <rPh sb="0" eb="1">
      <t>レイワ</t>
    </rPh>
    <phoneticPr fontId="2"/>
  </si>
  <si>
    <t xml:space="preserve">  4</t>
    <phoneticPr fontId="2"/>
  </si>
  <si>
    <t>（注）従業地の届出数。隔年調査であり、令和4年の数値が現時点で最新のデータとなる。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1" eb="13">
      <t>カクネン</t>
    </rPh>
    <rPh sb="13" eb="15">
      <t>チョウサ</t>
    </rPh>
    <rPh sb="19" eb="21">
      <t>レイワ</t>
    </rPh>
    <rPh sb="22" eb="23">
      <t>トシ</t>
    </rPh>
    <rPh sb="24" eb="26">
      <t>スウチ</t>
    </rPh>
    <rPh sb="27" eb="30">
      <t>ゲンジテン</t>
    </rPh>
    <rPh sb="31" eb="33">
      <t>サイシン</t>
    </rPh>
    <phoneticPr fontId="41"/>
  </si>
  <si>
    <t>資料：厚生労働省「令和4年医師・歯科医師・薬剤師調査」及び埼玉県医療整備課提供資料</t>
    <phoneticPr fontId="2"/>
  </si>
  <si>
    <t>7-5. 成人保健</t>
    <rPh sb="5" eb="7">
      <t>セイジン</t>
    </rPh>
    <rPh sb="7" eb="9">
      <t>ホケン</t>
    </rPh>
    <phoneticPr fontId="41"/>
  </si>
  <si>
    <t>（1）健康診査状況</t>
    <rPh sb="3" eb="5">
      <t>ケンコウ</t>
    </rPh>
    <rPh sb="5" eb="7">
      <t>シンサ</t>
    </rPh>
    <rPh sb="7" eb="9">
      <t>ジョウキョウ</t>
    </rPh>
    <phoneticPr fontId="41"/>
  </si>
  <si>
    <t>区  分</t>
    <rPh sb="0" eb="4">
      <t>クブン</t>
    </rPh>
    <phoneticPr fontId="41"/>
  </si>
  <si>
    <t>令和3年度</t>
    <rPh sb="0" eb="2">
      <t>レイワ</t>
    </rPh>
    <rPh sb="3" eb="5">
      <t>ネンド</t>
    </rPh>
    <phoneticPr fontId="41"/>
  </si>
  <si>
    <t>4年度</t>
    <rPh sb="1" eb="3">
      <t>ネンド</t>
    </rPh>
    <phoneticPr fontId="41"/>
  </si>
  <si>
    <t>5年度</t>
    <rPh sb="1" eb="3">
      <t>ネンド</t>
    </rPh>
    <phoneticPr fontId="41"/>
  </si>
  <si>
    <t>健康診査
（注1）</t>
    <phoneticPr fontId="2"/>
  </si>
  <si>
    <t>基本検査</t>
  </si>
  <si>
    <t>詳細な健診</t>
  </si>
  <si>
    <t>241(心電図)</t>
    <phoneticPr fontId="2"/>
  </si>
  <si>
    <t>1(眼底)</t>
    <phoneticPr fontId="2"/>
  </si>
  <si>
    <t>239(心電図)</t>
    <phoneticPr fontId="2"/>
  </si>
  <si>
    <t>2(眼底)</t>
    <phoneticPr fontId="2"/>
  </si>
  <si>
    <t>262(心電図)</t>
    <phoneticPr fontId="2"/>
  </si>
  <si>
    <t>6(眼底)</t>
    <phoneticPr fontId="2"/>
  </si>
  <si>
    <t>訪問診査（再掲）</t>
    <rPh sb="5" eb="7">
      <t>サイケイ</t>
    </rPh>
    <phoneticPr fontId="41"/>
  </si>
  <si>
    <t>肝炎ｳｨﾙｽ検診
（注2）</t>
    <phoneticPr fontId="45"/>
  </si>
  <si>
    <t>受診者</t>
  </si>
  <si>
    <t>B型肝炎陽性者</t>
  </si>
  <si>
    <t>C型肝炎</t>
  </si>
  <si>
    <t>胃がん検診</t>
    <phoneticPr fontId="2"/>
  </si>
  <si>
    <t>精密検査</t>
  </si>
  <si>
    <t>発見がん</t>
  </si>
  <si>
    <t>子宮がん検診
（注3）</t>
    <phoneticPr fontId="2"/>
  </si>
  <si>
    <t>乳がん検診</t>
  </si>
  <si>
    <t>肺がん検診</t>
  </si>
  <si>
    <t>大腸がん検診</t>
  </si>
  <si>
    <t>前立腺がん検診</t>
    <phoneticPr fontId="2"/>
  </si>
  <si>
    <t>受診者</t>
    <phoneticPr fontId="2"/>
  </si>
  <si>
    <t>骨粗しょう症
検診</t>
    <phoneticPr fontId="45"/>
  </si>
  <si>
    <t>歯周病検診</t>
    <rPh sb="0" eb="2">
      <t>シシュウ</t>
    </rPh>
    <rPh sb="2" eb="3">
      <t>ビョウ</t>
    </rPh>
    <rPh sb="3" eb="5">
      <t>ケンシン</t>
    </rPh>
    <phoneticPr fontId="45"/>
  </si>
  <si>
    <t>口腔がん検診</t>
  </si>
  <si>
    <t>在宅訪問
歯科保健事業</t>
    <phoneticPr fontId="45"/>
  </si>
  <si>
    <t>要治療</t>
  </si>
  <si>
    <t>（注1）健康診査は医療保険未加入者に対して実施、詳細な診査は実人数である。</t>
    <phoneticPr fontId="41"/>
  </si>
  <si>
    <t>（注2）肝炎ウイルス検診の「C型肝炎」は「現在、C型肝炎に感染している可能性が極めて高い」と</t>
    <rPh sb="1" eb="2">
      <t>チュウ</t>
    </rPh>
    <phoneticPr fontId="41"/>
  </si>
  <si>
    <t>　　　 判定された人数</t>
    <phoneticPr fontId="41"/>
  </si>
  <si>
    <t>（注3）子宮がん検診は妊婦健診を含んだ人数で計上、（ ）内は子宮体部がん検診で再掲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1"/>
  </si>
  <si>
    <t>資料：健康づくり推進課</t>
    <rPh sb="3" eb="5">
      <t>ケンコウ</t>
    </rPh>
    <rPh sb="8" eb="11">
      <t>スイシンカ</t>
    </rPh>
    <phoneticPr fontId="2"/>
  </si>
  <si>
    <t>（2）健康手帳の交付</t>
    <rPh sb="3" eb="5">
      <t>ケンコウ</t>
    </rPh>
    <rPh sb="5" eb="7">
      <t>テチョウ</t>
    </rPh>
    <rPh sb="8" eb="10">
      <t>コウフ</t>
    </rPh>
    <phoneticPr fontId="41"/>
  </si>
  <si>
    <t>年　度</t>
    <rPh sb="0" eb="1">
      <t>トシ</t>
    </rPh>
    <rPh sb="2" eb="3">
      <t>ド</t>
    </rPh>
    <phoneticPr fontId="41"/>
  </si>
  <si>
    <t>75歳以上</t>
    <rPh sb="2" eb="5">
      <t>サイイジョウ</t>
    </rPh>
    <phoneticPr fontId="41"/>
  </si>
  <si>
    <t>40歳～74歳</t>
    <rPh sb="2" eb="3">
      <t>サイ</t>
    </rPh>
    <rPh sb="6" eb="7">
      <t>サイ</t>
    </rPh>
    <phoneticPr fontId="41"/>
  </si>
  <si>
    <t>資料：健康づくり推進課</t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</si>
  <si>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1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</si>
  <si>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1"/>
  </si>
  <si>
    <t>令和3</t>
    <rPh sb="0" eb="1">
      <t>レイワ</t>
    </rPh>
    <rPh sb="1" eb="2">
      <t>ガン</t>
    </rPh>
    <phoneticPr fontId="2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</si>
  <si>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1"/>
  </si>
  <si>
    <t>身体的疾患</t>
    <rPh sb="0" eb="3">
      <t>シンタイテキ</t>
    </rPh>
    <rPh sb="3" eb="5">
      <t>シッカン</t>
    </rPh>
    <phoneticPr fontId="41"/>
  </si>
  <si>
    <t>精神的疾患</t>
    <rPh sb="0" eb="3">
      <t>セイシンテキ</t>
    </rPh>
    <rPh sb="3" eb="5">
      <t>シッカン</t>
    </rPh>
    <phoneticPr fontId="41"/>
  </si>
  <si>
    <t>その他</t>
    <rPh sb="2" eb="3">
      <t>タ</t>
    </rPh>
    <phoneticPr fontId="41"/>
  </si>
  <si>
    <t>合　計</t>
    <rPh sb="0" eb="1">
      <t>ゴウ</t>
    </rPh>
    <rPh sb="2" eb="3">
      <t>ケイ</t>
    </rPh>
    <phoneticPr fontId="41"/>
  </si>
  <si>
    <t>令和3</t>
    <rPh sb="0" eb="2">
      <t>レイワガン</t>
    </rPh>
    <phoneticPr fontId="2"/>
  </si>
  <si>
    <t>実人員</t>
    <rPh sb="0" eb="1">
      <t>ジツ</t>
    </rPh>
    <rPh sb="1" eb="3">
      <t>ジンイン</t>
    </rPh>
    <phoneticPr fontId="41"/>
  </si>
  <si>
    <t>延人員</t>
    <rPh sb="0" eb="3">
      <t>ノベジンイン</t>
    </rPh>
    <phoneticPr fontId="41"/>
  </si>
  <si>
    <t>（5）地域包括支援センター</t>
    <rPh sb="3" eb="9">
      <t>チ</t>
    </rPh>
    <phoneticPr fontId="41"/>
  </si>
  <si>
    <t>（単位：件）</t>
    <rPh sb="1" eb="3">
      <t>タンイ</t>
    </rPh>
    <rPh sb="4" eb="5">
      <t>ケン</t>
    </rPh>
    <phoneticPr fontId="45"/>
  </si>
  <si>
    <t>訪問延数</t>
    <rPh sb="0" eb="2">
      <t>ホウモン</t>
    </rPh>
    <rPh sb="2" eb="3">
      <t>ノ</t>
    </rPh>
    <rPh sb="3" eb="4">
      <t>カズ</t>
    </rPh>
    <phoneticPr fontId="41"/>
  </si>
  <si>
    <t>（注）「要支援1・2認定者」に対する数も計上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1"/>
  </si>
  <si>
    <t>資料：地域包括ケア課</t>
    <phoneticPr fontId="41"/>
  </si>
  <si>
    <t>7-6. 母子保健</t>
    <rPh sb="5" eb="7">
      <t>ボシ</t>
    </rPh>
    <rPh sb="7" eb="9">
      <t>ホケン</t>
    </rPh>
    <phoneticPr fontId="41"/>
  </si>
  <si>
    <t>（1）相談等の状況</t>
    <rPh sb="3" eb="5">
      <t>ソウダン</t>
    </rPh>
    <rPh sb="5" eb="6">
      <t>ナド</t>
    </rPh>
    <rPh sb="7" eb="9">
      <t>ジョウキョウ</t>
    </rPh>
    <phoneticPr fontId="41"/>
  </si>
  <si>
    <t>（単位：人）</t>
    <phoneticPr fontId="41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</si>
  <si>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1"/>
  </si>
  <si>
    <t>乳幼児育児相談</t>
    <rPh sb="0" eb="3">
      <t>ニュウヨウジ</t>
    </rPh>
    <rPh sb="3" eb="5">
      <t>イクジ</t>
    </rPh>
    <rPh sb="5" eb="7">
      <t>ソウダン</t>
    </rPh>
    <phoneticPr fontId="41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</si>
  <si>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1"/>
  </si>
  <si>
    <t>特別発達相談</t>
    <rPh sb="0" eb="2">
      <t>トクベツ</t>
    </rPh>
    <rPh sb="2" eb="4">
      <t>ハッタツ</t>
    </rPh>
    <rPh sb="4" eb="6">
      <t>ソウダン</t>
    </rPh>
    <phoneticPr fontId="41"/>
  </si>
  <si>
    <t>総数</t>
    <rPh sb="0" eb="2">
      <t>ソウスウ</t>
    </rPh>
    <phoneticPr fontId="41"/>
  </si>
  <si>
    <t>乳児</t>
    <rPh sb="0" eb="2">
      <t>ニュウジ</t>
    </rPh>
    <phoneticPr fontId="41"/>
  </si>
  <si>
    <t>幼児</t>
    <rPh sb="0" eb="2">
      <t>ヨウジ</t>
    </rPh>
    <phoneticPr fontId="41"/>
  </si>
  <si>
    <t>実数</t>
    <rPh sb="0" eb="2">
      <t>ジッスウ</t>
    </rPh>
    <phoneticPr fontId="41"/>
  </si>
  <si>
    <t>延数</t>
    <rPh sb="0" eb="1">
      <t>ノ</t>
    </rPh>
    <rPh sb="1" eb="2">
      <t>カズ</t>
    </rPh>
    <phoneticPr fontId="41"/>
  </si>
  <si>
    <t>初回</t>
    <rPh sb="0" eb="2">
      <t>ショカイ</t>
    </rPh>
    <phoneticPr fontId="41"/>
  </si>
  <si>
    <t>回数</t>
    <rPh sb="0" eb="2">
      <t>カイスウ</t>
    </rPh>
    <phoneticPr fontId="41"/>
  </si>
  <si>
    <t>延数</t>
    <rPh sb="0" eb="1">
      <t>ノベ</t>
    </rPh>
    <rPh sb="1" eb="2">
      <t>スウ</t>
    </rPh>
    <phoneticPr fontId="41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</si>
  <si>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1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</si>
  <si>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41"/>
  </si>
  <si>
    <t>（2）４か月児健康診査状況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1"/>
  </si>
  <si>
    <t>（単位：人、％）</t>
    <rPh sb="1" eb="3">
      <t>タンイ</t>
    </rPh>
    <rPh sb="4" eb="5">
      <t>ヒト</t>
    </rPh>
    <phoneticPr fontId="41"/>
  </si>
  <si>
    <t>該当者</t>
    <rPh sb="0" eb="3">
      <t>ガイトウシャ</t>
    </rPh>
    <phoneticPr fontId="41"/>
  </si>
  <si>
    <t>受診数</t>
    <rPh sb="0" eb="2">
      <t>ジュシン</t>
    </rPh>
    <rPh sb="2" eb="3">
      <t>カズ</t>
    </rPh>
    <phoneticPr fontId="41"/>
  </si>
  <si>
    <t>受診率</t>
    <rPh sb="0" eb="2">
      <t>ジュシン</t>
    </rPh>
    <rPh sb="2" eb="3">
      <t>リツ</t>
    </rPh>
    <phoneticPr fontId="41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</si>
  <si>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41"/>
  </si>
  <si>
    <t>経過観
察者率</t>
    <rPh sb="0" eb="2">
      <t>ケイカ</t>
    </rPh>
    <rPh sb="2" eb="6">
      <t>カンサツシャ</t>
    </rPh>
    <rPh sb="6" eb="7">
      <t>リツ</t>
    </rPh>
    <phoneticPr fontId="41"/>
  </si>
  <si>
    <t>経過観察内訳</t>
    <rPh sb="0" eb="2">
      <t>ケイカ</t>
    </rPh>
    <rPh sb="2" eb="4">
      <t>カンサツ</t>
    </rPh>
    <rPh sb="4" eb="6">
      <t>ウチワケ</t>
    </rPh>
    <phoneticPr fontId="41"/>
  </si>
  <si>
    <t>発達</t>
    <rPh sb="0" eb="2">
      <t>ハッタツ</t>
    </rPh>
    <phoneticPr fontId="41"/>
  </si>
  <si>
    <t>発育</t>
    <rPh sb="0" eb="2">
      <t>ハツイク</t>
    </rPh>
    <phoneticPr fontId="41"/>
  </si>
  <si>
    <t>疾病</t>
    <rPh sb="0" eb="2">
      <t>シッペイ</t>
    </rPh>
    <phoneticPr fontId="41"/>
  </si>
  <si>
    <t>聴力</t>
    <rPh sb="0" eb="2">
      <t>チョウリョク</t>
    </rPh>
    <phoneticPr fontId="41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</si>
  <si>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41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</si>
  <si>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1"/>
  </si>
  <si>
    <t>（4）１歳６か月児健康診査状況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1"/>
  </si>
  <si>
    <t>経過観
察者数</t>
    <rPh sb="0" eb="2">
      <t>ケイカ</t>
    </rPh>
    <rPh sb="2" eb="6">
      <t>カンサツシャ</t>
    </rPh>
    <rPh sb="6" eb="7">
      <t>スウ</t>
    </rPh>
    <phoneticPr fontId="41"/>
  </si>
  <si>
    <t>歯科</t>
    <rPh sb="0" eb="2">
      <t>シカ</t>
    </rPh>
    <phoneticPr fontId="41"/>
  </si>
  <si>
    <t>身体面</t>
  </si>
  <si>
    <t>精神面</t>
  </si>
  <si>
    <t>両面</t>
  </si>
  <si>
    <t>むし歯</t>
    <rPh sb="2" eb="3">
      <t>バ</t>
    </rPh>
    <phoneticPr fontId="41"/>
  </si>
  <si>
    <t>（注）令和3年度より、経過観察者は国と県の報告様式と合わせて、「要医療」と診断された者のみ計上</t>
    <rPh sb="3" eb="5">
      <t>レイワ</t>
    </rPh>
    <rPh sb="6" eb="8">
      <t>ネンド</t>
    </rPh>
    <rPh sb="11" eb="13">
      <t>ケイカ</t>
    </rPh>
    <rPh sb="13" eb="15">
      <t>カンサツ</t>
    </rPh>
    <rPh sb="15" eb="16">
      <t>シャ</t>
    </rPh>
    <rPh sb="17" eb="18">
      <t>クニ</t>
    </rPh>
    <rPh sb="19" eb="20">
      <t>ケン</t>
    </rPh>
    <rPh sb="21" eb="23">
      <t>ホウコク</t>
    </rPh>
    <rPh sb="23" eb="25">
      <t>ヨウシキ</t>
    </rPh>
    <rPh sb="26" eb="27">
      <t>ア</t>
    </rPh>
    <phoneticPr fontId="2"/>
  </si>
  <si>
    <t xml:space="preserve">　　 </t>
    <phoneticPr fontId="2"/>
  </si>
  <si>
    <t>（5）３歳児健康診査状況</t>
    <phoneticPr fontId="41"/>
  </si>
  <si>
    <t>（単位：人、％）</t>
  </si>
  <si>
    <t>年　度</t>
    <phoneticPr fontId="41"/>
  </si>
  <si>
    <t>該当者</t>
  </si>
  <si>
    <t>受診数</t>
  </si>
  <si>
    <t>受診率</t>
  </si>
  <si>
    <t>経過観
察者数</t>
    <phoneticPr fontId="45"/>
  </si>
  <si>
    <t>経過観察内訳</t>
  </si>
  <si>
    <t>歯科</t>
  </si>
  <si>
    <t>検尿</t>
  </si>
  <si>
    <t>むし歯</t>
  </si>
  <si>
    <t>２次</t>
  </si>
  <si>
    <t>（6）母子訪問活動</t>
    <rPh sb="3" eb="5">
      <t>ボシ</t>
    </rPh>
    <rPh sb="5" eb="7">
      <t>ホウモン</t>
    </rPh>
    <rPh sb="7" eb="9">
      <t>カツドウ</t>
    </rPh>
    <phoneticPr fontId="41"/>
  </si>
  <si>
    <t>妊産婦</t>
    <rPh sb="0" eb="3">
      <t>ニンサンプ</t>
    </rPh>
    <phoneticPr fontId="41"/>
  </si>
  <si>
    <t>新生児</t>
    <rPh sb="0" eb="3">
      <t>シンセイジ</t>
    </rPh>
    <phoneticPr fontId="41"/>
  </si>
  <si>
    <t>未熟児</t>
    <rPh sb="0" eb="3">
      <t>ミジュクジ</t>
    </rPh>
    <phoneticPr fontId="41"/>
  </si>
  <si>
    <t>乳　児</t>
    <rPh sb="0" eb="1">
      <t>チチ</t>
    </rPh>
    <rPh sb="2" eb="3">
      <t>コ</t>
    </rPh>
    <phoneticPr fontId="41"/>
  </si>
  <si>
    <t>幼児</t>
    <rPh sb="0" eb="1">
      <t>ヨウ</t>
    </rPh>
    <rPh sb="1" eb="2">
      <t>コ</t>
    </rPh>
    <phoneticPr fontId="41"/>
  </si>
  <si>
    <t>（注）（　）は助産師会委託による妊産婦・新生児訪問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1"/>
  </si>
  <si>
    <t>資料：健康づくり推進課</t>
    <rPh sb="0" eb="1">
      <t>シ</t>
    </rPh>
    <rPh sb="1" eb="2">
      <t>リョウ</t>
    </rPh>
    <rPh sb="3" eb="5">
      <t>ケンコウ</t>
    </rPh>
    <rPh sb="8" eb="10">
      <t>スイシン</t>
    </rPh>
    <rPh sb="10" eb="11">
      <t>カ</t>
    </rPh>
    <phoneticPr fontId="41"/>
  </si>
  <si>
    <t>7-7. 健康づくり事業</t>
    <rPh sb="5" eb="7">
      <t>ケンコウ</t>
    </rPh>
    <rPh sb="10" eb="12">
      <t>ジギョウ</t>
    </rPh>
    <phoneticPr fontId="41"/>
  </si>
  <si>
    <t>（1）成人保健</t>
    <rPh sb="3" eb="5">
      <t>セイジン</t>
    </rPh>
    <rPh sb="5" eb="7">
      <t>ホケン</t>
    </rPh>
    <phoneticPr fontId="41"/>
  </si>
  <si>
    <t>成人健康教育</t>
    <rPh sb="0" eb="2">
      <t>セイジン</t>
    </rPh>
    <rPh sb="2" eb="4">
      <t>ケンコウ</t>
    </rPh>
    <rPh sb="4" eb="6">
      <t>キョウイク</t>
    </rPh>
    <phoneticPr fontId="41"/>
  </si>
  <si>
    <t>ハッポちゃん体操普及</t>
    <rPh sb="6" eb="8">
      <t>タイソウ</t>
    </rPh>
    <rPh sb="8" eb="10">
      <t>フキュウ</t>
    </rPh>
    <phoneticPr fontId="41"/>
  </si>
  <si>
    <t>健康体操教室</t>
    <rPh sb="0" eb="2">
      <t>ケンコウ</t>
    </rPh>
    <rPh sb="2" eb="4">
      <t>タイソウ</t>
    </rPh>
    <rPh sb="4" eb="6">
      <t>キョウシツ</t>
    </rPh>
    <phoneticPr fontId="41"/>
  </si>
  <si>
    <t>（注）成人健康教育は地区健康教育等を含む。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0" eb="12">
      <t>チク</t>
    </rPh>
    <rPh sb="12" eb="14">
      <t>ケンコウ</t>
    </rPh>
    <rPh sb="14" eb="17">
      <t>キョウイクトウ</t>
    </rPh>
    <rPh sb="18" eb="19">
      <t>フク</t>
    </rPh>
    <phoneticPr fontId="41"/>
  </si>
  <si>
    <t>（2）母子保健</t>
    <rPh sb="3" eb="5">
      <t>ボシ</t>
    </rPh>
    <rPh sb="5" eb="7">
      <t>ホケン</t>
    </rPh>
    <phoneticPr fontId="41"/>
  </si>
  <si>
    <t>母親学級・両親学級</t>
    <phoneticPr fontId="45"/>
  </si>
  <si>
    <t>3日間参加</t>
    <rPh sb="1" eb="3">
      <t>カカン</t>
    </rPh>
    <rPh sb="3" eb="5">
      <t>サンカ</t>
    </rPh>
    <phoneticPr fontId="41"/>
  </si>
  <si>
    <t>3日目のみ参加</t>
    <rPh sb="1" eb="3">
      <t>カメ</t>
    </rPh>
    <rPh sb="5" eb="7">
      <t>サンカ</t>
    </rPh>
    <phoneticPr fontId="41"/>
  </si>
  <si>
    <t xml:space="preserve"> (116)</t>
  </si>
  <si>
    <t xml:space="preserve"> (57)</t>
  </si>
  <si>
    <t>（178）</t>
  </si>
  <si>
    <t>（73 他2）</t>
    <rPh sb="4" eb="5">
      <t>ホカ</t>
    </rPh>
    <phoneticPr fontId="41"/>
  </si>
  <si>
    <t>（251）</t>
    <phoneticPr fontId="2"/>
  </si>
  <si>
    <t>（115）</t>
    <phoneticPr fontId="2"/>
  </si>
  <si>
    <t>（注）（ ）内は夫等（再掲）</t>
    <rPh sb="1" eb="2">
      <t>チュウイ</t>
    </rPh>
    <rPh sb="6" eb="7">
      <t>ナイ</t>
    </rPh>
    <rPh sb="8" eb="9">
      <t>フウフ</t>
    </rPh>
    <rPh sb="9" eb="10">
      <t>トウ</t>
    </rPh>
    <rPh sb="11" eb="12">
      <t>サイ</t>
    </rPh>
    <rPh sb="12" eb="13">
      <t>ケイ</t>
    </rPh>
    <phoneticPr fontId="41"/>
  </si>
  <si>
    <t>7-8. 栄養指導</t>
    <phoneticPr fontId="41"/>
  </si>
  <si>
    <t>母親学級</t>
  </si>
  <si>
    <t>離乳食教室</t>
    <rPh sb="3" eb="5">
      <t>キョウシツ</t>
    </rPh>
    <phoneticPr fontId="2"/>
  </si>
  <si>
    <t>1歳6か月児</t>
  </si>
  <si>
    <t>3歳児</t>
  </si>
  <si>
    <t>成人健康教室</t>
  </si>
  <si>
    <t>その他</t>
  </si>
  <si>
    <t>（注）（ ）内は母子保健分（再掲）</t>
    <rPh sb="1" eb="2">
      <t>チュウ</t>
    </rPh>
    <rPh sb="6" eb="7">
      <t>ナイ</t>
    </rPh>
    <rPh sb="8" eb="10">
      <t>ボシ</t>
    </rPh>
    <rPh sb="10" eb="12">
      <t>ホケン</t>
    </rPh>
    <rPh sb="12" eb="13">
      <t>ブン</t>
    </rPh>
    <rPh sb="14" eb="16">
      <t>サイケイ</t>
    </rPh>
    <phoneticPr fontId="50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</si>
  <si>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1"/>
  </si>
  <si>
    <t>受付者数</t>
    <rPh sb="0" eb="1">
      <t>ウケ</t>
    </rPh>
    <rPh sb="1" eb="2">
      <t>ヅケ</t>
    </rPh>
    <phoneticPr fontId="41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</si>
  <si>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1"/>
  </si>
  <si>
    <t>200ml</t>
    <phoneticPr fontId="41"/>
  </si>
  <si>
    <t>400ml</t>
    <phoneticPr fontId="41"/>
  </si>
  <si>
    <t>成　分</t>
    <rPh sb="0" eb="1">
      <t>シゲル</t>
    </rPh>
    <rPh sb="2" eb="3">
      <t>ブン</t>
    </rPh>
    <phoneticPr fontId="41"/>
  </si>
  <si>
    <t>資料：越谷市保健所・生活衛生課</t>
    <rPh sb="3" eb="6">
      <t>コシガヤシ</t>
    </rPh>
    <rPh sb="6" eb="9">
      <t>ホケンジョ</t>
    </rPh>
    <rPh sb="10" eb="12">
      <t>セイカツ</t>
    </rPh>
    <rPh sb="12" eb="15">
      <t>エイセイカ</t>
    </rPh>
    <rPh sb="14" eb="15">
      <t>カ</t>
    </rPh>
    <phoneticPr fontId="41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</si>
  <si>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1"/>
  </si>
  <si>
    <t>各年12月31日</t>
    <rPh sb="0" eb="1">
      <t>カク</t>
    </rPh>
    <rPh sb="1" eb="2">
      <t>ネン</t>
    </rPh>
    <phoneticPr fontId="2"/>
  </si>
  <si>
    <t>(単位：人)</t>
    <phoneticPr fontId="41"/>
  </si>
  <si>
    <t>総　数</t>
    <rPh sb="0" eb="1">
      <t>フサ</t>
    </rPh>
    <rPh sb="2" eb="3">
      <t>カズ</t>
    </rPh>
    <phoneticPr fontId="41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</si>
  <si>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1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</si>
  <si>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1"/>
  </si>
  <si>
    <t>不活動性
結核</t>
    <rPh sb="0" eb="1">
      <t>フ</t>
    </rPh>
    <rPh sb="1" eb="4">
      <t>カツドウセイ</t>
    </rPh>
    <rPh sb="5" eb="7">
      <t>ケッカク</t>
    </rPh>
    <phoneticPr fontId="41"/>
  </si>
  <si>
    <t>活動性
不明</t>
    <rPh sb="0" eb="3">
      <t>カツドウセイ</t>
    </rPh>
    <rPh sb="4" eb="6">
      <t>フメイ</t>
    </rPh>
    <phoneticPr fontId="41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</si>
  <si>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41"/>
  </si>
  <si>
    <t>小計</t>
    <rPh sb="0" eb="1">
      <t>ショウ</t>
    </rPh>
    <rPh sb="1" eb="2">
      <t>ケイ</t>
    </rPh>
    <phoneticPr fontId="41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</si>
  <si>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1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</si>
  <si>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1"/>
  </si>
  <si>
    <t>菌陰性
その他</t>
    <rPh sb="0" eb="1">
      <t>キン</t>
    </rPh>
    <rPh sb="1" eb="3">
      <t>インセイ</t>
    </rPh>
    <rPh sb="6" eb="7">
      <t>タ</t>
    </rPh>
    <phoneticPr fontId="41"/>
  </si>
  <si>
    <t>資料：越谷市保健所・感染症保健対策課</t>
    <rPh sb="0" eb="2">
      <t>シリョウ</t>
    </rPh>
    <rPh sb="3" eb="6">
      <t>コシガヤシ</t>
    </rPh>
    <rPh sb="6" eb="9">
      <t>ホケンジョ</t>
    </rPh>
    <rPh sb="10" eb="13">
      <t>カンセンショウ</t>
    </rPh>
    <rPh sb="13" eb="15">
      <t>ホケン</t>
    </rPh>
    <rPh sb="15" eb="17">
      <t>タイサク</t>
    </rPh>
    <rPh sb="17" eb="18">
      <t>カ</t>
    </rPh>
    <phoneticPr fontId="41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</si>
  <si>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1"/>
  </si>
  <si>
    <t>喀痰塗抹陽性</t>
    <rPh sb="0" eb="2">
      <t>カクタン</t>
    </rPh>
    <rPh sb="2" eb="3">
      <t>ト</t>
    </rPh>
    <rPh sb="3" eb="4">
      <t>マツ</t>
    </rPh>
    <rPh sb="4" eb="6">
      <t>ヨウセイ</t>
    </rPh>
    <phoneticPr fontId="41"/>
  </si>
  <si>
    <t>その他の
結核菌陽性</t>
    <rPh sb="2" eb="3">
      <t>タ</t>
    </rPh>
    <rPh sb="5" eb="7">
      <t>ケッカク</t>
    </rPh>
    <rPh sb="7" eb="8">
      <t>キン</t>
    </rPh>
    <rPh sb="8" eb="10">
      <t>ヨウセイ</t>
    </rPh>
    <phoneticPr fontId="41"/>
  </si>
  <si>
    <t>7-12. 結核健康診断受診状況</t>
    <phoneticPr fontId="41"/>
  </si>
  <si>
    <t>年　</t>
  </si>
  <si>
    <t>受診者</t>
    <phoneticPr fontId="41"/>
  </si>
  <si>
    <t>精密検査受診者</t>
  </si>
  <si>
    <t>肺結核</t>
    <rPh sb="0" eb="3">
      <t>ハイケッカク</t>
    </rPh>
    <phoneticPr fontId="41"/>
  </si>
  <si>
    <t>7-13. 予防接種実施状況</t>
    <phoneticPr fontId="41"/>
  </si>
  <si>
    <t>令和5年度</t>
    <rPh sb="0" eb="2">
      <t>レイワ</t>
    </rPh>
    <rPh sb="3" eb="5">
      <t>ネンド</t>
    </rPh>
    <phoneticPr fontId="41"/>
  </si>
  <si>
    <t>種　　　　　　別</t>
  </si>
  <si>
    <t>該当者数</t>
  </si>
  <si>
    <t>接種者数</t>
    <rPh sb="0" eb="2">
      <t>セッシュ</t>
    </rPh>
    <phoneticPr fontId="41"/>
  </si>
  <si>
    <t>接種率</t>
    <rPh sb="0" eb="2">
      <t>セッシュ</t>
    </rPh>
    <phoneticPr fontId="41"/>
  </si>
  <si>
    <t>乳幼児</t>
  </si>
  <si>
    <t>ロタ（１価）</t>
    <rPh sb="4" eb="5">
      <t>アタイ</t>
    </rPh>
    <phoneticPr fontId="2"/>
  </si>
  <si>
    <t>ロタ（５価）</t>
    <rPh sb="4" eb="5">
      <t>アタイ</t>
    </rPh>
    <phoneticPr fontId="2"/>
  </si>
  <si>
    <t>B型肝炎（1回目）</t>
    <rPh sb="1" eb="2">
      <t>ガタ</t>
    </rPh>
    <rPh sb="2" eb="4">
      <t>カンエン</t>
    </rPh>
    <rPh sb="6" eb="8">
      <t>カイメ</t>
    </rPh>
    <phoneticPr fontId="41"/>
  </si>
  <si>
    <t>B型肝炎（2回目）</t>
    <rPh sb="1" eb="2">
      <t>ガタ</t>
    </rPh>
    <rPh sb="2" eb="4">
      <t>カンエン</t>
    </rPh>
    <rPh sb="6" eb="8">
      <t>カイメ</t>
    </rPh>
    <phoneticPr fontId="41"/>
  </si>
  <si>
    <t>B型肝炎（3回目）</t>
    <rPh sb="1" eb="2">
      <t>ガタ</t>
    </rPh>
    <rPh sb="2" eb="4">
      <t>カンエン</t>
    </rPh>
    <rPh sb="6" eb="8">
      <t>カイメ</t>
    </rPh>
    <phoneticPr fontId="41"/>
  </si>
  <si>
    <t>ヒブ（初回）</t>
    <rPh sb="3" eb="5">
      <t>ショカイ</t>
    </rPh>
    <phoneticPr fontId="41"/>
  </si>
  <si>
    <t>ヒブ（追加）</t>
    <rPh sb="3" eb="5">
      <t>ツイカ</t>
    </rPh>
    <phoneticPr fontId="41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</si>
  <si>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1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</si>
  <si>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1"/>
  </si>
  <si>
    <t>ＢＣＧ</t>
    <phoneticPr fontId="41"/>
  </si>
  <si>
    <t>ポリオ　（初回）</t>
    <rPh sb="5" eb="7">
      <t>ショカイ</t>
    </rPh>
    <phoneticPr fontId="41"/>
  </si>
  <si>
    <t>ポリオ　（追加）</t>
    <rPh sb="5" eb="7">
      <t>ツイカ</t>
    </rPh>
    <phoneticPr fontId="41"/>
  </si>
  <si>
    <t>４種混合（1期初回）</t>
    <phoneticPr fontId="41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</si>
  <si>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1"/>
  </si>
  <si>
    <t>麻しん（はしか）・風しん（1期）</t>
    <rPh sb="9" eb="10">
      <t>フウ</t>
    </rPh>
    <rPh sb="14" eb="15">
      <t>キ</t>
    </rPh>
    <phoneticPr fontId="41"/>
  </si>
  <si>
    <t>麻しん（はしか）・風しん（2期）</t>
    <rPh sb="9" eb="10">
      <t>フウ</t>
    </rPh>
    <rPh sb="14" eb="15">
      <t>キ</t>
    </rPh>
    <phoneticPr fontId="41"/>
  </si>
  <si>
    <t>水痘</t>
    <rPh sb="0" eb="2">
      <t>スイトウ</t>
    </rPh>
    <phoneticPr fontId="41"/>
  </si>
  <si>
    <t>日本脳炎（1期初回）</t>
    <phoneticPr fontId="45"/>
  </si>
  <si>
    <t>日本脳炎（1期追加）</t>
    <phoneticPr fontId="45"/>
  </si>
  <si>
    <t>児童等</t>
    <rPh sb="0" eb="2">
      <t>ジドウ</t>
    </rPh>
    <rPh sb="2" eb="3">
      <t>トウ</t>
    </rPh>
    <phoneticPr fontId="41"/>
  </si>
  <si>
    <t>日本脳炎（2期）</t>
    <rPh sb="6" eb="7">
      <t>キ</t>
    </rPh>
    <phoneticPr fontId="41"/>
  </si>
  <si>
    <t>２種混合（2期）</t>
    <phoneticPr fontId="41"/>
  </si>
  <si>
    <t>子宮頸がん予防</t>
    <rPh sb="0" eb="2">
      <t>シキュウ</t>
    </rPh>
    <rPh sb="2" eb="3">
      <t>ケイ</t>
    </rPh>
    <rPh sb="5" eb="7">
      <t>ヨボウ</t>
    </rPh>
    <phoneticPr fontId="41"/>
  </si>
  <si>
    <t>高齢者</t>
    <phoneticPr fontId="41"/>
  </si>
  <si>
    <t>インフルエンザ</t>
    <phoneticPr fontId="41"/>
  </si>
  <si>
    <t>肺炎球菌</t>
    <rPh sb="0" eb="2">
      <t>ハイエン</t>
    </rPh>
    <rPh sb="2" eb="4">
      <t>キュウキン</t>
    </rPh>
    <phoneticPr fontId="41"/>
  </si>
  <si>
    <t>生後6か月以上</t>
    <rPh sb="0" eb="2">
      <t>セイゴ</t>
    </rPh>
    <rPh sb="4" eb="5">
      <t>ゲツ</t>
    </rPh>
    <rPh sb="5" eb="7">
      <t>イジョウ</t>
    </rPh>
    <phoneticPr fontId="2"/>
  </si>
  <si>
    <t>新型コロナウイルス(1回目)</t>
    <rPh sb="0" eb="2">
      <t>シンガタ</t>
    </rPh>
    <rPh sb="11" eb="13">
      <t>カイメ</t>
    </rPh>
    <phoneticPr fontId="2"/>
  </si>
  <si>
    <t>新型コロナウイルス(2回目)</t>
    <rPh sb="0" eb="2">
      <t>シンガタ</t>
    </rPh>
    <rPh sb="11" eb="13">
      <t>カイメ</t>
    </rPh>
    <phoneticPr fontId="2"/>
  </si>
  <si>
    <t>新型コロナウイルス(3回目)</t>
    <rPh sb="0" eb="2">
      <t>シンガタ</t>
    </rPh>
    <rPh sb="11" eb="13">
      <t>カイメ</t>
    </rPh>
    <phoneticPr fontId="2"/>
  </si>
  <si>
    <t>新型コロナウイルス(4回目)</t>
    <rPh sb="0" eb="2">
      <t>シンガタ</t>
    </rPh>
    <rPh sb="11" eb="13">
      <t>カイメ</t>
    </rPh>
    <phoneticPr fontId="2"/>
  </si>
  <si>
    <t>新型コロナウイルス(5回目)</t>
    <rPh sb="0" eb="2">
      <t>シンガタ</t>
    </rPh>
    <rPh sb="11" eb="13">
      <t>カイメ</t>
    </rPh>
    <phoneticPr fontId="2"/>
  </si>
  <si>
    <t>新型コロナウイルス(6回目)</t>
    <rPh sb="0" eb="2">
      <t>シンガタ</t>
    </rPh>
    <rPh sb="11" eb="13">
      <t>カイメ</t>
    </rPh>
    <phoneticPr fontId="2"/>
  </si>
  <si>
    <t>新型コロナウイルス(7回目)</t>
    <rPh sb="0" eb="2">
      <t>シンガタ</t>
    </rPh>
    <rPh sb="11" eb="13">
      <t>カイメ</t>
    </rPh>
    <phoneticPr fontId="2"/>
  </si>
  <si>
    <t>資料：健康づくり推進課</t>
    <phoneticPr fontId="41"/>
  </si>
  <si>
    <t>（注1）H24.11.1～４種混合（３種混合+不活化ポリオ）ワクチン使用開始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41"/>
  </si>
  <si>
    <t>（注2）H25.6.14　子宮頸がん予防ワクチン接種の積極的勧奨差し控えの勧告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41"/>
  </si>
  <si>
    <t>（注3）注1のとおり、４種混合が開始となったことから、ポリオ単独の該当者数は不詳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41"/>
  </si>
  <si>
    <t>（注4) 水痘が平成26年10月1日から開始</t>
    <rPh sb="1" eb="2">
      <t>チュウ</t>
    </rPh>
    <rPh sb="5" eb="7">
      <t>スイトウ</t>
    </rPh>
    <rPh sb="8" eb="10">
      <t>ヘイセイ</t>
    </rPh>
    <rPh sb="12" eb="13">
      <t>ネン</t>
    </rPh>
    <rPh sb="15" eb="16">
      <t>ガツ</t>
    </rPh>
    <rPh sb="17" eb="18">
      <t>ニチ</t>
    </rPh>
    <rPh sb="20" eb="22">
      <t>カイシ</t>
    </rPh>
    <phoneticPr fontId="41"/>
  </si>
  <si>
    <t>（注5）B型肝炎が平成28年10月1日から開始</t>
    <rPh sb="1" eb="2">
      <t>チュウ</t>
    </rPh>
    <phoneticPr fontId="2"/>
  </si>
  <si>
    <t>（注6）ロタが令和2年10月1日から開始</t>
    <rPh sb="1" eb="2">
      <t>チュウ</t>
    </rPh>
    <rPh sb="7" eb="9">
      <t>レイワ</t>
    </rPh>
    <phoneticPr fontId="2"/>
  </si>
  <si>
    <t>（注7）子宮頸がん予防については、接種時年齢により接種回数が異なるため、該当者数は標準的接種</t>
    <rPh sb="1" eb="2">
      <t>チュウ</t>
    </rPh>
    <rPh sb="4" eb="7">
      <t>シキュウケイ</t>
    </rPh>
    <rPh sb="9" eb="11">
      <t>ヨボウ</t>
    </rPh>
    <rPh sb="17" eb="22">
      <t>セッシュジネンレイ</t>
    </rPh>
    <rPh sb="25" eb="27">
      <t>セッシュ</t>
    </rPh>
    <rPh sb="27" eb="29">
      <t>カイスウ</t>
    </rPh>
    <rPh sb="30" eb="31">
      <t>コト</t>
    </rPh>
    <rPh sb="36" eb="40">
      <t>ガイトウシャスウ</t>
    </rPh>
    <rPh sb="41" eb="44">
      <t>ヒョウジュンテキ</t>
    </rPh>
    <phoneticPr fontId="2"/>
  </si>
  <si>
    <t xml:space="preserve"> 　　  期間（中学1年生の女子）とし、接種者数は延べ数とした。</t>
    <phoneticPr fontId="45"/>
  </si>
  <si>
    <t>（注8）新型コロナウイルス　※VRS登録者数より算出</t>
    <rPh sb="1" eb="2">
      <t>チュウ</t>
    </rPh>
    <rPh sb="4" eb="6">
      <t>シンガタ</t>
    </rPh>
    <rPh sb="18" eb="22">
      <t>トウロクシャスウ</t>
    </rPh>
    <rPh sb="24" eb="26">
      <t>サンシュツ</t>
    </rPh>
    <phoneticPr fontId="2"/>
  </si>
  <si>
    <t>7-14. 施設の規模</t>
    <rPh sb="6" eb="8">
      <t>シセツ</t>
    </rPh>
    <rPh sb="9" eb="11">
      <t>キボ</t>
    </rPh>
    <phoneticPr fontId="41"/>
  </si>
  <si>
    <t>令和6年3月31日</t>
    <rPh sb="0" eb="2">
      <t>レイワ</t>
    </rPh>
    <rPh sb="3" eb="4">
      <t>ネン</t>
    </rPh>
    <phoneticPr fontId="2"/>
  </si>
  <si>
    <t>敷地面積（㎡）</t>
    <rPh sb="0" eb="2">
      <t>シキチ</t>
    </rPh>
    <rPh sb="2" eb="4">
      <t>メンセキ</t>
    </rPh>
    <phoneticPr fontId="41"/>
  </si>
  <si>
    <t>床面積（㎡）</t>
    <rPh sb="0" eb="1">
      <t>ユカ</t>
    </rPh>
    <rPh sb="1" eb="3">
      <t>メンセキ</t>
    </rPh>
    <phoneticPr fontId="41"/>
  </si>
  <si>
    <t>病院本館</t>
    <rPh sb="0" eb="2">
      <t>ビョウイン</t>
    </rPh>
    <rPh sb="2" eb="4">
      <t>ホンカン</t>
    </rPh>
    <phoneticPr fontId="41"/>
  </si>
  <si>
    <t xml:space="preserve">}      </t>
    <phoneticPr fontId="41"/>
  </si>
  <si>
    <t>エネルギーセンター</t>
    <phoneticPr fontId="41"/>
  </si>
  <si>
    <t>研修センター</t>
    <rPh sb="0" eb="2">
      <t>ケンシュウ</t>
    </rPh>
    <phoneticPr fontId="41"/>
  </si>
  <si>
    <t>資料：市立病院</t>
    <rPh sb="0" eb="2">
      <t>シリョウ</t>
    </rPh>
    <rPh sb="3" eb="5">
      <t>シリツ</t>
    </rPh>
    <rPh sb="5" eb="7">
      <t>ビョウイン</t>
    </rPh>
    <phoneticPr fontId="41"/>
  </si>
  <si>
    <t>7-15. 年次別職員数</t>
    <phoneticPr fontId="41"/>
  </si>
  <si>
    <t>各年3月31日</t>
  </si>
  <si>
    <t>区  分</t>
    <phoneticPr fontId="2"/>
  </si>
  <si>
    <t>令和4年</t>
    <rPh sb="0" eb="2">
      <t>レイワ</t>
    </rPh>
    <rPh sb="3" eb="4">
      <t>ネン</t>
    </rPh>
    <phoneticPr fontId="41"/>
  </si>
  <si>
    <t>6年</t>
    <rPh sb="1" eb="2">
      <t>ネン</t>
    </rPh>
    <phoneticPr fontId="41"/>
  </si>
  <si>
    <t>総  数</t>
    <phoneticPr fontId="2"/>
  </si>
  <si>
    <t>医  師</t>
  </si>
  <si>
    <t>看護師</t>
  </si>
  <si>
    <t>助産師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</si>
  <si>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</si>
  <si>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</si>
  <si>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</si>
  <si>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</si>
  <si>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1"/>
  </si>
  <si>
    <t>診療放射線技師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</si>
  <si>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</si>
  <si>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1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</si>
  <si>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</si>
  <si>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</si>
  <si>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</si>
  <si>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</si>
  <si>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</si>
  <si>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</si>
  <si>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</si>
  <si>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</si>
  <si>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</si>
  <si>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</t>
    <rPh sb="1" eb="2">
      <t>チュウ</t>
    </rPh>
    <phoneticPr fontId="45"/>
  </si>
  <si>
    <t>資料：市立病院</t>
    <rPh sb="0" eb="2">
      <t>シリョウ</t>
    </rPh>
    <rPh sb="3" eb="7">
      <t>シリツビョウイン</t>
    </rPh>
    <rPh sb="5" eb="7">
      <t>ビョウイン</t>
    </rPh>
    <phoneticPr fontId="41"/>
  </si>
  <si>
    <t>（注2）医師数には任期付を含む。</t>
    <rPh sb="4" eb="7">
      <t>イシスウ</t>
    </rPh>
    <rPh sb="9" eb="11">
      <t>ニンキ</t>
    </rPh>
    <rPh sb="11" eb="12">
      <t>ツキ</t>
    </rPh>
    <rPh sb="13" eb="14">
      <t>フク</t>
    </rPh>
    <phoneticPr fontId="2"/>
  </si>
  <si>
    <t>7-16. 職員数の状況</t>
    <phoneticPr fontId="41"/>
  </si>
  <si>
    <t>令和6年3月31日</t>
    <rPh sb="0" eb="2">
      <t>レイワ</t>
    </rPh>
    <phoneticPr fontId="2"/>
  </si>
  <si>
    <t>職　種</t>
  </si>
  <si>
    <t>実　　人　　員　（注2・3）</t>
    <rPh sb="9" eb="10">
      <t>チュウ</t>
    </rPh>
    <phoneticPr fontId="41"/>
  </si>
  <si>
    <t>換算人員</t>
  </si>
  <si>
    <t>100床当り
換算人員</t>
  </si>
  <si>
    <t>医師１人当
り職員数</t>
  </si>
  <si>
    <t>正　規</t>
    <phoneticPr fontId="45"/>
  </si>
  <si>
    <t>非常勤</t>
  </si>
  <si>
    <t>計</t>
  </si>
  <si>
    <t>医  師（注1）</t>
    <phoneticPr fontId="2"/>
  </si>
  <si>
    <t>リハビリテー
ション科</t>
    <phoneticPr fontId="2"/>
  </si>
  <si>
    <t>理学療養士</t>
  </si>
  <si>
    <t>放射線科</t>
  </si>
  <si>
    <t>臨床検査科</t>
  </si>
  <si>
    <t>　臨床工学科</t>
    <rPh sb="1" eb="3">
      <t>リンショウ</t>
    </rPh>
    <rPh sb="3" eb="6">
      <t>コウガクカ</t>
    </rPh>
    <phoneticPr fontId="41"/>
  </si>
  <si>
    <t>臨床工学技士</t>
    <rPh sb="0" eb="2">
      <t>リンショウ</t>
    </rPh>
    <rPh sb="2" eb="4">
      <t>コウガク</t>
    </rPh>
    <rPh sb="4" eb="6">
      <t>ギシ</t>
    </rPh>
    <phoneticPr fontId="41"/>
  </si>
  <si>
    <t>薬剤科</t>
  </si>
  <si>
    <t>栄養科</t>
  </si>
  <si>
    <t>調理師(員)</t>
  </si>
  <si>
    <t>事務職員</t>
    <phoneticPr fontId="45"/>
  </si>
  <si>
    <t>眼　科</t>
    <rPh sb="0" eb="1">
      <t>メ</t>
    </rPh>
    <rPh sb="2" eb="3">
      <t>カ</t>
    </rPh>
    <phoneticPr fontId="41"/>
  </si>
  <si>
    <t>視能訓練士</t>
    <rPh sb="0" eb="5">
      <t>シノウクンレンシ</t>
    </rPh>
    <phoneticPr fontId="41"/>
  </si>
  <si>
    <t>看護部</t>
  </si>
  <si>
    <t>医療業務員</t>
    <rPh sb="0" eb="2">
      <t>イリョウ</t>
    </rPh>
    <rPh sb="2" eb="5">
      <t>ギョウムイン</t>
    </rPh>
    <phoneticPr fontId="41"/>
  </si>
  <si>
    <t>庶務課</t>
    <rPh sb="0" eb="2">
      <t>ショム</t>
    </rPh>
    <rPh sb="2" eb="3">
      <t>カ</t>
    </rPh>
    <phoneticPr fontId="41"/>
  </si>
  <si>
    <t>技術職員</t>
    <rPh sb="0" eb="2">
      <t>ギジュツ</t>
    </rPh>
    <rPh sb="2" eb="4">
      <t>ショクイン</t>
    </rPh>
    <phoneticPr fontId="41"/>
  </si>
  <si>
    <t>　医事課</t>
    <rPh sb="1" eb="3">
      <t>イジ</t>
    </rPh>
    <rPh sb="3" eb="4">
      <t>カ</t>
    </rPh>
    <phoneticPr fontId="41"/>
  </si>
  <si>
    <t>合  計</t>
  </si>
  <si>
    <t>（注1）任期付医師8名、臨床研修医13名（他院からの臨床研修医は除く）を含む。</t>
    <rPh sb="4" eb="7">
      <t>ニンキツ</t>
    </rPh>
    <rPh sb="7" eb="9">
      <t>イシ</t>
    </rPh>
    <rPh sb="10" eb="11">
      <t>メイ</t>
    </rPh>
    <rPh sb="36" eb="37">
      <t>フク</t>
    </rPh>
    <phoneticPr fontId="11"/>
  </si>
  <si>
    <t>（注2）育休者31名（正規:医師2名、看護職員27名、薬剤師1名、事務1名）を含む。</t>
    <rPh sb="11" eb="13">
      <t>セイキ</t>
    </rPh>
    <rPh sb="25" eb="26">
      <t>メイ</t>
    </rPh>
    <rPh sb="27" eb="30">
      <t>ヤクザイシ</t>
    </rPh>
    <rPh sb="39" eb="40">
      <t>フク</t>
    </rPh>
    <phoneticPr fontId="11"/>
  </si>
  <si>
    <t>（注3）実人員には、再任用6名、任期付24名（任期付医師を除く）を含む。</t>
    <rPh sb="1" eb="2">
      <t>チュウ</t>
    </rPh>
    <rPh sb="4" eb="5">
      <t>ジツ</t>
    </rPh>
    <rPh sb="5" eb="7">
      <t>ジンイン</t>
    </rPh>
    <rPh sb="10" eb="13">
      <t>サイニンヨウ</t>
    </rPh>
    <rPh sb="14" eb="15">
      <t>メイ</t>
    </rPh>
    <rPh sb="16" eb="18">
      <t>ニンキ</t>
    </rPh>
    <rPh sb="18" eb="19">
      <t>ツキ</t>
    </rPh>
    <rPh sb="21" eb="22">
      <t>メイ</t>
    </rPh>
    <rPh sb="23" eb="28">
      <t>ニンキツキイシ</t>
    </rPh>
    <rPh sb="29" eb="30">
      <t>ノゾ</t>
    </rPh>
    <rPh sb="33" eb="34">
      <t>フク</t>
    </rPh>
    <phoneticPr fontId="55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</si>
  <si>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1"/>
  </si>
  <si>
    <t>科　目</t>
    <rPh sb="0" eb="1">
      <t>カ</t>
    </rPh>
    <rPh sb="2" eb="3">
      <t>メ</t>
    </rPh>
    <phoneticPr fontId="41"/>
  </si>
  <si>
    <t>内科</t>
    <rPh sb="0" eb="1">
      <t>ウチ</t>
    </rPh>
    <rPh sb="1" eb="2">
      <t>カ</t>
    </rPh>
    <phoneticPr fontId="41"/>
  </si>
  <si>
    <t>呼吸器科</t>
    <rPh sb="0" eb="3">
      <t>コキュウキ</t>
    </rPh>
    <rPh sb="3" eb="4">
      <t>カ</t>
    </rPh>
    <phoneticPr fontId="41"/>
  </si>
  <si>
    <t>循環器科</t>
    <rPh sb="0" eb="4">
      <t>ジュンカンキカ</t>
    </rPh>
    <phoneticPr fontId="41"/>
  </si>
  <si>
    <t>消化器科</t>
    <rPh sb="0" eb="4">
      <t>ショウカキカ</t>
    </rPh>
    <phoneticPr fontId="41"/>
  </si>
  <si>
    <t>外科</t>
    <rPh sb="0" eb="2">
      <t>ゲカ</t>
    </rPh>
    <phoneticPr fontId="41"/>
  </si>
  <si>
    <t>産科・婦人科</t>
    <rPh sb="0" eb="2">
      <t>サンカ</t>
    </rPh>
    <rPh sb="3" eb="5">
      <t>フジン</t>
    </rPh>
    <rPh sb="5" eb="6">
      <t>カ</t>
    </rPh>
    <phoneticPr fontId="41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</si>
  <si>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1"/>
  </si>
  <si>
    <t>神経内科</t>
    <rPh sb="0" eb="2">
      <t>シンケイ</t>
    </rPh>
    <rPh sb="2" eb="4">
      <t>ナイカ</t>
    </rPh>
    <phoneticPr fontId="41"/>
  </si>
  <si>
    <t>小児科</t>
    <rPh sb="0" eb="3">
      <t>ショウニカ</t>
    </rPh>
    <phoneticPr fontId="41"/>
  </si>
  <si>
    <t>皮膚科</t>
    <rPh sb="0" eb="3">
      <t>ヒフカ</t>
    </rPh>
    <phoneticPr fontId="41"/>
  </si>
  <si>
    <t>泌尿器科</t>
    <rPh sb="0" eb="4">
      <t>ヒニョウキカ</t>
    </rPh>
    <phoneticPr fontId="41"/>
  </si>
  <si>
    <t>眼科</t>
    <rPh sb="0" eb="2">
      <t>ガンカ</t>
    </rPh>
    <phoneticPr fontId="41"/>
  </si>
  <si>
    <t>耳鼻咽喉科</t>
    <rPh sb="0" eb="2">
      <t>ジビ</t>
    </rPh>
    <rPh sb="2" eb="5">
      <t>インコウカ</t>
    </rPh>
    <phoneticPr fontId="41"/>
  </si>
  <si>
    <t>整形外科</t>
    <rPh sb="0" eb="2">
      <t>セイケイ</t>
    </rPh>
    <rPh sb="2" eb="4">
      <t>ゲカ</t>
    </rPh>
    <phoneticPr fontId="41"/>
  </si>
  <si>
    <t>　※診療日数（日）</t>
    <rPh sb="2" eb="4">
      <t>シンリョウ</t>
    </rPh>
    <rPh sb="4" eb="6">
      <t>ニッスウ</t>
    </rPh>
    <rPh sb="7" eb="8">
      <t>ニチ</t>
    </rPh>
    <phoneticPr fontId="41"/>
  </si>
  <si>
    <t>　※一日平均</t>
    <rPh sb="2" eb="4">
      <t>イチニチ</t>
    </rPh>
    <rPh sb="4" eb="6">
      <t>ヘイキン</t>
    </rPh>
    <phoneticPr fontId="41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</si>
  <si>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1"/>
  </si>
  <si>
    <t>内  科</t>
    <rPh sb="0" eb="4">
      <t>ナイカ</t>
    </rPh>
    <phoneticPr fontId="41"/>
  </si>
  <si>
    <t>外  科</t>
    <rPh sb="0" eb="4">
      <t>ゲカ</t>
    </rPh>
    <phoneticPr fontId="41"/>
  </si>
  <si>
    <t>放射線科</t>
    <rPh sb="0" eb="4">
      <t>ホウシャセンカ</t>
    </rPh>
    <phoneticPr fontId="41"/>
  </si>
  <si>
    <t>麻酔科</t>
    <rPh sb="0" eb="2">
      <t>マスイ</t>
    </rPh>
    <rPh sb="2" eb="3">
      <t>カ</t>
    </rPh>
    <phoneticPr fontId="41"/>
  </si>
  <si>
    <t>眼  科</t>
    <rPh sb="0" eb="4">
      <t>ガンカ</t>
    </rPh>
    <phoneticPr fontId="41"/>
  </si>
  <si>
    <t>※診療日数（日）</t>
    <rPh sb="1" eb="3">
      <t>シンリョウ</t>
    </rPh>
    <rPh sb="3" eb="5">
      <t>ニッスウ</t>
    </rPh>
    <rPh sb="6" eb="7">
      <t>ニチ</t>
    </rPh>
    <phoneticPr fontId="41"/>
  </si>
  <si>
    <t>※一日平均</t>
    <rPh sb="1" eb="3">
      <t>イチニチ</t>
    </rPh>
    <rPh sb="3" eb="5">
      <t>ヘイキン</t>
    </rPh>
    <phoneticPr fontId="41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</si>
  <si>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1"/>
  </si>
  <si>
    <t>循環器科・呼吸器科</t>
    <rPh sb="0" eb="4">
      <t>ジュンカンキカ</t>
    </rPh>
    <rPh sb="5" eb="8">
      <t>コキュウキ</t>
    </rPh>
    <rPh sb="8" eb="9">
      <t>カ</t>
    </rPh>
    <phoneticPr fontId="41"/>
  </si>
  <si>
    <t>7-20. 事業会計</t>
    <rPh sb="6" eb="8">
      <t>ジギョウ</t>
    </rPh>
    <rPh sb="8" eb="10">
      <t>カイケイ</t>
    </rPh>
    <phoneticPr fontId="41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</si>
  <si>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1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</si>
  <si>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41"/>
  </si>
  <si>
    <t>（単位：円）</t>
    <rPh sb="1" eb="3">
      <t>タンイ</t>
    </rPh>
    <rPh sb="4" eb="5">
      <t>エン</t>
    </rPh>
    <phoneticPr fontId="41"/>
  </si>
  <si>
    <t>決算額</t>
    <rPh sb="0" eb="2">
      <t>ケッサン</t>
    </rPh>
    <rPh sb="2" eb="3">
      <t>ガク</t>
    </rPh>
    <phoneticPr fontId="41"/>
  </si>
  <si>
    <t>備　考</t>
    <rPh sb="0" eb="3">
      <t>ビコウ</t>
    </rPh>
    <phoneticPr fontId="41"/>
  </si>
  <si>
    <t>収益合計</t>
    <rPh sb="0" eb="2">
      <t>シュウエキ</t>
    </rPh>
    <rPh sb="2" eb="4">
      <t>ゴウケイ</t>
    </rPh>
    <phoneticPr fontId="11"/>
  </si>
  <si>
    <t>収入合計</t>
    <rPh sb="0" eb="2">
      <t>シュウニュウ</t>
    </rPh>
    <rPh sb="2" eb="4">
      <t>ゴウケイ</t>
    </rPh>
    <phoneticPr fontId="11"/>
  </si>
  <si>
    <t>医業収益</t>
    <rPh sb="0" eb="2">
      <t>イギョウ</t>
    </rPh>
    <rPh sb="2" eb="4">
      <t>シュウエキ</t>
    </rPh>
    <phoneticPr fontId="11"/>
  </si>
  <si>
    <t>企業債</t>
    <rPh sb="0" eb="3">
      <t>キギョウサイ</t>
    </rPh>
    <phoneticPr fontId="2"/>
  </si>
  <si>
    <t>医業外収益</t>
    <rPh sb="0" eb="2">
      <t>イギョウ</t>
    </rPh>
    <rPh sb="2" eb="3">
      <t>ソト</t>
    </rPh>
    <rPh sb="3" eb="5">
      <t>シュウエキ</t>
    </rPh>
    <phoneticPr fontId="11"/>
  </si>
  <si>
    <t>補助金</t>
    <rPh sb="0" eb="3">
      <t>ホジョキン</t>
    </rPh>
    <phoneticPr fontId="2"/>
  </si>
  <si>
    <t>特別利益</t>
    <rPh sb="0" eb="2">
      <t>トクベツ</t>
    </rPh>
    <rPh sb="2" eb="4">
      <t>リエキ</t>
    </rPh>
    <phoneticPr fontId="11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</si>
  <si>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1"/>
  </si>
  <si>
    <t>費用合計</t>
    <rPh sb="0" eb="2">
      <t>ヒヨウ</t>
    </rPh>
    <rPh sb="2" eb="4">
      <t>ゴウケイ</t>
    </rPh>
    <phoneticPr fontId="11"/>
  </si>
  <si>
    <t>他会計負担金</t>
    <rPh sb="0" eb="3">
      <t>タカイケイ</t>
    </rPh>
    <rPh sb="3" eb="6">
      <t>フタンキン</t>
    </rPh>
    <phoneticPr fontId="45"/>
  </si>
  <si>
    <t>医業費用</t>
    <rPh sb="0" eb="2">
      <t>イギョウ</t>
    </rPh>
    <rPh sb="2" eb="4">
      <t>ヒヨウ</t>
    </rPh>
    <phoneticPr fontId="11"/>
  </si>
  <si>
    <t>支出合計</t>
    <rPh sb="0" eb="2">
      <t>シシュツ</t>
    </rPh>
    <rPh sb="2" eb="4">
      <t>ゴウケイ</t>
    </rPh>
    <phoneticPr fontId="11"/>
  </si>
  <si>
    <t>医業外費用</t>
    <rPh sb="0" eb="2">
      <t>イギョウ</t>
    </rPh>
    <rPh sb="2" eb="3">
      <t>ソト</t>
    </rPh>
    <rPh sb="3" eb="5">
      <t>ヒヨウ</t>
    </rPh>
    <phoneticPr fontId="11"/>
  </si>
  <si>
    <t>建設改良費</t>
    <rPh sb="0" eb="2">
      <t>ケンセツ</t>
    </rPh>
    <rPh sb="2" eb="5">
      <t>カイリョウヒ</t>
    </rPh>
    <phoneticPr fontId="11"/>
  </si>
  <si>
    <t>特別損失</t>
    <rPh sb="0" eb="2">
      <t>トクベツ</t>
    </rPh>
    <rPh sb="2" eb="4">
      <t>ソンシツ</t>
    </rPh>
    <phoneticPr fontId="11"/>
  </si>
  <si>
    <t>企業債償還金</t>
    <rPh sb="0" eb="3">
      <t>キギョウサイ</t>
    </rPh>
    <rPh sb="3" eb="6">
      <t>ショウカンキン</t>
    </rPh>
    <phoneticPr fontId="11"/>
  </si>
  <si>
    <t>予備費</t>
    <rPh sb="0" eb="3">
      <t>ヨビヒ</t>
    </rPh>
    <phoneticPr fontId="11"/>
  </si>
  <si>
    <t>（注）備考欄の数値は、収益については仮受消費税額、費用及び支出については仮払消費税額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1"/>
  </si>
  <si>
    <t>　　　</t>
    <phoneticPr fontId="41"/>
  </si>
  <si>
    <t>7-21. 損益計算書</t>
    <phoneticPr fontId="41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</si>
  <si>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</si>
  <si>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</si>
  <si>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</si>
  <si>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</si>
  <si>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</si>
  <si>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</si>
  <si>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</si>
  <si>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</si>
  <si>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</si>
  <si>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</si>
  <si>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</si>
  <si>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</si>
  <si>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5"/>
  </si>
  <si>
    <t>雑損失</t>
  </si>
  <si>
    <t>特別損失</t>
  </si>
  <si>
    <t>過年度損益修正損</t>
  </si>
  <si>
    <t>その他特別損失</t>
    <rPh sb="2" eb="3">
      <t>タ</t>
    </rPh>
    <rPh sb="3" eb="7">
      <t>トクベツソンシツ</t>
    </rPh>
    <phoneticPr fontId="2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</si>
  <si>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1"/>
  </si>
  <si>
    <t>合　計</t>
  </si>
  <si>
    <t>（貸  方）</t>
  </si>
  <si>
    <t>科　目</t>
    <phoneticPr fontId="2"/>
  </si>
  <si>
    <t>令和3年度</t>
    <rPh sb="0" eb="2">
      <t>レイワ</t>
    </rPh>
    <phoneticPr fontId="45"/>
  </si>
  <si>
    <t>4年度</t>
  </si>
  <si>
    <t>5年度</t>
    <phoneticPr fontId="41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</si>
  <si>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</si>
  <si>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</si>
  <si>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</si>
  <si>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</si>
  <si>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</si>
  <si>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</si>
  <si>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</si>
  <si>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他会計補助金</t>
    <rPh sb="3" eb="5">
      <t>ホジョ</t>
    </rPh>
    <phoneticPr fontId="2"/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</si>
  <si>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</si>
  <si>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1"/>
  </si>
  <si>
    <t>その他医業外収益</t>
  </si>
  <si>
    <t>特別利益</t>
  </si>
  <si>
    <t>過年度損益修正益</t>
  </si>
  <si>
    <t>その他特別収益</t>
    <rPh sb="2" eb="3">
      <t>タ</t>
    </rPh>
    <rPh sb="3" eb="5">
      <t>トクベツ</t>
    </rPh>
    <rPh sb="5" eb="7">
      <t>シュウエキ</t>
    </rPh>
    <phoneticPr fontId="2"/>
  </si>
  <si>
    <t>当年度純損失</t>
    <rPh sb="4" eb="6">
      <t>ソンシツ</t>
    </rPh>
    <phoneticPr fontId="41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</si>
  <si>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</si>
  <si>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"/>
  </si>
  <si>
    <t>各年3月31日</t>
    <rPh sb="0" eb="1">
      <t>カク</t>
    </rPh>
    <rPh sb="1" eb="2">
      <t>ネン</t>
    </rPh>
    <phoneticPr fontId="2"/>
  </si>
  <si>
    <t>年度</t>
    <rPh sb="0" eb="1">
      <t>ネン</t>
    </rPh>
    <rPh sb="1" eb="2">
      <t>ド</t>
    </rPh>
    <phoneticPr fontId="41"/>
  </si>
  <si>
    <t>被保険者数</t>
    <rPh sb="0" eb="1">
      <t>ヒ</t>
    </rPh>
    <rPh sb="1" eb="4">
      <t>ホケンシャ</t>
    </rPh>
    <rPh sb="4" eb="5">
      <t>カズ</t>
    </rPh>
    <phoneticPr fontId="41"/>
  </si>
  <si>
    <t>加入率</t>
    <rPh sb="0" eb="3">
      <t>カニュウリツ</t>
    </rPh>
    <phoneticPr fontId="41"/>
  </si>
  <si>
    <t>国保世帯数</t>
    <rPh sb="0" eb="2">
      <t>コクホ</t>
    </rPh>
    <rPh sb="2" eb="4">
      <t>セタイ</t>
    </rPh>
    <rPh sb="4" eb="5">
      <t>カズ</t>
    </rPh>
    <phoneticPr fontId="41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</si>
  <si>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1"/>
  </si>
  <si>
    <t>（人）</t>
    <rPh sb="1" eb="2">
      <t>ヒト</t>
    </rPh>
    <phoneticPr fontId="41"/>
  </si>
  <si>
    <t>（％）</t>
    <phoneticPr fontId="41"/>
  </si>
  <si>
    <t>（世帯）</t>
    <rPh sb="1" eb="3">
      <t>セタイ</t>
    </rPh>
    <phoneticPr fontId="41"/>
  </si>
  <si>
    <t>一　般</t>
    <rPh sb="0" eb="1">
      <t>イッ</t>
    </rPh>
    <rPh sb="2" eb="3">
      <t>ハン</t>
    </rPh>
    <phoneticPr fontId="41"/>
  </si>
  <si>
    <t>退　職</t>
    <rPh sb="0" eb="1">
      <t>タイ</t>
    </rPh>
    <rPh sb="2" eb="3">
      <t>ショク</t>
    </rPh>
    <phoneticPr fontId="41"/>
  </si>
  <si>
    <t>令和元</t>
    <rPh sb="0" eb="1">
      <t>ガン</t>
    </rPh>
    <phoneticPr fontId="2"/>
  </si>
  <si>
    <t>2</t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</si>
  <si>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1"/>
  </si>
  <si>
    <t>7-23. 国民健康保険税賦課基準</t>
    <phoneticPr fontId="41"/>
  </si>
  <si>
    <t>（医療分）</t>
  </si>
  <si>
    <t>区　分</t>
  </si>
  <si>
    <t>令和4年度</t>
    <rPh sb="0" eb="2">
      <t>レイワ</t>
    </rPh>
    <rPh sb="3" eb="5">
      <t>ネンド</t>
    </rPh>
    <phoneticPr fontId="41"/>
  </si>
  <si>
    <t>6年度</t>
    <rPh sb="1" eb="3">
      <t>ネンド</t>
    </rPh>
    <phoneticPr fontId="41"/>
  </si>
  <si>
    <t>賦課割合</t>
  </si>
  <si>
    <t>税率（額）</t>
  </si>
  <si>
    <t>所得割</t>
  </si>
  <si>
    <t>均等割</t>
  </si>
  <si>
    <t>（介護分）</t>
  </si>
  <si>
    <t>（支援金分）</t>
  </si>
  <si>
    <t>（注）賦課割合は、当初賦課時点での割合</t>
    <rPh sb="1" eb="2">
      <t>チュウ</t>
    </rPh>
    <rPh sb="3" eb="7">
      <t>フカワリアイ</t>
    </rPh>
    <rPh sb="9" eb="13">
      <t>トウショフカ</t>
    </rPh>
    <rPh sb="13" eb="15">
      <t>ジテン</t>
    </rPh>
    <rPh sb="17" eb="19">
      <t>ワリアイ</t>
    </rPh>
    <phoneticPr fontId="2"/>
  </si>
  <si>
    <t>資料：国保年金課</t>
    <rPh sb="3" eb="8">
      <t>コクホネンキンカ</t>
    </rPh>
    <phoneticPr fontId="2"/>
  </si>
  <si>
    <t>7-24. 国民健康保険事業状況</t>
    <phoneticPr fontId="41"/>
  </si>
  <si>
    <t>（1）事業費</t>
    <phoneticPr fontId="41"/>
  </si>
  <si>
    <t>（単位：千円）</t>
    <phoneticPr fontId="45"/>
  </si>
  <si>
    <t>区  分</t>
  </si>
  <si>
    <t>平均被保険者</t>
  </si>
  <si>
    <t>世帯（世帯）</t>
    <rPh sb="3" eb="5">
      <t>セタイ</t>
    </rPh>
    <phoneticPr fontId="2"/>
  </si>
  <si>
    <t>人員（人）</t>
    <rPh sb="3" eb="4">
      <t>ニン</t>
    </rPh>
    <phoneticPr fontId="2"/>
  </si>
  <si>
    <t>収  入  額</t>
    <phoneticPr fontId="41"/>
  </si>
  <si>
    <t>支  出  額</t>
  </si>
  <si>
    <t>保険税
(現年度)</t>
  </si>
  <si>
    <t>調定額</t>
  </si>
  <si>
    <t>収納額</t>
  </si>
  <si>
    <t>収納率(%)</t>
  </si>
  <si>
    <t>資料：国保年金課</t>
    <rPh sb="3" eb="5">
      <t>コクホ</t>
    </rPh>
    <rPh sb="5" eb="8">
      <t>ネンキンカ</t>
    </rPh>
    <phoneticPr fontId="2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</si>
  <si>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1"/>
  </si>
  <si>
    <t>（単位：千円）</t>
    <rPh sb="1" eb="3">
      <t>タンイ</t>
    </rPh>
    <rPh sb="4" eb="5">
      <t>セン</t>
    </rPh>
    <rPh sb="5" eb="6">
      <t>エン</t>
    </rPh>
    <phoneticPr fontId="41"/>
  </si>
  <si>
    <t>令和3年度</t>
    <rPh sb="0" eb="2">
      <t>レイワ</t>
    </rPh>
    <rPh sb="3" eb="5">
      <t>ネンド</t>
    </rPh>
    <phoneticPr fontId="2"/>
  </si>
  <si>
    <t>4年度</t>
    <rPh sb="1" eb="3">
      <t>ネンド</t>
    </rPh>
    <phoneticPr fontId="2"/>
  </si>
  <si>
    <t>5年度</t>
    <rPh sb="1" eb="3">
      <t>ネンド</t>
    </rPh>
    <phoneticPr fontId="2"/>
  </si>
  <si>
    <t>金　額</t>
    <rPh sb="0" eb="1">
      <t>キン</t>
    </rPh>
    <rPh sb="2" eb="3">
      <t>ガク</t>
    </rPh>
    <phoneticPr fontId="41"/>
  </si>
  <si>
    <t>療養給付費</t>
    <rPh sb="0" eb="2">
      <t>リョウヨウ</t>
    </rPh>
    <rPh sb="2" eb="4">
      <t>キュウフ</t>
    </rPh>
    <rPh sb="4" eb="5">
      <t>ヒ</t>
    </rPh>
    <phoneticPr fontId="41"/>
  </si>
  <si>
    <t>療養費</t>
    <rPh sb="0" eb="3">
      <t>リョウヨウヒ</t>
    </rPh>
    <phoneticPr fontId="41"/>
  </si>
  <si>
    <t>高額療養費等</t>
    <rPh sb="0" eb="2">
      <t>コウガク</t>
    </rPh>
    <rPh sb="2" eb="5">
      <t>リョウヨウヒ</t>
    </rPh>
    <rPh sb="5" eb="6">
      <t>トウ</t>
    </rPh>
    <phoneticPr fontId="41"/>
  </si>
  <si>
    <t>その他給付</t>
    <rPh sb="2" eb="3">
      <t>タ</t>
    </rPh>
    <rPh sb="3" eb="5">
      <t>キュウフ</t>
    </rPh>
    <phoneticPr fontId="41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</si>
  <si>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</si>
  <si>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</si>
  <si>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</si>
  <si>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</si>
  <si>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</si>
  <si>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</si>
  <si>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</si>
  <si>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</si>
  <si>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</si>
  <si>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</si>
  <si>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</t>
  </si>
  <si>
    <t>7-6. 母子保健　（1）相談等の状況</t>
  </si>
  <si>
    <t>7-6. 母子保健　（2）４か月児健康診査状況</t>
  </si>
  <si>
    <t>7-6. 母子保健　（3）10か月児健康診査状況</t>
  </si>
  <si>
    <t>7-6. 母子保健　（4）１歳６か月児健康診査状況</t>
  </si>
  <si>
    <t>7-6. 母子保健　（5）３歳児健康診査状況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</si>
  <si>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</si>
  <si>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</si>
  <si>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</si>
  <si>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</si>
  <si>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</si>
  <si>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</si>
  <si>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</si>
  <si>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</si>
  <si>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</si>
  <si>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</si>
  <si>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</si>
  <si>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</si>
  <si>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</si>
  <si>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</si>
  <si>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</si>
  <si>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</si>
  <si>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7-22. 国民健康保険加入状況</t>
  </si>
  <si>
    <t>7-24. 国民健康保険事業状況　（1）事業費</t>
  </si>
  <si>
    <t>7-24. 国民健康保険事業状況　（2）給付等（退職者医療分含む）</t>
  </si>
  <si>
    <t>7-23. 国民健康保険税賦課基準</t>
  </si>
  <si>
    <t>7-21. 損益計算書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</si>
</sst>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0.0_ "/>
    <numFmt numFmtId="186" formatCode="#,##0.000_ "/>
    <numFmt numFmtId="187" formatCode="0_);\(0\)"/>
    <numFmt numFmtId="188" formatCode="\(&quot;内&quot;#,##0\)"/>
    <numFmt numFmtId="189" formatCode="0_);[Red]\(0\)"/>
    <numFmt numFmtId="190" formatCode="0.0%"/>
    <numFmt numFmtId="191" formatCode="#,##0&quot;円&quot;"/>
  </numFmts>
  <fonts count="6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trike/>
      <sz val="10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trike/>
      <sz val="10"/>
      <color rgb="FFFF0000"/>
      <name val="ＭＳ 明朝"/>
      <family val="1"/>
      <charset val="128"/>
    </font>
    <font>
      <sz val="2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name val="ｺﾞｼｯｸ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7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10" fillId="0" borderId="0">
      <alignment vertical="center"/>
    </xf>
    <xf numFmtId="177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40" fillId="0" borderId="0" xfId="2" applyNumberFormat="1" applyFont="1" applyFill="1" applyBorder="1" applyAlignment="1" applyProtection="1">
      <alignment vertical="center"/>
    </xf>
    <xf numFmtId="0" fontId="42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42" fillId="0" borderId="0" xfId="2" applyNumberFormat="1" applyFont="1" applyFill="1" applyBorder="1" applyAlignment="1" applyProtection="1">
      <alignment horizontal="left" vertical="center" indent="1"/>
    </xf>
    <xf numFmtId="0" fontId="42" fillId="0" borderId="0" xfId="2" applyNumberFormat="1" applyFont="1" applyFill="1" applyBorder="1" applyAlignment="1" applyProtection="1">
      <alignment horizontal="right"/>
    </xf>
    <xf numFmtId="0" fontId="42" fillId="0" borderId="14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40" fillId="0" borderId="17" xfId="2" applyNumberFormat="1" applyFont="1" applyFill="1" applyBorder="1" applyAlignment="1" applyProtection="1">
      <alignment horizontal="center" vertical="center"/>
    </xf>
    <xf numFmtId="178" fontId="40" fillId="0" borderId="0" xfId="2" applyNumberFormat="1" applyFont="1" applyFill="1" applyBorder="1" applyAlignment="1" applyProtection="1">
      <alignment horizontal="right" vertical="center"/>
    </xf>
    <xf numFmtId="0" fontId="42" fillId="0" borderId="19" xfId="2" applyNumberFormat="1" applyFont="1" applyFill="1" applyBorder="1" applyAlignment="1" applyProtection="1">
      <alignment horizontal="center"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179" fontId="42" fillId="0" borderId="23" xfId="2" applyNumberFormat="1" applyFont="1" applyFill="1" applyBorder="1" applyAlignment="1" applyProtection="1">
      <alignment horizontal="right" vertical="center"/>
    </xf>
    <xf numFmtId="0" fontId="40" fillId="0" borderId="19" xfId="2" applyNumberFormat="1" applyFont="1" applyFill="1" applyBorder="1" applyAlignment="1" applyProtection="1">
      <alignment horizontal="center" vertical="center"/>
    </xf>
    <xf numFmtId="0" fontId="42" fillId="0" borderId="24" xfId="2" applyNumberFormat="1" applyFont="1" applyFill="1" applyBorder="1" applyAlignment="1" applyProtection="1">
      <alignment horizontal="center" vertical="center"/>
    </xf>
    <xf numFmtId="178" fontId="42" fillId="0" borderId="23" xfId="2" applyNumberFormat="1" applyFont="1" applyFill="1" applyBorder="1" applyAlignment="1" applyProtection="1">
      <alignment horizontal="right" vertical="center"/>
    </xf>
    <xf numFmtId="0" fontId="40" fillId="0" borderId="26" xfId="2" applyNumberFormat="1" applyFont="1" applyFill="1" applyBorder="1" applyAlignment="1" applyProtection="1">
      <alignment horizontal="center" vertical="center"/>
    </xf>
    <xf numFmtId="0" fontId="42" fillId="0" borderId="27" xfId="2" applyNumberFormat="1" applyFont="1" applyFill="1" applyBorder="1" applyAlignment="1" applyProtection="1">
      <alignment vertical="center"/>
    </xf>
    <xf numFmtId="0" fontId="43" fillId="0" borderId="27" xfId="269" applyNumberFormat="1" applyFont="1" applyBorder="1" applyAlignment="1">
      <alignment vertical="center"/>
    </xf>
    <xf numFmtId="0" fontId="42" fillId="0" borderId="27" xfId="2" applyNumberFormat="1" applyFont="1" applyFill="1" applyBorder="1" applyAlignment="1" applyProtection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42" fillId="0" borderId="0" xfId="2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42" fillId="0" borderId="28" xfId="269" applyNumberFormat="1" applyFont="1" applyBorder="1" applyAlignment="1">
      <alignment horizontal="left" vertical="center" indent="1"/>
    </xf>
    <xf numFmtId="0" fontId="42" fillId="0" borderId="28" xfId="269" applyNumberFormat="1" applyFont="1" applyBorder="1"/>
    <xf numFmtId="0" fontId="42" fillId="0" borderId="28" xfId="269" applyNumberFormat="1" applyFont="1" applyBorder="1" applyAlignment="1">
      <alignment vertical="center"/>
    </xf>
    <xf numFmtId="0" fontId="42" fillId="0" borderId="28" xfId="269" applyNumberFormat="1" applyFont="1" applyBorder="1" applyAlignment="1">
      <alignment horizontal="right"/>
    </xf>
    <xf numFmtId="0" fontId="42" fillId="0" borderId="13" xfId="269" applyNumberFormat="1" applyFont="1" applyBorder="1" applyAlignment="1">
      <alignment horizontal="center" vertical="center" wrapText="1"/>
    </xf>
    <xf numFmtId="0" fontId="40" fillId="0" borderId="17" xfId="269" applyNumberFormat="1" applyFont="1" applyBorder="1" applyAlignment="1">
      <alignment horizontal="center" vertical="center"/>
    </xf>
    <xf numFmtId="178" fontId="40" fillId="0" borderId="27" xfId="269" applyNumberFormat="1" applyFont="1" applyBorder="1" applyAlignment="1">
      <alignment vertical="center"/>
    </xf>
    <xf numFmtId="0" fontId="44" fillId="0" borderId="27" xfId="269" applyNumberFormat="1" applyFont="1" applyBorder="1" applyAlignment="1">
      <alignment horizontal="center" vertical="center"/>
    </xf>
    <xf numFmtId="0" fontId="42" fillId="0" borderId="19" xfId="269" applyNumberFormat="1" applyFont="1" applyBorder="1" applyAlignment="1">
      <alignment horizontal="left" vertical="center" indent="1"/>
    </xf>
    <xf numFmtId="178" fontId="42" fillId="0" borderId="0" xfId="269" applyNumberFormat="1" applyFont="1" applyAlignment="1">
      <alignment vertical="center"/>
    </xf>
    <xf numFmtId="180" fontId="42" fillId="0" borderId="0" xfId="269" applyNumberFormat="1" applyFont="1" applyAlignment="1">
      <alignment horizontal="center" vertical="center"/>
    </xf>
    <xf numFmtId="0" fontId="46" fillId="0" borderId="19" xfId="269" applyNumberFormat="1" applyFont="1" applyBorder="1" applyAlignment="1">
      <alignment horizontal="left" vertical="center" wrapText="1" indent="1"/>
    </xf>
    <xf numFmtId="0" fontId="42" fillId="0" borderId="27" xfId="269" applyNumberFormat="1" applyFont="1" applyBorder="1" applyAlignment="1">
      <alignment vertical="center"/>
    </xf>
    <xf numFmtId="0" fontId="47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Protection="1"/>
    <xf numFmtId="0" fontId="5" fillId="0" borderId="0" xfId="2" applyNumberFormat="1" applyFont="1" applyFill="1" applyProtection="1"/>
    <xf numFmtId="0" fontId="5" fillId="0" borderId="28" xfId="2" applyNumberFormat="1" applyFont="1" applyFill="1" applyBorder="1" applyAlignment="1" applyProtection="1">
      <alignment horizontal="left" vertical="center" indent="1"/>
    </xf>
    <xf numFmtId="0" fontId="5" fillId="0" borderId="28" xfId="2" applyNumberFormat="1" applyFont="1" applyFill="1" applyBorder="1" applyProtection="1"/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7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/>
    </xf>
    <xf numFmtId="178" fontId="47" fillId="0" borderId="29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0" fontId="5" fillId="0" borderId="24" xfId="269" applyNumberFormat="1" applyFont="1" applyBorder="1" applyAlignment="1">
      <alignment horizontal="center" vertical="center"/>
    </xf>
    <xf numFmtId="178" fontId="47" fillId="0" borderId="23" xfId="2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178" fontId="42" fillId="0" borderId="23" xfId="2" quotePrefix="1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center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47" fillId="0" borderId="0" xfId="2" applyNumberFormat="1" applyFont="1" applyFill="1" applyBorder="1" applyAlignment="1" applyProtection="1">
      <alignment horizontal="right" vertical="center"/>
    </xf>
    <xf numFmtId="178" fontId="42" fillId="0" borderId="0" xfId="2" quotePrefix="1" applyNumberFormat="1" applyFont="1" applyFill="1" applyBorder="1" applyAlignment="1" applyProtection="1">
      <alignment horizontal="right" vertical="center"/>
    </xf>
    <xf numFmtId="0" fontId="5" fillId="0" borderId="27" xfId="2" applyNumberFormat="1" applyFont="1" applyFill="1" applyBorder="1" applyAlignment="1" applyProtection="1">
      <alignment vertical="center"/>
    </xf>
    <xf numFmtId="0" fontId="5" fillId="0" borderId="27" xfId="2" applyNumberFormat="1" applyFont="1" applyFill="1" applyBorder="1" applyProtection="1"/>
    <xf numFmtId="0" fontId="5" fillId="0" borderId="27" xfId="2" applyNumberFormat="1" applyFont="1" applyFill="1" applyBorder="1" applyAlignment="1" applyProtection="1">
      <alignment horizontal="right" vertical="center"/>
    </xf>
    <xf numFmtId="0" fontId="42" fillId="0" borderId="28" xfId="2" applyNumberFormat="1" applyFont="1" applyFill="1" applyBorder="1" applyAlignment="1" applyProtection="1">
      <alignment horizontal="left" vertical="center" indent="1"/>
    </xf>
    <xf numFmtId="0" fontId="42" fillId="0" borderId="28" xfId="2" applyNumberFormat="1" applyFont="1" applyFill="1" applyBorder="1" applyAlignment="1" applyProtection="1">
      <alignment vertical="center"/>
    </xf>
    <xf numFmtId="0" fontId="42" fillId="0" borderId="28" xfId="2" applyNumberFormat="1" applyFont="1" applyFill="1" applyBorder="1" applyAlignment="1" applyProtection="1">
      <alignment horizontal="right"/>
    </xf>
    <xf numFmtId="0" fontId="42" fillId="0" borderId="13" xfId="2" applyNumberFormat="1" applyFont="1" applyFill="1" applyBorder="1" applyAlignment="1" applyProtection="1">
      <alignment horizontal="center" vertical="center" wrapText="1"/>
    </xf>
    <xf numFmtId="0" fontId="42" fillId="0" borderId="14" xfId="2" applyNumberFormat="1" applyFont="1" applyFill="1" applyBorder="1" applyAlignment="1" applyProtection="1">
      <alignment horizontal="center" vertical="center" wrapText="1"/>
    </xf>
    <xf numFmtId="0" fontId="42" fillId="0" borderId="15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0" fontId="42" fillId="0" borderId="17" xfId="2" applyNumberFormat="1" applyFont="1" applyFill="1" applyBorder="1" applyAlignment="1" applyProtection="1">
      <alignment horizontal="right" vertical="center" indent="1"/>
    </xf>
    <xf numFmtId="0" fontId="42" fillId="0" borderId="19" xfId="2" quotePrefix="1" applyNumberFormat="1" applyFont="1" applyFill="1" applyBorder="1" applyAlignment="1" applyProtection="1">
      <alignment horizontal="right" vertical="center" indent="1"/>
    </xf>
    <xf numFmtId="0" fontId="48" fillId="0" borderId="0" xfId="2" applyNumberFormat="1" applyFont="1" applyFill="1" applyAlignment="1" applyProtection="1">
      <alignment vertical="center"/>
    </xf>
    <xf numFmtId="0" fontId="42" fillId="0" borderId="0" xfId="2" applyNumberFormat="1" applyFont="1" applyFill="1" applyAlignment="1" applyProtection="1">
      <alignment horizontal="right" vertical="center"/>
    </xf>
    <xf numFmtId="0" fontId="47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181" fontId="5" fillId="0" borderId="0" xfId="2" applyNumberFormat="1" applyFont="1" applyFill="1" applyBorder="1" applyAlignment="1" applyProtection="1">
      <alignment horizontal="center" vertical="center" shrinkToFit="1"/>
    </xf>
    <xf numFmtId="182" fontId="5" fillId="0" borderId="0" xfId="2" applyNumberFormat="1" applyFont="1" applyFill="1" applyBorder="1" applyAlignment="1" applyProtection="1">
      <alignment horizontal="center" vertical="center" shrinkToFit="1"/>
    </xf>
    <xf numFmtId="0" fontId="5" fillId="0" borderId="19" xfId="2" applyNumberFormat="1" applyFont="1" applyFill="1" applyBorder="1" applyAlignment="1" applyProtection="1">
      <alignment horizontal="center" vertical="center" shrinkToFit="1"/>
    </xf>
    <xf numFmtId="0" fontId="5" fillId="0" borderId="26" xfId="2" applyNumberFormat="1" applyFont="1" applyFill="1" applyBorder="1" applyAlignment="1" applyProtection="1">
      <alignment horizontal="distributed" vertical="center" indent="1"/>
    </xf>
    <xf numFmtId="178" fontId="5" fillId="0" borderId="29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distributed" vertical="center" indent="1"/>
    </xf>
    <xf numFmtId="178" fontId="5" fillId="0" borderId="23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Alignment="1" applyProtection="1">
      <alignment vertical="center"/>
    </xf>
    <xf numFmtId="183" fontId="5" fillId="0" borderId="0" xfId="2" applyNumberFormat="1" applyFont="1" applyFill="1" applyAlignment="1" applyProtection="1">
      <alignment horizontal="left" vertical="center"/>
    </xf>
    <xf numFmtId="183" fontId="5" fillId="0" borderId="23" xfId="2" applyNumberFormat="1" applyFont="1" applyFill="1" applyBorder="1" applyAlignment="1" applyProtection="1">
      <alignment horizontal="left" vertical="center"/>
    </xf>
    <xf numFmtId="0" fontId="5" fillId="0" borderId="31" xfId="2" applyNumberFormat="1" applyFont="1" applyFill="1" applyBorder="1" applyAlignment="1" applyProtection="1">
      <alignment horizontal="distributed" vertical="center" indent="1"/>
    </xf>
    <xf numFmtId="0" fontId="5" fillId="0" borderId="27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28" xfId="2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0" fontId="5" fillId="0" borderId="31" xfId="2" quotePrefix="1" applyNumberFormat="1" applyFont="1" applyFill="1" applyBorder="1" applyAlignment="1" applyProtection="1">
      <alignment horizontal="right" vertical="center" indent="1"/>
    </xf>
    <xf numFmtId="178" fontId="5" fillId="0" borderId="32" xfId="2" applyNumberFormat="1" applyFont="1" applyFill="1" applyBorder="1" applyAlignment="1" applyProtection="1">
      <alignment vertical="center"/>
    </xf>
    <xf numFmtId="178" fontId="5" fillId="0" borderId="28" xfId="2" applyNumberFormat="1" applyFont="1" applyFill="1" applyBorder="1" applyAlignment="1" applyProtection="1">
      <alignment vertical="center"/>
    </xf>
    <xf numFmtId="0" fontId="51" fillId="0" borderId="0" xfId="2" applyNumberFormat="1" applyFont="1" applyFill="1" applyAlignment="1" applyProtection="1">
      <alignment vertical="center"/>
    </xf>
    <xf numFmtId="0" fontId="5" fillId="0" borderId="28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47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178" fontId="5" fillId="0" borderId="29" xfId="269" applyNumberFormat="1" applyFont="1" applyBorder="1" applyAlignment="1">
      <alignment vertical="center"/>
    </xf>
    <xf numFmtId="178" fontId="47" fillId="0" borderId="29" xfId="269" applyNumberFormat="1" applyFont="1" applyBorder="1" applyAlignment="1">
      <alignment vertical="center"/>
    </xf>
    <xf numFmtId="178" fontId="5" fillId="0" borderId="23" xfId="269" applyNumberFormat="1" applyFont="1" applyBorder="1" applyAlignment="1">
      <alignment vertical="center"/>
    </xf>
    <xf numFmtId="178" fontId="47" fillId="0" borderId="23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178" fontId="47" fillId="0" borderId="0" xfId="269" applyNumberFormat="1" applyFont="1" applyAlignment="1">
      <alignment vertical="center"/>
    </xf>
    <xf numFmtId="0" fontId="5" fillId="0" borderId="31" xfId="269" applyNumberFormat="1" applyFont="1" applyBorder="1" applyAlignment="1">
      <alignment horizontal="center" vertical="center"/>
    </xf>
    <xf numFmtId="178" fontId="47" fillId="0" borderId="28" xfId="269" applyNumberFormat="1" applyFont="1" applyBorder="1" applyAlignment="1">
      <alignment vertical="center"/>
    </xf>
    <xf numFmtId="0" fontId="3" fillId="0" borderId="27" xfId="269" applyNumberFormat="1" applyBorder="1" applyAlignment="1">
      <alignment vertical="center" wrapText="1"/>
    </xf>
    <xf numFmtId="0" fontId="5" fillId="0" borderId="0" xfId="269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right" vertical="center" indent="1"/>
    </xf>
    <xf numFmtId="178" fontId="5" fillId="0" borderId="33" xfId="2" applyNumberFormat="1" applyFont="1" applyFill="1" applyBorder="1" applyAlignment="1" applyProtection="1">
      <alignment vertical="center"/>
    </xf>
    <xf numFmtId="178" fontId="5" fillId="0" borderId="27" xfId="2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178" fontId="5" fillId="0" borderId="34" xfId="2" applyNumberFormat="1" applyFont="1" applyFill="1" applyBorder="1" applyAlignment="1" applyProtection="1">
      <alignment vertical="center"/>
    </xf>
    <xf numFmtId="0" fontId="5" fillId="0" borderId="31" xfId="269" quotePrefix="1" applyNumberFormat="1" applyFont="1" applyBorder="1" applyAlignment="1">
      <alignment horizontal="right" vertical="center" indent="1"/>
    </xf>
    <xf numFmtId="0" fontId="49" fillId="0" borderId="0" xfId="2" applyNumberFormat="1" applyFont="1" applyFill="1" applyAlignment="1" applyProtection="1">
      <alignment vertical="center"/>
    </xf>
    <xf numFmtId="0" fontId="5" fillId="0" borderId="0" xfId="271" applyNumberFormat="1" applyFont="1" applyAlignment="1">
      <alignment horizontal="right" vertical="center"/>
    </xf>
    <xf numFmtId="0" fontId="5" fillId="0" borderId="28" xfId="2" applyNumberFormat="1" applyFont="1" applyFill="1" applyBorder="1" applyAlignment="1" applyProtection="1"/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horizontal="left" vertical="center"/>
    </xf>
    <xf numFmtId="0" fontId="5" fillId="0" borderId="28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3" fillId="0" borderId="1" xfId="2" applyNumberFormat="1" applyFont="1" applyFill="1" applyBorder="1" applyAlignment="1" applyProtection="1">
      <alignment horizontal="centerContinuous" vertical="center"/>
    </xf>
    <xf numFmtId="178" fontId="5" fillId="0" borderId="34" xfId="2" applyNumberFormat="1" applyFont="1" applyFill="1" applyBorder="1" applyAlignment="1" applyProtection="1">
      <alignment horizontal="right" vertical="center"/>
    </xf>
    <xf numFmtId="184" fontId="5" fillId="0" borderId="0" xfId="2" applyNumberFormat="1" applyFont="1" applyFill="1" applyBorder="1" applyAlignment="1" applyProtection="1">
      <alignment horizontal="right" vertical="center"/>
    </xf>
    <xf numFmtId="0" fontId="49" fillId="0" borderId="27" xfId="2" applyNumberFormat="1" applyFont="1" applyFill="1" applyBorder="1" applyAlignment="1" applyProtection="1">
      <alignment vertical="center"/>
    </xf>
    <xf numFmtId="0" fontId="49" fillId="0" borderId="27" xfId="2" applyNumberFormat="1" applyFont="1" applyFill="1" applyBorder="1" applyAlignment="1" applyProtection="1">
      <alignment horizontal="centerContinuous" vertical="center"/>
    </xf>
    <xf numFmtId="0" fontId="49" fillId="0" borderId="27" xfId="2" applyNumberFormat="1" applyFont="1" applyFill="1" applyBorder="1" applyProtection="1"/>
    <xf numFmtId="0" fontId="49" fillId="0" borderId="0" xfId="2" applyNumberFormat="1" applyFont="1" applyFill="1" applyProtection="1"/>
    <xf numFmtId="0" fontId="3" fillId="0" borderId="0" xfId="269" applyNumberFormat="1"/>
    <xf numFmtId="178" fontId="5" fillId="0" borderId="32" xfId="2" applyNumberFormat="1" applyFont="1" applyFill="1" applyBorder="1" applyAlignment="1" applyProtection="1">
      <alignment horizontal="right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84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Continuous" vertical="center"/>
    </xf>
    <xf numFmtId="0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178" fontId="5" fillId="0" borderId="0" xfId="2" quotePrefix="1" applyNumberFormat="1" applyFont="1" applyFill="1" applyBorder="1" applyAlignment="1" applyProtection="1">
      <alignment vertical="center"/>
    </xf>
    <xf numFmtId="0" fontId="55" fillId="0" borderId="0" xfId="269" applyNumberFormat="1" applyFont="1" applyAlignment="1">
      <alignment vertical="center"/>
    </xf>
    <xf numFmtId="0" fontId="5" fillId="0" borderId="28" xfId="8" applyNumberFormat="1" applyFont="1" applyFill="1" applyBorder="1" applyAlignment="1" applyProtection="1">
      <alignment horizontal="right"/>
    </xf>
    <xf numFmtId="178" fontId="5" fillId="0" borderId="34" xfId="269" applyNumberFormat="1" applyFont="1" applyBorder="1" applyAlignment="1">
      <alignment horizontal="right" vertical="center" shrinkToFit="1"/>
    </xf>
    <xf numFmtId="183" fontId="5" fillId="0" borderId="0" xfId="269" applyNumberFormat="1" applyFont="1" applyAlignment="1">
      <alignment horizontal="left" vertical="center" shrinkToFit="1"/>
    </xf>
    <xf numFmtId="178" fontId="5" fillId="0" borderId="0" xfId="269" applyNumberFormat="1" applyFont="1" applyAlignment="1">
      <alignment horizontal="right" vertical="center" shrinkToFit="1"/>
    </xf>
    <xf numFmtId="178" fontId="47" fillId="0" borderId="0" xfId="269" applyNumberFormat="1" applyFont="1" applyAlignment="1">
      <alignment horizontal="right" vertical="center" shrinkToFit="1"/>
    </xf>
    <xf numFmtId="183" fontId="47" fillId="0" borderId="0" xfId="269" applyNumberFormat="1" applyFont="1" applyAlignment="1">
      <alignment horizontal="left" vertical="center" shrinkToFit="1"/>
    </xf>
    <xf numFmtId="0" fontId="49" fillId="0" borderId="27" xfId="269" applyNumberFormat="1" applyFont="1" applyBorder="1" applyAlignment="1">
      <alignment vertical="center"/>
    </xf>
    <xf numFmtId="0" fontId="6" fillId="0" borderId="27" xfId="269" applyNumberFormat="1" applyFont="1" applyBorder="1" applyAlignment="1">
      <alignment vertical="center"/>
    </xf>
    <xf numFmtId="0" fontId="6" fillId="0" borderId="27" xfId="269" applyNumberFormat="1" applyFont="1" applyBorder="1" applyAlignment="1">
      <alignment vertical="top"/>
    </xf>
    <xf numFmtId="0" fontId="5" fillId="0" borderId="27" xfId="269" applyNumberFormat="1" applyFont="1" applyBorder="1" applyAlignment="1">
      <alignment horizontal="right" vertical="top"/>
    </xf>
    <xf numFmtId="178" fontId="55" fillId="0" borderId="0" xfId="269" applyNumberFormat="1" applyFont="1" applyAlignment="1">
      <alignment vertical="center"/>
    </xf>
    <xf numFmtId="0" fontId="47" fillId="0" borderId="0" xfId="2" applyNumberFormat="1" applyFont="1" applyFill="1" applyAlignment="1" applyProtection="1">
      <alignment horizontal="left" vertical="center"/>
    </xf>
    <xf numFmtId="49" fontId="5" fillId="0" borderId="0" xfId="269" applyNumberFormat="1" applyFont="1" applyAlignment="1">
      <alignment vertical="center"/>
    </xf>
    <xf numFmtId="0" fontId="5" fillId="0" borderId="27" xfId="2" applyNumberFormat="1" applyFont="1" applyFill="1" applyBorder="1" applyAlignment="1" applyProtection="1">
      <alignment horizontal="right"/>
    </xf>
    <xf numFmtId="0" fontId="40" fillId="0" borderId="0" xfId="2" applyNumberFormat="1" applyFont="1" applyFill="1" applyAlignment="1" applyProtection="1">
      <alignment vertical="center"/>
    </xf>
    <xf numFmtId="0" fontId="42" fillId="0" borderId="13" xfId="2" applyNumberFormat="1" applyFont="1" applyFill="1" applyBorder="1" applyAlignment="1" applyProtection="1">
      <alignment horizontal="center" vertical="center"/>
    </xf>
    <xf numFmtId="0" fontId="42" fillId="0" borderId="19" xfId="2" applyNumberFormat="1" applyFont="1" applyFill="1" applyBorder="1" applyAlignment="1" applyProtection="1">
      <alignment horizontal="right" vertical="center" indent="1"/>
    </xf>
    <xf numFmtId="178" fontId="42" fillId="0" borderId="34" xfId="2" applyNumberFormat="1" applyFont="1" applyFill="1" applyBorder="1" applyAlignment="1" applyProtection="1">
      <alignment vertical="center"/>
    </xf>
    <xf numFmtId="183" fontId="42" fillId="0" borderId="0" xfId="269" applyNumberFormat="1" applyFont="1" applyAlignment="1">
      <alignment horizontal="center" vertical="center"/>
    </xf>
    <xf numFmtId="0" fontId="42" fillId="0" borderId="0" xfId="2" quotePrefix="1" applyNumberFormat="1" applyFont="1" applyFill="1" applyBorder="1" applyAlignment="1" applyProtection="1">
      <alignment horizontal="right" vertical="center" indent="1"/>
    </xf>
    <xf numFmtId="0" fontId="56" fillId="0" borderId="27" xfId="2" applyNumberFormat="1" applyFont="1" applyFill="1" applyBorder="1" applyAlignment="1" applyProtection="1">
      <alignment vertical="center"/>
    </xf>
    <xf numFmtId="0" fontId="47" fillId="0" borderId="0" xfId="269" applyNumberFormat="1" applyFont="1" applyAlignment="1">
      <alignment vertical="center"/>
    </xf>
    <xf numFmtId="0" fontId="5" fillId="0" borderId="28" xfId="269" applyNumberFormat="1" applyFont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47" fillId="0" borderId="28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178" fontId="47" fillId="0" borderId="34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28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horizontal="center" vertical="center"/>
    </xf>
    <xf numFmtId="0" fontId="48" fillId="0" borderId="27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horizontal="right" vertical="center"/>
    </xf>
    <xf numFmtId="0" fontId="5" fillId="34" borderId="27" xfId="269" applyNumberFormat="1" applyFont="1" applyFill="1" applyBorder="1" applyAlignment="1">
      <alignment horizontal="right" vertical="center" indent="1"/>
    </xf>
    <xf numFmtId="178" fontId="47" fillId="0" borderId="34" xfId="269" applyNumberFormat="1" applyFont="1" applyBorder="1" applyAlignment="1">
      <alignment vertical="center"/>
    </xf>
    <xf numFmtId="0" fontId="5" fillId="34" borderId="0" xfId="269" quotePrefix="1" applyNumberFormat="1" applyFont="1" applyFill="1" applyAlignment="1">
      <alignment horizontal="right" vertical="center" indent="1"/>
    </xf>
    <xf numFmtId="0" fontId="5" fillId="34" borderId="28" xfId="269" quotePrefix="1" applyNumberFormat="1" applyFont="1" applyFill="1" applyBorder="1" applyAlignment="1">
      <alignment horizontal="right" vertical="center" indent="1"/>
    </xf>
    <xf numFmtId="178" fontId="47" fillId="0" borderId="32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center" vertical="center"/>
    </xf>
    <xf numFmtId="0" fontId="48" fillId="0" borderId="0" xfId="269" applyNumberFormat="1" applyFont="1" applyAlignment="1">
      <alignment vertical="center"/>
    </xf>
    <xf numFmtId="0" fontId="5" fillId="0" borderId="1" xfId="269" applyNumberFormat="1" applyFont="1" applyBorder="1" applyAlignment="1">
      <alignment horizontal="center" vertical="center" wrapText="1"/>
    </xf>
    <xf numFmtId="0" fontId="58" fillId="0" borderId="0" xfId="269" applyNumberFormat="1" applyFont="1" applyAlignment="1">
      <alignment vertical="center"/>
    </xf>
    <xf numFmtId="0" fontId="5" fillId="0" borderId="0" xfId="86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86" applyNumberFormat="1" applyFont="1" applyFill="1" applyBorder="1" applyAlignment="1" applyProtection="1">
      <alignment horizontal="right"/>
    </xf>
    <xf numFmtId="0" fontId="5" fillId="0" borderId="33" xfId="86" applyNumberFormat="1" applyFont="1" applyFill="1" applyBorder="1" applyAlignment="1" applyProtection="1">
      <alignment horizontal="center" vertical="center" wrapText="1"/>
    </xf>
    <xf numFmtId="0" fontId="5" fillId="0" borderId="38" xfId="2" applyNumberFormat="1" applyFont="1" applyFill="1" applyBorder="1" applyAlignment="1" applyProtection="1">
      <alignment horizontal="left" vertical="center" wrapText="1"/>
    </xf>
    <xf numFmtId="178" fontId="5" fillId="0" borderId="27" xfId="2" applyNumberFormat="1" applyFont="1" applyFill="1" applyBorder="1" applyAlignment="1" applyProtection="1">
      <alignment horizontal="right" vertical="center"/>
    </xf>
    <xf numFmtId="0" fontId="5" fillId="0" borderId="27" xfId="86" applyNumberFormat="1" applyFont="1" applyFill="1" applyBorder="1" applyAlignment="1" applyProtection="1">
      <alignment horizontal="right" vertical="center" wrapText="1"/>
    </xf>
    <xf numFmtId="0" fontId="5" fillId="0" borderId="39" xfId="2" applyNumberFormat="1" applyFont="1" applyFill="1" applyBorder="1" applyAlignment="1" applyProtection="1">
      <alignment horizontal="left" vertical="center" wrapText="1"/>
    </xf>
    <xf numFmtId="0" fontId="5" fillId="0" borderId="0" xfId="86" applyNumberFormat="1" applyFont="1" applyFill="1" applyBorder="1" applyAlignment="1" applyProtection="1">
      <alignment horizontal="right" vertical="center" wrapText="1"/>
    </xf>
    <xf numFmtId="0" fontId="5" fillId="0" borderId="19" xfId="2" applyNumberFormat="1" applyFont="1" applyFill="1" applyBorder="1" applyAlignment="1" applyProtection="1">
      <alignment horizontal="left" vertical="center" wrapText="1"/>
    </xf>
    <xf numFmtId="0" fontId="5" fillId="0" borderId="19" xfId="2" applyNumberFormat="1" applyFont="1" applyFill="1" applyBorder="1" applyAlignment="1" applyProtection="1">
      <alignment vertical="center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horizontal="left" vertical="center" wrapText="1" indent="1"/>
    </xf>
    <xf numFmtId="0" fontId="5" fillId="0" borderId="26" xfId="2" applyNumberFormat="1" applyFont="1" applyFill="1" applyBorder="1" applyAlignment="1" applyProtection="1">
      <alignment vertical="center"/>
    </xf>
    <xf numFmtId="178" fontId="5" fillId="0" borderId="40" xfId="2" applyNumberFormat="1" applyFont="1" applyFill="1" applyBorder="1" applyAlignment="1" applyProtection="1">
      <alignment horizontal="right" vertical="center"/>
    </xf>
    <xf numFmtId="184" fontId="5" fillId="0" borderId="29" xfId="86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wrapText="1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8" fontId="5" fillId="0" borderId="41" xfId="2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0" fontId="5" fillId="0" borderId="42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5" fillId="0" borderId="43" xfId="2" applyNumberFormat="1" applyFont="1" applyFill="1" applyBorder="1" applyAlignment="1" applyProtection="1">
      <alignment vertical="center"/>
    </xf>
    <xf numFmtId="178" fontId="5" fillId="0" borderId="41" xfId="2" applyNumberFormat="1" applyFont="1" applyFill="1" applyBorder="1" applyAlignment="1" applyProtection="1">
      <alignment vertical="center"/>
    </xf>
    <xf numFmtId="185" fontId="5" fillId="0" borderId="29" xfId="86" applyNumberFormat="1" applyFont="1" applyFill="1" applyBorder="1" applyAlignment="1" applyProtection="1">
      <alignment horizontal="right" vertical="center"/>
    </xf>
    <xf numFmtId="185" fontId="5" fillId="0" borderId="0" xfId="86" applyNumberFormat="1" applyFont="1" applyFill="1" applyBorder="1" applyAlignment="1" applyProtection="1">
      <alignment horizontal="right" vertical="center"/>
    </xf>
    <xf numFmtId="0" fontId="5" fillId="0" borderId="30" xfId="2" applyNumberFormat="1" applyFont="1" applyFill="1" applyBorder="1" applyAlignment="1" applyProtection="1">
      <alignment horizontal="left" vertical="center" indent="1"/>
    </xf>
    <xf numFmtId="0" fontId="5" fillId="0" borderId="44" xfId="2" applyNumberFormat="1" applyFont="1" applyFill="1" applyBorder="1" applyAlignment="1" applyProtection="1">
      <alignment vertical="center"/>
    </xf>
    <xf numFmtId="185" fontId="5" fillId="0" borderId="28" xfId="86" applyNumberFormat="1" applyFont="1" applyFill="1" applyBorder="1" applyAlignment="1" applyProtection="1">
      <alignment horizontal="right" vertical="center"/>
    </xf>
    <xf numFmtId="0" fontId="1" fillId="0" borderId="0" xfId="268">
      <alignment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186" fontId="5" fillId="0" borderId="27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left" vertical="center" indent="1"/>
    </xf>
    <xf numFmtId="186" fontId="5" fillId="0" borderId="28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right" vertical="center"/>
    </xf>
    <xf numFmtId="184" fontId="5" fillId="0" borderId="13" xfId="2" applyNumberFormat="1" applyFont="1" applyFill="1" applyBorder="1" applyAlignment="1" applyProtection="1">
      <alignment horizontal="right" vertical="center"/>
    </xf>
    <xf numFmtId="186" fontId="5" fillId="0" borderId="1" xfId="2" applyNumberFormat="1" applyFont="1" applyFill="1" applyBorder="1" applyAlignment="1" applyProtection="1">
      <alignment vertical="center"/>
    </xf>
    <xf numFmtId="0" fontId="5" fillId="0" borderId="28" xfId="269" applyNumberFormat="1" applyFont="1" applyBorder="1" applyAlignment="1">
      <alignment horizontal="left" vertical="center" indent="1"/>
    </xf>
    <xf numFmtId="0" fontId="5" fillId="0" borderId="28" xfId="269" applyNumberFormat="1" applyFont="1" applyBorder="1" applyAlignment="1">
      <alignment horizontal="right" vertical="center"/>
    </xf>
    <xf numFmtId="187" fontId="5" fillId="0" borderId="29" xfId="274" applyNumberFormat="1" applyFont="1" applyBorder="1" applyAlignment="1">
      <alignment horizontal="left" vertical="center"/>
    </xf>
    <xf numFmtId="178" fontId="5" fillId="0" borderId="21" xfId="269" applyNumberFormat="1" applyFont="1" applyBorder="1" applyAlignment="1">
      <alignment vertical="center"/>
    </xf>
    <xf numFmtId="0" fontId="5" fillId="0" borderId="19" xfId="269" applyNumberFormat="1" applyFont="1" applyBorder="1" applyAlignment="1">
      <alignment horizontal="left" vertical="center" indent="1"/>
    </xf>
    <xf numFmtId="187" fontId="5" fillId="0" borderId="0" xfId="274" applyNumberFormat="1" applyFont="1" applyBorder="1" applyAlignment="1">
      <alignment horizontal="left" vertical="center"/>
    </xf>
    <xf numFmtId="188" fontId="5" fillId="0" borderId="0" xfId="269" applyNumberFormat="1" applyFont="1" applyAlignment="1">
      <alignment horizontal="left" vertical="center"/>
    </xf>
    <xf numFmtId="189" fontId="5" fillId="0" borderId="0" xfId="269" applyNumberFormat="1" applyFont="1" applyAlignment="1">
      <alignment vertical="center"/>
    </xf>
    <xf numFmtId="0" fontId="5" fillId="0" borderId="26" xfId="269" applyNumberFormat="1" applyFont="1" applyBorder="1" applyAlignment="1">
      <alignment horizontal="left" vertical="center" indent="1"/>
    </xf>
    <xf numFmtId="188" fontId="5" fillId="0" borderId="29" xfId="269" applyNumberFormat="1" applyFont="1" applyBorder="1" applyAlignment="1">
      <alignment horizontal="left" vertical="center"/>
    </xf>
    <xf numFmtId="0" fontId="5" fillId="0" borderId="24" xfId="269" applyNumberFormat="1" applyFont="1" applyBorder="1" applyAlignment="1">
      <alignment horizontal="left" vertical="center" indent="1"/>
    </xf>
    <xf numFmtId="188" fontId="5" fillId="0" borderId="23" xfId="269" applyNumberFormat="1" applyFont="1" applyBorder="1" applyAlignment="1">
      <alignment horizontal="left" vertical="center"/>
    </xf>
    <xf numFmtId="0" fontId="5" fillId="0" borderId="31" xfId="269" applyNumberFormat="1" applyFont="1" applyBorder="1" applyAlignment="1">
      <alignment horizontal="left" vertical="center" indent="1"/>
    </xf>
    <xf numFmtId="0" fontId="6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center" vertical="center" wrapText="1"/>
    </xf>
    <xf numFmtId="0" fontId="42" fillId="0" borderId="14" xfId="269" applyNumberFormat="1" applyFont="1" applyBorder="1" applyAlignment="1">
      <alignment horizontal="center" vertical="center"/>
    </xf>
    <xf numFmtId="0" fontId="42" fillId="0" borderId="15" xfId="269" applyNumberFormat="1" applyFont="1" applyBorder="1" applyAlignment="1">
      <alignment horizontal="center" vertical="center"/>
    </xf>
    <xf numFmtId="178" fontId="42" fillId="0" borderId="0" xfId="269" applyNumberFormat="1" applyFont="1" applyAlignment="1">
      <alignment horizontal="right" vertical="center"/>
    </xf>
    <xf numFmtId="184" fontId="42" fillId="0" borderId="0" xfId="269" applyNumberFormat="1" applyFont="1" applyAlignment="1">
      <alignment vertical="center"/>
    </xf>
    <xf numFmtId="179" fontId="42" fillId="0" borderId="0" xfId="269" applyNumberFormat="1" applyFont="1" applyAlignment="1">
      <alignment vertical="center"/>
    </xf>
    <xf numFmtId="0" fontId="42" fillId="0" borderId="42" xfId="269" applyNumberFormat="1" applyFont="1" applyBorder="1" applyAlignment="1">
      <alignment horizontal="left" vertical="center"/>
    </xf>
    <xf numFmtId="178" fontId="42" fillId="0" borderId="29" xfId="269" applyNumberFormat="1" applyFont="1" applyBorder="1" applyAlignment="1">
      <alignment horizontal="right" vertical="center"/>
    </xf>
    <xf numFmtId="178" fontId="42" fillId="0" borderId="29" xfId="269" applyNumberFormat="1" applyFont="1" applyBorder="1" applyAlignment="1">
      <alignment vertical="center"/>
    </xf>
    <xf numFmtId="179" fontId="42" fillId="0" borderId="29" xfId="269" applyNumberFormat="1" applyFont="1" applyBorder="1" applyAlignment="1">
      <alignment vertical="center"/>
    </xf>
    <xf numFmtId="0" fontId="42" fillId="0" borderId="39" xfId="269" applyNumberFormat="1" applyFont="1" applyBorder="1" applyAlignment="1">
      <alignment horizontal="left" vertical="center"/>
    </xf>
    <xf numFmtId="0" fontId="42" fillId="0" borderId="43" xfId="269" applyNumberFormat="1" applyFont="1" applyBorder="1" applyAlignment="1">
      <alignment horizontal="center" vertical="center"/>
    </xf>
    <xf numFmtId="178" fontId="42" fillId="0" borderId="23" xfId="269" applyNumberFormat="1" applyFont="1" applyBorder="1" applyAlignment="1">
      <alignment horizontal="right" vertical="center"/>
    </xf>
    <xf numFmtId="184" fontId="42" fillId="0" borderId="23" xfId="269" applyNumberFormat="1" applyFont="1" applyBorder="1" applyAlignment="1">
      <alignment vertical="center"/>
    </xf>
    <xf numFmtId="179" fontId="42" fillId="0" borderId="23" xfId="269" applyNumberFormat="1" applyFont="1" applyBorder="1" applyAlignment="1">
      <alignment vertical="center"/>
    </xf>
    <xf numFmtId="0" fontId="42" fillId="0" borderId="39" xfId="269" applyNumberFormat="1" applyFont="1" applyBorder="1" applyAlignment="1">
      <alignment horizontal="center" vertical="center"/>
    </xf>
    <xf numFmtId="184" fontId="42" fillId="0" borderId="29" xfId="269" applyNumberFormat="1" applyFont="1" applyBorder="1" applyAlignment="1">
      <alignment vertical="center"/>
    </xf>
    <xf numFmtId="0" fontId="42" fillId="0" borderId="45" xfId="269" applyNumberFormat="1" applyFont="1" applyBorder="1" applyAlignment="1">
      <alignment horizontal="left" vertical="center" indent="1"/>
    </xf>
    <xf numFmtId="0" fontId="42" fillId="0" borderId="46" xfId="269" applyNumberFormat="1" applyFont="1" applyBorder="1" applyAlignment="1">
      <alignment horizontal="left" vertical="center"/>
    </xf>
    <xf numFmtId="178" fontId="42" fillId="0" borderId="21" xfId="269" applyNumberFormat="1" applyFont="1" applyBorder="1" applyAlignment="1">
      <alignment horizontal="right" vertical="center"/>
    </xf>
    <xf numFmtId="178" fontId="42" fillId="0" borderId="21" xfId="269" applyNumberFormat="1" applyFont="1" applyBorder="1" applyAlignment="1">
      <alignment vertical="center"/>
    </xf>
    <xf numFmtId="179" fontId="42" fillId="0" borderId="21" xfId="269" applyNumberFormat="1" applyFont="1" applyBorder="1" applyAlignment="1">
      <alignment vertical="center"/>
    </xf>
    <xf numFmtId="0" fontId="42" fillId="0" borderId="18" xfId="269" applyNumberFormat="1" applyFont="1" applyBorder="1" applyAlignment="1">
      <alignment horizontal="left" vertical="center" indent="1"/>
    </xf>
    <xf numFmtId="178" fontId="42" fillId="0" borderId="0" xfId="269" quotePrefix="1" applyNumberFormat="1" applyFont="1" applyAlignment="1">
      <alignment horizontal="right" vertical="center"/>
    </xf>
    <xf numFmtId="184" fontId="42" fillId="0" borderId="0" xfId="269" applyNumberFormat="1" applyFont="1" applyAlignment="1">
      <alignment horizontal="right" vertical="center"/>
    </xf>
    <xf numFmtId="179" fontId="42" fillId="0" borderId="0" xfId="269" applyNumberFormat="1" applyFont="1" applyAlignment="1">
      <alignment horizontal="right" vertical="center"/>
    </xf>
    <xf numFmtId="178" fontId="40" fillId="0" borderId="1" xfId="269" applyNumberFormat="1" applyFont="1" applyBorder="1" applyAlignment="1">
      <alignment vertical="center"/>
    </xf>
    <xf numFmtId="184" fontId="40" fillId="0" borderId="1" xfId="269" applyNumberFormat="1" applyFont="1" applyBorder="1" applyAlignment="1">
      <alignment vertical="center"/>
    </xf>
    <xf numFmtId="179" fontId="40" fillId="0" borderId="1" xfId="269" applyNumberFormat="1" applyFont="1" applyBorder="1" applyAlignment="1">
      <alignment vertical="center"/>
    </xf>
    <xf numFmtId="0" fontId="42" fillId="0" borderId="0" xfId="269" applyNumberFormat="1" applyFont="1" applyAlignment="1">
      <alignment vertical="top"/>
    </xf>
    <xf numFmtId="0" fontId="42" fillId="0" borderId="0" xfId="269" applyNumberFormat="1" applyFont="1" applyAlignment="1">
      <alignment horizontal="right" vertical="center"/>
    </xf>
    <xf numFmtId="0" fontId="6" fillId="0" borderId="19" xfId="2" applyNumberFormat="1" applyFont="1" applyFill="1" applyBorder="1" applyAlignment="1" applyProtection="1">
      <alignment horizontal="distributed" vertical="center" indent="2"/>
    </xf>
    <xf numFmtId="178" fontId="6" fillId="0" borderId="0" xfId="2" applyNumberFormat="1" applyFont="1" applyFill="1" applyAlignment="1" applyProtection="1">
      <alignment vertical="center"/>
    </xf>
    <xf numFmtId="178" fontId="46" fillId="0" borderId="0" xfId="2" applyNumberFormat="1" applyFont="1" applyFill="1" applyAlignment="1" applyProtection="1">
      <alignment vertical="center"/>
    </xf>
    <xf numFmtId="178" fontId="4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1" fillId="0" borderId="19" xfId="2" applyNumberFormat="1" applyFont="1" applyFill="1" applyBorder="1" applyAlignment="1" applyProtection="1">
      <alignment horizontal="center" vertical="center"/>
    </xf>
    <xf numFmtId="178" fontId="61" fillId="0" borderId="0" xfId="2" applyNumberFormat="1" applyFont="1" applyFill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left" vertical="center" indent="1"/>
    </xf>
    <xf numFmtId="178" fontId="6" fillId="0" borderId="29" xfId="2" applyNumberFormat="1" applyFont="1" applyFill="1" applyBorder="1" applyAlignment="1" applyProtection="1">
      <alignment vertical="center"/>
    </xf>
    <xf numFmtId="178" fontId="46" fillId="0" borderId="29" xfId="2" applyNumberFormat="1" applyFont="1" applyFill="1" applyBorder="1" applyAlignment="1" applyProtection="1">
      <alignment vertical="center"/>
    </xf>
    <xf numFmtId="0" fontId="6" fillId="0" borderId="31" xfId="2" applyNumberFormat="1" applyFont="1" applyFill="1" applyBorder="1" applyAlignment="1" applyProtection="1">
      <alignment horizontal="left" vertical="center" indent="1"/>
    </xf>
    <xf numFmtId="178" fontId="6" fillId="0" borderId="28" xfId="2" applyNumberFormat="1" applyFont="1" applyFill="1" applyBorder="1" applyAlignment="1" applyProtection="1">
      <alignment vertical="center"/>
    </xf>
    <xf numFmtId="178" fontId="46" fillId="0" borderId="28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distributed" vertical="center" indent="2"/>
    </xf>
    <xf numFmtId="0" fontId="61" fillId="0" borderId="31" xfId="2" applyNumberFormat="1" applyFont="1" applyFill="1" applyBorder="1" applyAlignment="1" applyProtection="1">
      <alignment horizontal="center" vertical="center"/>
    </xf>
    <xf numFmtId="178" fontId="61" fillId="0" borderId="32" xfId="2" applyNumberFormat="1" applyFont="1" applyFill="1" applyBorder="1" applyAlignment="1" applyProtection="1">
      <alignment vertical="center"/>
    </xf>
    <xf numFmtId="178" fontId="61" fillId="0" borderId="28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left" vertical="center" indent="1"/>
    </xf>
    <xf numFmtId="189" fontId="6" fillId="0" borderId="0" xfId="5" applyNumberFormat="1" applyFont="1" applyFill="1" applyAlignment="1" applyProtection="1">
      <alignment vertical="center"/>
    </xf>
    <xf numFmtId="189" fontId="6" fillId="0" borderId="28" xfId="5" applyNumberFormat="1" applyFont="1" applyFill="1" applyBorder="1" applyAlignment="1" applyProtection="1">
      <alignment vertical="center"/>
    </xf>
    <xf numFmtId="0" fontId="62" fillId="0" borderId="31" xfId="2" applyNumberFormat="1" applyFont="1" applyFill="1" applyBorder="1" applyAlignment="1" applyProtection="1">
      <alignment horizontal="center" vertical="center"/>
    </xf>
    <xf numFmtId="178" fontId="62" fillId="0" borderId="28" xfId="2" applyNumberFormat="1" applyFont="1" applyFill="1" applyBorder="1" applyAlignment="1" applyProtection="1">
      <alignment vertical="center"/>
    </xf>
    <xf numFmtId="0" fontId="63" fillId="0" borderId="0" xfId="269" applyNumberFormat="1" applyFont="1" applyAlignment="1">
      <alignment vertical="center"/>
    </xf>
    <xf numFmtId="0" fontId="3" fillId="0" borderId="0" xfId="269" applyNumberFormat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47" xfId="269" applyNumberFormat="1" applyFont="1" applyBorder="1" applyAlignment="1">
      <alignment horizontal="center" vertical="center"/>
    </xf>
    <xf numFmtId="0" fontId="47" fillId="0" borderId="17" xfId="269" applyNumberFormat="1" applyFont="1" applyBorder="1" applyAlignment="1">
      <alignment vertical="center"/>
    </xf>
    <xf numFmtId="178" fontId="47" fillId="0" borderId="37" xfId="2" applyNumberFormat="1" applyFont="1" applyFill="1" applyBorder="1" applyAlignment="1" applyProtection="1">
      <alignment vertical="center" shrinkToFit="1"/>
    </xf>
    <xf numFmtId="178" fontId="47" fillId="0" borderId="48" xfId="269" applyNumberFormat="1" applyFont="1" applyBorder="1" applyAlignment="1">
      <alignment vertical="center" shrinkToFit="1"/>
    </xf>
    <xf numFmtId="0" fontId="47" fillId="0" borderId="49" xfId="269" applyNumberFormat="1" applyFont="1" applyBorder="1" applyAlignment="1">
      <alignment vertical="center"/>
    </xf>
    <xf numFmtId="178" fontId="47" fillId="0" borderId="37" xfId="2" applyNumberFormat="1" applyFont="1" applyFill="1" applyBorder="1" applyAlignment="1" applyProtection="1">
      <alignment vertical="center"/>
    </xf>
    <xf numFmtId="178" fontId="5" fillId="0" borderId="37" xfId="2" applyNumberFormat="1" applyFont="1" applyFill="1" applyBorder="1" applyAlignment="1" applyProtection="1">
      <alignment vertical="center" shrinkToFit="1"/>
    </xf>
    <xf numFmtId="178" fontId="42" fillId="0" borderId="50" xfId="2" applyNumberFormat="1" applyFont="1" applyFill="1" applyBorder="1" applyAlignment="1" applyProtection="1">
      <alignment vertical="center" shrinkToFit="1"/>
    </xf>
    <xf numFmtId="0" fontId="42" fillId="0" borderId="51" xfId="269" applyNumberFormat="1" applyFont="1" applyBorder="1" applyAlignment="1">
      <alignment horizontal="left" vertical="center" indent="1"/>
    </xf>
    <xf numFmtId="178" fontId="5" fillId="0" borderId="34" xfId="269" applyNumberFormat="1" applyFont="1" applyBorder="1" applyAlignment="1">
      <alignment vertical="center"/>
    </xf>
    <xf numFmtId="0" fontId="5" fillId="0" borderId="51" xfId="269" applyNumberFormat="1" applyFont="1" applyBorder="1" applyAlignment="1">
      <alignment horizontal="left" vertical="center" wrapText="1" indent="1"/>
    </xf>
    <xf numFmtId="178" fontId="5" fillId="0" borderId="37" xfId="2" applyNumberFormat="1" applyFont="1" applyFill="1" applyBorder="1" applyAlignment="1" applyProtection="1">
      <alignment vertical="center"/>
    </xf>
    <xf numFmtId="178" fontId="42" fillId="0" borderId="34" xfId="269" applyNumberFormat="1" applyFont="1" applyBorder="1" applyAlignment="1">
      <alignment vertical="center" shrinkToFit="1"/>
    </xf>
    <xf numFmtId="0" fontId="5" fillId="0" borderId="51" xfId="269" applyNumberFormat="1" applyFont="1" applyBorder="1" applyAlignment="1">
      <alignment horizontal="left" vertical="center" indent="1" shrinkToFit="1"/>
    </xf>
    <xf numFmtId="0" fontId="47" fillId="0" borderId="19" xfId="269" applyNumberFormat="1" applyFont="1" applyBorder="1" applyAlignment="1">
      <alignment vertical="center"/>
    </xf>
    <xf numFmtId="178" fontId="40" fillId="0" borderId="50" xfId="2" applyNumberFormat="1" applyFont="1" applyFill="1" applyBorder="1" applyAlignment="1" applyProtection="1">
      <alignment vertical="center" shrinkToFit="1"/>
    </xf>
    <xf numFmtId="0" fontId="5" fillId="0" borderId="51" xfId="269" applyNumberFormat="1" applyFont="1" applyBorder="1" applyAlignment="1">
      <alignment horizontal="left" vertical="center" indent="1"/>
    </xf>
    <xf numFmtId="0" fontId="47" fillId="0" borderId="51" xfId="269" applyNumberFormat="1" applyFont="1" applyBorder="1" applyAlignment="1">
      <alignment vertical="center"/>
    </xf>
    <xf numFmtId="178" fontId="5" fillId="0" borderId="34" xfId="2" applyNumberFormat="1" applyFont="1" applyFill="1" applyBorder="1" applyAlignment="1" applyProtection="1">
      <alignment vertical="center" shrinkToFit="1"/>
    </xf>
    <xf numFmtId="178" fontId="5" fillId="0" borderId="36" xfId="2" applyNumberFormat="1" applyFont="1" applyFill="1" applyBorder="1" applyAlignment="1" applyProtection="1">
      <alignment vertical="center" shrinkToFit="1"/>
    </xf>
    <xf numFmtId="0" fontId="5" fillId="0" borderId="52" xfId="269" applyNumberFormat="1" applyFont="1" applyBorder="1" applyAlignment="1">
      <alignment horizontal="left" vertical="center" indent="1"/>
    </xf>
    <xf numFmtId="178" fontId="5" fillId="0" borderId="36" xfId="2" applyNumberFormat="1" applyFont="1" applyFill="1" applyBorder="1" applyAlignment="1" applyProtection="1">
      <alignment vertical="center"/>
    </xf>
    <xf numFmtId="0" fontId="5" fillId="0" borderId="32" xfId="269" applyNumberFormat="1" applyFont="1" applyBorder="1" applyAlignment="1">
      <alignment vertical="center"/>
    </xf>
    <xf numFmtId="0" fontId="47" fillId="0" borderId="17" xfId="2" applyNumberFormat="1" applyFont="1" applyFill="1" applyBorder="1" applyAlignment="1" applyProtection="1">
      <alignment horizontal="left" vertical="center" indent="1"/>
    </xf>
    <xf numFmtId="178" fontId="47" fillId="0" borderId="27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distributed" vertical="center" indent="2"/>
    </xf>
    <xf numFmtId="0" fontId="47" fillId="0" borderId="19" xfId="2" applyNumberFormat="1" applyFont="1" applyFill="1" applyBorder="1" applyAlignment="1" applyProtection="1">
      <alignment horizontal="left" vertical="center" indent="1"/>
    </xf>
    <xf numFmtId="178" fontId="47" fillId="0" borderId="0" xfId="2" quotePrefix="1" applyNumberFormat="1" applyFont="1" applyFill="1" applyBorder="1" applyAlignment="1" applyProtection="1">
      <alignment horizontal="right" vertical="center"/>
    </xf>
    <xf numFmtId="0" fontId="47" fillId="0" borderId="31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distributed" vertical="center" wrapText="1" indent="2"/>
    </xf>
    <xf numFmtId="0" fontId="5" fillId="0" borderId="36" xfId="2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vertical="center"/>
    </xf>
    <xf numFmtId="179" fontId="5" fillId="0" borderId="28" xfId="2" applyNumberFormat="1" applyFont="1" applyFill="1" applyBorder="1" applyAlignment="1" applyProtection="1">
      <alignment vertical="center"/>
    </xf>
    <xf numFmtId="0" fontId="47" fillId="0" borderId="0" xfId="269" applyNumberFormat="1" applyFont="1" applyAlignment="1">
      <alignment horizontal="left" vertical="center"/>
    </xf>
    <xf numFmtId="0" fontId="64" fillId="0" borderId="0" xfId="269" applyNumberFormat="1" applyFont="1" applyAlignment="1">
      <alignment horizontal="left" vertical="center"/>
    </xf>
    <xf numFmtId="10" fontId="5" fillId="0" borderId="0" xfId="269" applyNumberFormat="1" applyFont="1" applyAlignment="1">
      <alignment horizontal="right" vertical="center" indent="1"/>
    </xf>
    <xf numFmtId="190" fontId="5" fillId="0" borderId="0" xfId="269" applyNumberFormat="1" applyFont="1" applyAlignment="1">
      <alignment horizontal="right" vertical="center" indent="1"/>
    </xf>
    <xf numFmtId="10" fontId="5" fillId="0" borderId="28" xfId="269" applyNumberFormat="1" applyFont="1" applyBorder="1" applyAlignment="1">
      <alignment horizontal="right" vertical="center" indent="1"/>
    </xf>
    <xf numFmtId="191" fontId="5" fillId="0" borderId="28" xfId="269" applyNumberFormat="1" applyFont="1" applyBorder="1" applyAlignment="1">
      <alignment horizontal="right" vertical="center" indent="1"/>
    </xf>
    <xf numFmtId="49" fontId="5" fillId="0" borderId="0" xfId="269" applyNumberFormat="1" applyFont="1" applyAlignment="1">
      <alignment horizontal="left" vertical="center"/>
    </xf>
    <xf numFmtId="0" fontId="5" fillId="0" borderId="17" xfId="2" applyNumberFormat="1" applyFont="1" applyFill="1" applyBorder="1" applyAlignment="1" applyProtection="1">
      <alignment horizontal="center" vertical="center" shrinkToFit="1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0" fontId="5" fillId="0" borderId="44" xfId="2" applyNumberFormat="1" applyFont="1" applyFill="1" applyBorder="1" applyAlignment="1" applyProtection="1">
      <alignment horizontal="center" vertical="center" wrapText="1"/>
    </xf>
    <xf numFmtId="179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Border="1" applyAlignment="1">
      <alignment horizontal="left" vertical="center" wrapText="1" indent="1"/>
    </xf>
    <xf numFmtId="0" fontId="5" fillId="0" borderId="0" xfId="269" applyNumberFormat="1" applyFont="1" applyAlignment="1">
      <alignment horizontal="left" vertical="center" wrapText="1" indent="1"/>
    </xf>
    <xf numFmtId="0" fontId="5" fillId="0" borderId="28" xfId="269" applyNumberFormat="1" applyFont="1" applyBorder="1" applyAlignment="1">
      <alignment horizontal="left" vertical="center" wrapText="1" indent="1"/>
    </xf>
    <xf numFmtId="0" fontId="47" fillId="0" borderId="28" xfId="269" applyNumberFormat="1" applyFont="1" applyBorder="1" applyAlignment="1">
      <alignment horizontal="center" vertical="center" wrapText="1"/>
    </xf>
    <xf numFmtId="178" fontId="47" fillId="0" borderId="15" xfId="2" applyNumberFormat="1" applyFont="1" applyFill="1" applyBorder="1" applyAlignment="1" applyProtection="1">
      <alignment vertical="center"/>
    </xf>
    <xf numFmtId="178" fontId="47" fillId="0" borderId="1" xfId="2" applyNumberFormat="1" applyFont="1" applyFill="1" applyBorder="1" applyAlignment="1" applyProtection="1">
      <alignment vertical="center"/>
    </xf>
    <xf numFmtId="0" fontId="55" fillId="0" borderId="0" xfId="269" applyNumberFormat="1" applyFont="1" applyAlignment="1">
      <alignment vertical="center"/>
    </xf>
    <xf numFmtId="0" fontId="65" fillId="0" borderId="0" xfId="275" applyNumberFormat="1" applyFill="1" applyAlignment="1" applyProtection="1">
      <alignment vertical="center"/>
    </xf>
    <xf numFmtId="0" fontId="65" fillId="0" borderId="0" xfId="275">
      <alignment vertical="center"/>
    </xf>
    <xf numFmtId="0" fontId="65" fillId="0" borderId="0" xfId="275" applyNumberFormat="1" applyAlignment="1">
      <alignment vertical="center"/>
    </xf>
    <xf numFmtId="0" fontId="65" fillId="0" borderId="0" xfId="275" applyNumberFormat="1" applyFill="1" applyBorder="1" applyAlignment="1" applyProtection="1">
      <alignment vertical="center"/>
    </xf>
    <xf numFmtId="0" fontId="42" fillId="0" borderId="0" xfId="2" applyNumberFormat="1" applyFont="1" applyFill="1" applyBorder="1" applyAlignment="1" applyProtection="1">
      <alignment horizontal="left" vertical="center" indent="1"/>
    </xf>
    <xf numFmtId="0" fontId="42" fillId="0" borderId="19" xfId="2" applyNumberFormat="1" applyFont="1" applyFill="1" applyBorder="1" applyAlignment="1" applyProtection="1">
      <alignment horizontal="left" vertical="center" indent="1"/>
    </xf>
    <xf numFmtId="0" fontId="42" fillId="0" borderId="25" xfId="2" applyNumberFormat="1" applyFont="1" applyFill="1" applyBorder="1" applyAlignment="1" applyProtection="1">
      <alignment horizontal="left" vertical="center" indent="1"/>
    </xf>
    <xf numFmtId="0" fontId="42" fillId="0" borderId="18" xfId="2" applyNumberFormat="1" applyFont="1" applyFill="1" applyBorder="1" applyAlignment="1" applyProtection="1">
      <alignment horizontal="left" vertical="center" indent="1"/>
    </xf>
    <xf numFmtId="0" fontId="42" fillId="0" borderId="20" xfId="2" applyNumberFormat="1" applyFont="1" applyFill="1" applyBorder="1" applyAlignment="1" applyProtection="1">
      <alignment horizontal="left" vertical="center" indent="1"/>
    </xf>
    <xf numFmtId="0" fontId="42" fillId="0" borderId="13" xfId="2" applyNumberFormat="1" applyFont="1" applyFill="1" applyBorder="1" applyAlignment="1" applyProtection="1">
      <alignment horizontal="center" vertical="center"/>
    </xf>
    <xf numFmtId="0" fontId="42" fillId="0" borderId="14" xfId="2" applyNumberFormat="1" applyFont="1" applyFill="1" applyBorder="1" applyAlignment="1" applyProtection="1">
      <alignment horizontal="center" vertical="center"/>
    </xf>
    <xf numFmtId="0" fontId="42" fillId="0" borderId="16" xfId="2" applyNumberFormat="1" applyFont="1" applyFill="1" applyBorder="1" applyAlignment="1" applyProtection="1">
      <alignment horizontal="left" vertical="center" indent="1"/>
    </xf>
    <xf numFmtId="0" fontId="42" fillId="0" borderId="21" xfId="2" applyNumberFormat="1" applyFont="1" applyFill="1" applyBorder="1" applyAlignment="1" applyProtection="1">
      <alignment horizontal="left" vertical="center" indent="1"/>
    </xf>
    <xf numFmtId="0" fontId="42" fillId="0" borderId="22" xfId="2" applyNumberFormat="1" applyFont="1" applyFill="1" applyBorder="1" applyAlignment="1" applyProtection="1">
      <alignment horizontal="left" vertical="center" indent="1"/>
    </xf>
    <xf numFmtId="0" fontId="42" fillId="0" borderId="23" xfId="2" applyNumberFormat="1" applyFont="1" applyFill="1" applyBorder="1" applyAlignment="1" applyProtection="1">
      <alignment horizontal="left" vertical="center" indent="1"/>
    </xf>
    <xf numFmtId="0" fontId="42" fillId="0" borderId="24" xfId="2" applyNumberFormat="1" applyFont="1" applyFill="1" applyBorder="1" applyAlignment="1" applyProtection="1">
      <alignment horizontal="left" vertical="center" indent="1"/>
    </xf>
    <xf numFmtId="0" fontId="42" fillId="0" borderId="15" xfId="269" applyNumberFormat="1" applyFont="1" applyBorder="1" applyAlignment="1">
      <alignment horizontal="center" vertical="center"/>
    </xf>
    <xf numFmtId="0" fontId="1" fillId="0" borderId="13" xfId="268" applyBorder="1" applyAlignment="1">
      <alignment horizontal="center" vertical="center"/>
    </xf>
    <xf numFmtId="0" fontId="42" fillId="0" borderId="1" xfId="269" applyNumberFormat="1" applyFont="1" applyBorder="1" applyAlignment="1">
      <alignment horizontal="center" vertical="center"/>
    </xf>
    <xf numFmtId="0" fontId="5" fillId="0" borderId="17" xfId="2" quotePrefix="1" applyNumberFormat="1" applyFont="1" applyFill="1" applyBorder="1" applyAlignment="1" applyProtection="1">
      <alignment horizontal="right" vertical="center" wrapText="1" indent="1"/>
    </xf>
    <xf numFmtId="0" fontId="1" fillId="0" borderId="24" xfId="268" applyBorder="1" applyAlignment="1">
      <alignment horizontal="right" vertical="center" wrapText="1" indent="1"/>
    </xf>
    <xf numFmtId="0" fontId="5" fillId="0" borderId="19" xfId="2" quotePrefix="1" applyNumberFormat="1" applyFont="1" applyFill="1" applyBorder="1" applyAlignment="1" applyProtection="1">
      <alignment horizontal="right" vertical="center" wrapText="1" indent="1"/>
    </xf>
    <xf numFmtId="0" fontId="5" fillId="0" borderId="24" xfId="2" quotePrefix="1" applyNumberFormat="1" applyFont="1" applyFill="1" applyBorder="1" applyAlignment="1" applyProtection="1">
      <alignment horizontal="right" vertical="center" wrapText="1" indent="1"/>
    </xf>
    <xf numFmtId="0" fontId="42" fillId="0" borderId="27" xfId="2" applyNumberFormat="1" applyFont="1" applyFill="1" applyBorder="1" applyAlignment="1" applyProtection="1">
      <alignment horizontal="left" vertical="center"/>
    </xf>
    <xf numFmtId="0" fontId="1" fillId="0" borderId="27" xfId="268" applyBorder="1" applyAlignment="1">
      <alignment horizontal="left" vertical="center"/>
    </xf>
    <xf numFmtId="0" fontId="42" fillId="0" borderId="0" xfId="2" applyNumberFormat="1" applyFont="1" applyFill="1" applyAlignment="1" applyProtection="1">
      <alignment horizontal="right" vertical="center"/>
    </xf>
    <xf numFmtId="0" fontId="1" fillId="0" borderId="0" xfId="268" applyAlignment="1">
      <alignment horizontal="right" vertical="center"/>
    </xf>
    <xf numFmtId="0" fontId="49" fillId="0" borderId="25" xfId="2" applyNumberFormat="1" applyFont="1" applyFill="1" applyBorder="1" applyAlignment="1" applyProtection="1">
      <alignment horizontal="left" vertical="center" wrapText="1" indent="1"/>
    </xf>
    <xf numFmtId="0" fontId="49" fillId="0" borderId="18" xfId="2" applyNumberFormat="1" applyFont="1" applyFill="1" applyBorder="1" applyAlignment="1" applyProtection="1">
      <alignment horizontal="left" vertical="center" wrapText="1" indent="1"/>
    </xf>
    <xf numFmtId="0" fontId="49" fillId="0" borderId="20" xfId="2" applyNumberFormat="1" applyFont="1" applyFill="1" applyBorder="1" applyAlignment="1" applyProtection="1">
      <alignment horizontal="left" vertical="center" wrapText="1" inden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10" fillId="0" borderId="13" xfId="270" applyBorder="1" applyAlignment="1">
      <alignment horizontal="center" vertical="center"/>
    </xf>
    <xf numFmtId="0" fontId="49" fillId="0" borderId="16" xfId="2" applyNumberFormat="1" applyFont="1" applyFill="1" applyBorder="1" applyAlignment="1" applyProtection="1">
      <alignment horizontal="left" vertical="center" wrapText="1" indent="1"/>
    </xf>
    <xf numFmtId="0" fontId="50" fillId="0" borderId="20" xfId="269" applyNumberFormat="1" applyFont="1" applyBorder="1" applyAlignment="1">
      <alignment horizontal="left" vertical="center" wrapText="1" indent="1"/>
    </xf>
    <xf numFmtId="0" fontId="49" fillId="0" borderId="30" xfId="2" applyNumberFormat="1" applyFont="1" applyFill="1" applyBorder="1" applyAlignment="1" applyProtection="1">
      <alignment horizontal="left" vertical="center" wrapText="1" indent="1"/>
    </xf>
    <xf numFmtId="178" fontId="5" fillId="0" borderId="33" xfId="2" applyNumberFormat="1" applyFont="1" applyFill="1" applyBorder="1" applyAlignment="1" applyProtection="1">
      <alignment horizontal="right" vertical="center"/>
    </xf>
    <xf numFmtId="178" fontId="5" fillId="0" borderId="27" xfId="2" applyNumberFormat="1" applyFont="1" applyFill="1" applyBorder="1" applyAlignment="1" applyProtection="1">
      <alignment horizontal="right" vertical="center"/>
    </xf>
    <xf numFmtId="178" fontId="5" fillId="0" borderId="34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32" xfId="2" quotePrefix="1" applyNumberFormat="1" applyFont="1" applyFill="1" applyBorder="1" applyAlignment="1" applyProtection="1">
      <alignment horizontal="right" vertical="center"/>
    </xf>
    <xf numFmtId="178" fontId="5" fillId="0" borderId="28" xfId="2" quotePrefix="1" applyNumberFormat="1" applyFont="1" applyFill="1" applyBorder="1" applyAlignment="1" applyProtection="1">
      <alignment horizontal="right" vertical="center"/>
    </xf>
    <xf numFmtId="0" fontId="5" fillId="0" borderId="17" xfId="269" applyNumberFormat="1" applyFont="1" applyBorder="1" applyAlignment="1">
      <alignment horizontal="right" vertical="center" indent="1"/>
    </xf>
    <xf numFmtId="0" fontId="5" fillId="0" borderId="19" xfId="269" applyNumberFormat="1" applyFont="1" applyBorder="1" applyAlignment="1">
      <alignment horizontal="right" vertical="center" indent="1"/>
    </xf>
    <xf numFmtId="0" fontId="5" fillId="0" borderId="26" xfId="269" quotePrefix="1" applyNumberFormat="1" applyFont="1" applyBorder="1" applyAlignment="1">
      <alignment horizontal="right" vertical="center" indent="1"/>
    </xf>
    <xf numFmtId="0" fontId="3" fillId="0" borderId="24" xfId="269" applyNumberFormat="1" applyBorder="1" applyAlignment="1">
      <alignment horizontal="right" indent="1"/>
    </xf>
    <xf numFmtId="0" fontId="5" fillId="0" borderId="19" xfId="269" quotePrefix="1" applyNumberFormat="1" applyFont="1" applyBorder="1" applyAlignment="1">
      <alignment horizontal="right" vertical="center" indent="1"/>
    </xf>
    <xf numFmtId="0" fontId="3" fillId="0" borderId="31" xfId="269" applyNumberFormat="1" applyBorder="1" applyAlignment="1">
      <alignment horizontal="right" indent="1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31" xfId="2" applyNumberFormat="1" applyFont="1" applyFill="1" applyBorder="1" applyAlignment="1" applyProtection="1">
      <alignment vertical="center"/>
    </xf>
    <xf numFmtId="0" fontId="52" fillId="0" borderId="35" xfId="2" applyNumberFormat="1" applyFont="1" applyFill="1" applyBorder="1" applyAlignment="1" applyProtection="1">
      <alignment horizontal="center" vertical="center" wrapText="1"/>
    </xf>
    <xf numFmtId="0" fontId="52" fillId="0" borderId="3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3" xfId="2" applyNumberFormat="1" applyFont="1" applyFill="1" applyBorder="1" applyAlignment="1" applyProtection="1">
      <alignment horizontal="center" vertical="center" shrinkToFit="1"/>
    </xf>
    <xf numFmtId="0" fontId="5" fillId="0" borderId="35" xfId="2" applyNumberFormat="1" applyFont="1" applyFill="1" applyBorder="1" applyAlignment="1" applyProtection="1">
      <alignment horizontal="center" vertical="center" wrapText="1"/>
    </xf>
    <xf numFmtId="0" fontId="5" fillId="0" borderId="36" xfId="2" applyNumberFormat="1" applyFont="1" applyFill="1" applyBorder="1" applyAlignment="1" applyProtection="1">
      <alignment horizontal="center" vertical="center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5" fillId="0" borderId="36" xfId="2" applyNumberFormat="1" applyFont="1" applyFill="1" applyBorder="1" applyAlignment="1" applyProtection="1">
      <alignment horizontal="center" vertical="center" wrapText="1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4" fillId="0" borderId="36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47" fillId="0" borderId="15" xfId="269" applyNumberFormat="1" applyFont="1" applyBorder="1" applyAlignment="1">
      <alignment horizontal="center" vertical="center"/>
    </xf>
    <xf numFmtId="0" fontId="47" fillId="0" borderId="1" xfId="269" applyNumberFormat="1" applyFont="1" applyBorder="1" applyAlignment="1">
      <alignment horizontal="center" vertical="center"/>
    </xf>
    <xf numFmtId="0" fontId="5" fillId="0" borderId="31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42" fillId="0" borderId="1" xfId="269" applyNumberFormat="1" applyFon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27" xfId="269" applyNumberFormat="1" applyFont="1" applyBorder="1" applyAlignment="1">
      <alignment horizontal="center" vertical="center" wrapText="1"/>
    </xf>
    <xf numFmtId="0" fontId="55" fillId="0" borderId="0" xfId="269" applyNumberFormat="1" applyFont="1" applyAlignment="1">
      <alignment vertical="center"/>
    </xf>
    <xf numFmtId="0" fontId="55" fillId="0" borderId="28" xfId="269" applyNumberFormat="1" applyFont="1" applyBorder="1" applyAlignment="1">
      <alignment vertical="center"/>
    </xf>
    <xf numFmtId="0" fontId="47" fillId="0" borderId="35" xfId="269" applyNumberFormat="1" applyFont="1" applyBorder="1" applyAlignment="1">
      <alignment horizontal="center" vertical="center"/>
    </xf>
    <xf numFmtId="0" fontId="47" fillId="0" borderId="37" xfId="269" applyNumberFormat="1" applyFont="1" applyBorder="1" applyAlignment="1">
      <alignment vertical="center"/>
    </xf>
    <xf numFmtId="0" fontId="47" fillId="0" borderId="36" xfId="269" applyNumberFormat="1" applyFont="1" applyBorder="1" applyAlignment="1">
      <alignment vertical="center"/>
    </xf>
    <xf numFmtId="0" fontId="5" fillId="0" borderId="35" xfId="269" applyNumberFormat="1" applyFont="1" applyBorder="1" applyAlignment="1">
      <alignment horizontal="center" vertical="center" wrapText="1"/>
    </xf>
    <xf numFmtId="0" fontId="55" fillId="0" borderId="37" xfId="269" applyNumberFormat="1" applyFont="1" applyBorder="1" applyAlignment="1">
      <alignment horizontal="center" vertical="center"/>
    </xf>
    <xf numFmtId="0" fontId="55" fillId="0" borderId="36" xfId="269" applyNumberFormat="1" applyFont="1" applyBorder="1" applyAlignment="1">
      <alignment horizontal="center" vertical="center"/>
    </xf>
    <xf numFmtId="0" fontId="6" fillId="0" borderId="33" xfId="269" applyNumberFormat="1" applyFont="1" applyBorder="1" applyAlignment="1">
      <alignment horizontal="center" vertical="center" wrapText="1"/>
    </xf>
    <xf numFmtId="0" fontId="6" fillId="0" borderId="34" xfId="269" applyNumberFormat="1" applyFont="1" applyBorder="1" applyAlignment="1">
      <alignment horizontal="center" vertical="center" wrapText="1"/>
    </xf>
    <xf numFmtId="0" fontId="6" fillId="0" borderId="32" xfId="269" applyNumberFormat="1" applyFont="1" applyBorder="1" applyAlignment="1">
      <alignment horizontal="center" vertical="center" wrapText="1"/>
    </xf>
    <xf numFmtId="0" fontId="6" fillId="0" borderId="14" xfId="269" applyNumberFormat="1" applyFont="1" applyBorder="1" applyAlignment="1">
      <alignment horizontal="center" vertical="center" wrapText="1"/>
    </xf>
    <xf numFmtId="0" fontId="19" fillId="0" borderId="14" xfId="269" applyNumberFormat="1" applyFont="1" applyBorder="1" applyAlignment="1">
      <alignment horizontal="center" vertical="center"/>
    </xf>
    <xf numFmtId="0" fontId="6" fillId="0" borderId="14" xfId="269" applyNumberFormat="1" applyFont="1" applyBorder="1" applyAlignment="1">
      <alignment horizontal="center" vertical="center"/>
    </xf>
    <xf numFmtId="0" fontId="5" fillId="0" borderId="33" xfId="269" applyNumberFormat="1" applyFont="1" applyBorder="1" applyAlignment="1">
      <alignment horizontal="center" vertical="center" wrapText="1"/>
    </xf>
    <xf numFmtId="0" fontId="55" fillId="0" borderId="34" xfId="269" applyNumberFormat="1" applyFont="1" applyBorder="1" applyAlignment="1">
      <alignment horizontal="center" vertical="center"/>
    </xf>
    <xf numFmtId="0" fontId="55" fillId="0" borderId="32" xfId="269" applyNumberFormat="1" applyFont="1" applyBorder="1" applyAlignment="1">
      <alignment horizontal="center" vertical="center"/>
    </xf>
    <xf numFmtId="0" fontId="5" fillId="34" borderId="27" xfId="269" applyNumberFormat="1" applyFont="1" applyFill="1" applyBorder="1" applyAlignment="1">
      <alignment horizontal="center" vertical="center" wrapText="1"/>
    </xf>
    <xf numFmtId="0" fontId="5" fillId="34" borderId="0" xfId="269" applyNumberFormat="1" applyFont="1" applyFill="1" applyAlignment="1">
      <alignment horizontal="center" vertical="center" wrapText="1"/>
    </xf>
    <xf numFmtId="0" fontId="5" fillId="34" borderId="28" xfId="269" applyNumberFormat="1" applyFont="1" applyFill="1" applyBorder="1" applyAlignment="1">
      <alignment horizontal="center" vertical="center" wrapText="1"/>
    </xf>
    <xf numFmtId="0" fontId="57" fillId="0" borderId="37" xfId="269" applyNumberFormat="1" applyFont="1" applyBorder="1" applyAlignment="1">
      <alignment vertical="center"/>
    </xf>
    <xf numFmtId="0" fontId="57" fillId="0" borderId="36" xfId="269" applyNumberFormat="1" applyFont="1" applyBorder="1" applyAlignment="1">
      <alignment vertical="center"/>
    </xf>
    <xf numFmtId="0" fontId="3" fillId="0" borderId="37" xfId="269" applyNumberFormat="1" applyBorder="1" applyAlignment="1">
      <alignment horizontal="center" vertical="center"/>
    </xf>
    <xf numFmtId="0" fontId="3" fillId="0" borderId="36" xfId="269" applyNumberForma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wrapText="1"/>
    </xf>
    <xf numFmtId="0" fontId="3" fillId="0" borderId="34" xfId="269" applyNumberFormat="1" applyBorder="1" applyAlignment="1">
      <alignment horizontal="center" vertical="center"/>
    </xf>
    <xf numFmtId="0" fontId="3" fillId="0" borderId="32" xfId="269" applyNumberFormat="1" applyBorder="1" applyAlignment="1">
      <alignment horizontal="center" vertical="center"/>
    </xf>
    <xf numFmtId="0" fontId="5" fillId="0" borderId="27" xfId="2" applyNumberFormat="1" applyFont="1" applyFill="1" applyBorder="1" applyAlignment="1" applyProtection="1">
      <alignment horizontal="right" vertical="center"/>
    </xf>
    <xf numFmtId="0" fontId="1" fillId="0" borderId="27" xfId="268" applyBorder="1" applyAlignment="1">
      <alignment horizontal="right" vertical="center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top"/>
    </xf>
    <xf numFmtId="0" fontId="5" fillId="0" borderId="18" xfId="2" applyNumberFormat="1" applyFont="1" applyFill="1" applyBorder="1" applyAlignment="1" applyProtection="1">
      <alignment horizontal="center" vertical="top"/>
    </xf>
    <xf numFmtId="0" fontId="5" fillId="0" borderId="20" xfId="2" applyNumberFormat="1" applyFont="1" applyFill="1" applyBorder="1" applyAlignment="1" applyProtection="1">
      <alignment horizontal="center" vertical="top"/>
    </xf>
    <xf numFmtId="37" fontId="5" fillId="0" borderId="33" xfId="272" applyNumberFormat="1" applyFont="1" applyFill="1" applyBorder="1" applyAlignment="1" applyProtection="1">
      <alignment horizontal="right" vertical="center"/>
    </xf>
    <xf numFmtId="37" fontId="5" fillId="0" borderId="34" xfId="272" applyNumberFormat="1" applyFont="1" applyFill="1" applyBorder="1" applyAlignment="1" applyProtection="1">
      <alignment horizontal="right" vertical="center"/>
    </xf>
    <xf numFmtId="178" fontId="5" fillId="0" borderId="32" xfId="2" applyNumberFormat="1" applyFont="1" applyFill="1" applyBorder="1" applyAlignment="1" applyProtection="1">
      <alignment horizontal="right" vertical="center"/>
    </xf>
    <xf numFmtId="178" fontId="5" fillId="0" borderId="15" xfId="2" applyNumberFormat="1" applyFont="1" applyFill="1" applyBorder="1" applyAlignment="1" applyProtection="1">
      <alignment horizontal="right" vertical="center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9" fillId="0" borderId="33" xfId="2" applyNumberFormat="1" applyFont="1" applyFill="1" applyBorder="1" applyAlignment="1" applyProtection="1">
      <alignment horizontal="left" vertical="center"/>
    </xf>
    <xf numFmtId="0" fontId="59" fillId="0" borderId="32" xfId="2" applyNumberFormat="1" applyFont="1" applyFill="1" applyBorder="1" applyAlignment="1" applyProtection="1">
      <alignment horizontal="left" vertical="center"/>
    </xf>
    <xf numFmtId="184" fontId="5" fillId="0" borderId="17" xfId="2" applyNumberFormat="1" applyFont="1" applyFill="1" applyBorder="1" applyAlignment="1" applyProtection="1">
      <alignment horizontal="right" vertical="center"/>
    </xf>
    <xf numFmtId="184" fontId="5" fillId="0" borderId="31" xfId="2" applyNumberFormat="1" applyFont="1" applyFill="1" applyBorder="1" applyAlignment="1" applyProtection="1">
      <alignment horizontal="right" vertical="center"/>
    </xf>
    <xf numFmtId="0" fontId="10" fillId="0" borderId="13" xfId="273" applyBorder="1" applyAlignment="1">
      <alignment horizontal="center" vertical="center"/>
    </xf>
    <xf numFmtId="0" fontId="47" fillId="0" borderId="27" xfId="269" applyNumberFormat="1" applyFont="1" applyBorder="1" applyAlignment="1">
      <alignment horizontal="center" vertical="center"/>
    </xf>
    <xf numFmtId="0" fontId="47" fillId="0" borderId="17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 textRotation="255"/>
    </xf>
    <xf numFmtId="0" fontId="5" fillId="0" borderId="18" xfId="269" applyNumberFormat="1" applyFont="1" applyBorder="1" applyAlignment="1">
      <alignment horizontal="center" vertical="center" textRotation="255"/>
    </xf>
    <xf numFmtId="0" fontId="55" fillId="0" borderId="18" xfId="269" applyNumberFormat="1" applyFont="1" applyBorder="1" applyAlignment="1">
      <alignment horizontal="center" vertical="center" textRotation="255"/>
    </xf>
    <xf numFmtId="0" fontId="55" fillId="0" borderId="20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30" xfId="269" applyNumberFormat="1" applyFont="1" applyBorder="1" applyAlignment="1">
      <alignment horizontal="center" vertical="center"/>
    </xf>
    <xf numFmtId="0" fontId="42" fillId="0" borderId="35" xfId="269" applyNumberFormat="1" applyFont="1" applyBorder="1" applyAlignment="1">
      <alignment horizontal="center" vertical="center" wrapText="1"/>
    </xf>
    <xf numFmtId="0" fontId="42" fillId="0" borderId="36" xfId="269" applyNumberFormat="1" applyFont="1" applyBorder="1" applyAlignment="1">
      <alignment horizontal="center" vertical="center"/>
    </xf>
    <xf numFmtId="0" fontId="46" fillId="0" borderId="33" xfId="269" applyNumberFormat="1" applyFont="1" applyBorder="1" applyAlignment="1">
      <alignment horizontal="center" vertical="center" wrapText="1"/>
    </xf>
    <xf numFmtId="0" fontId="46" fillId="0" borderId="32" xfId="269" applyNumberFormat="1" applyFont="1" applyBorder="1" applyAlignment="1">
      <alignment horizontal="center" vertical="center"/>
    </xf>
    <xf numFmtId="0" fontId="42" fillId="0" borderId="25" xfId="269" applyNumberFormat="1" applyFont="1" applyBorder="1" applyAlignment="1">
      <alignment horizontal="left" vertical="center" indent="1"/>
    </xf>
    <xf numFmtId="0" fontId="42" fillId="0" borderId="18" xfId="269" applyNumberFormat="1" applyFont="1" applyBorder="1" applyAlignment="1">
      <alignment horizontal="left" vertical="center" indent="1"/>
    </xf>
    <xf numFmtId="0" fontId="60" fillId="0" borderId="20" xfId="269" applyNumberFormat="1" applyFont="1" applyBorder="1" applyAlignment="1">
      <alignment horizontal="left" vertical="center" indent="1"/>
    </xf>
    <xf numFmtId="0" fontId="42" fillId="0" borderId="28" xfId="269" quotePrefix="1" applyNumberFormat="1" applyFont="1" applyBorder="1" applyAlignment="1">
      <alignment horizontal="left" vertical="center" indent="1"/>
    </xf>
    <xf numFmtId="0" fontId="42" fillId="0" borderId="28" xfId="269" applyNumberFormat="1" applyFont="1" applyBorder="1" applyAlignment="1">
      <alignment horizontal="left" vertical="center" indent="1"/>
    </xf>
    <xf numFmtId="0" fontId="42" fillId="0" borderId="27" xfId="269" applyNumberFormat="1" applyFont="1" applyBorder="1" applyAlignment="1">
      <alignment horizontal="center" vertical="center" wrapText="1"/>
    </xf>
    <xf numFmtId="0" fontId="42" fillId="0" borderId="17" xfId="269" applyNumberFormat="1" applyFont="1" applyBorder="1" applyAlignment="1">
      <alignment horizontal="center" vertical="center" wrapText="1"/>
    </xf>
    <xf numFmtId="0" fontId="42" fillId="0" borderId="28" xfId="269" applyNumberFormat="1" applyFont="1" applyBorder="1" applyAlignment="1">
      <alignment horizontal="center" vertical="center" wrapText="1"/>
    </xf>
    <xf numFmtId="0" fontId="42" fillId="0" borderId="31" xfId="269" applyNumberFormat="1" applyFont="1" applyBorder="1" applyAlignment="1">
      <alignment horizontal="center" vertical="center" wrapText="1"/>
    </xf>
    <xf numFmtId="0" fontId="42" fillId="0" borderId="13" xfId="269" applyNumberFormat="1" applyFont="1" applyBorder="1" applyAlignment="1">
      <alignment horizontal="center" vertical="center"/>
    </xf>
    <xf numFmtId="0" fontId="42" fillId="0" borderId="36" xfId="269" applyNumberFormat="1" applyFont="1" applyBorder="1" applyAlignment="1">
      <alignment vertical="center"/>
    </xf>
    <xf numFmtId="0" fontId="42" fillId="0" borderId="16" xfId="269" applyNumberFormat="1" applyFont="1" applyBorder="1" applyAlignment="1">
      <alignment horizontal="center" vertical="center"/>
    </xf>
    <xf numFmtId="0" fontId="42" fillId="0" borderId="38" xfId="269" applyNumberFormat="1" applyFont="1" applyBorder="1" applyAlignment="1">
      <alignment horizontal="center" vertical="center"/>
    </xf>
    <xf numFmtId="0" fontId="42" fillId="0" borderId="25" xfId="269" applyNumberFormat="1" applyFont="1" applyBorder="1" applyAlignment="1">
      <alignment horizontal="left" vertical="center" wrapText="1" indent="1"/>
    </xf>
    <xf numFmtId="0" fontId="60" fillId="0" borderId="18" xfId="269" applyNumberFormat="1" applyFont="1" applyBorder="1" applyAlignment="1">
      <alignment horizontal="left" vertical="center" indent="1"/>
    </xf>
    <xf numFmtId="0" fontId="42" fillId="0" borderId="25" xfId="269" applyNumberFormat="1" applyFont="1" applyBorder="1" applyAlignment="1">
      <alignment horizontal="left" vertical="center"/>
    </xf>
    <xf numFmtId="0" fontId="42" fillId="0" borderId="18" xfId="269" applyNumberFormat="1" applyFont="1" applyBorder="1" applyAlignment="1">
      <alignment horizontal="left" vertical="center"/>
    </xf>
    <xf numFmtId="0" fontId="42" fillId="0" borderId="20" xfId="269" applyNumberFormat="1" applyFont="1" applyBorder="1" applyAlignment="1">
      <alignment horizontal="left" vertical="center"/>
    </xf>
    <xf numFmtId="0" fontId="42" fillId="0" borderId="20" xfId="269" applyNumberFormat="1" applyFont="1" applyBorder="1" applyAlignment="1">
      <alignment horizontal="left" vertical="center" indent="1"/>
    </xf>
    <xf numFmtId="0" fontId="42" fillId="0" borderId="30" xfId="269" applyNumberFormat="1" applyFont="1" applyBorder="1" applyAlignment="1">
      <alignment horizontal="left" vertical="center"/>
    </xf>
    <xf numFmtId="0" fontId="40" fillId="0" borderId="1" xfId="269" applyNumberFormat="1" applyFont="1" applyBorder="1" applyAlignment="1">
      <alignment horizontal="center" vertical="center"/>
    </xf>
    <xf numFmtId="0" fontId="40" fillId="0" borderId="13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31" xfId="269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Border="1" applyAlignment="1">
      <alignment horizontal="center" vertical="center" wrapText="1"/>
    </xf>
  </cellXfs>
  <cellStyles count="276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5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桁区切り 5" xfId="272" xr:uid="{AE573AD9-9728-42E8-BD11-DD4F4B7A9AAD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通貨 3" xfId="274" xr:uid="{F2C64AC1-D1B6-481C-B6BB-960952043B98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 3 2" xfId="273" xr:uid="{0AA67CB8-A024-45F7-B207-5C018E1E4A8C}"/>
    <cellStyle name="標準 2 4" xfId="270" xr:uid="{81080017-448F-48E5-8F4A-99F9C97FD25E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8-45.介護保険認定申請件数8-46、8-47、8-48、8-49" xfId="271" xr:uid="{5FC516C9-0225-455B-8CEB-4A2C342D861D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360217</xdr:colOff>
      <xdr:row>29</xdr:row>
      <xdr:rowOff>48491</xdr:rowOff>
    </xdr:from>
    <xdr:to>
      <xdr:col>2</xdr:col>
      <xdr:colOff>429490</xdr:colOff>
      <xdr:row>35</xdr:row>
      <xdr:rowOff>138545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D9572737-F122-4F6F-BAC9-2ECA445F8F00}"/>
            </a:ext>
          </a:extLst>
        </xdr:cNvPr>
        <xdr:cNvSpPr/>
      </xdr:nvSpPr>
      <xdr:spPr>
        <a:xfrm>
          <a:off x="3057697" y="5191991"/>
          <a:ext cx="69273" cy="1233054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505691</xdr:colOff>
      <xdr:row>7</xdr:row>
      <xdr:rowOff>48489</xdr:rowOff>
    </xdr:from>
    <xdr:to>
      <xdr:col>4</xdr:col>
      <xdr:colOff>568036</xdr:colOff>
      <xdr:row>9</xdr:row>
      <xdr:rowOff>138545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43659603-6388-48E2-B845-1E59125DD0B8}"/>
            </a:ext>
          </a:extLst>
        </xdr:cNvPr>
        <xdr:cNvSpPr/>
      </xdr:nvSpPr>
      <xdr:spPr>
        <a:xfrm>
          <a:off x="5352011" y="1000989"/>
          <a:ext cx="62345" cy="471056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498763</xdr:colOff>
      <xdr:row>7</xdr:row>
      <xdr:rowOff>55418</xdr:rowOff>
    </xdr:from>
    <xdr:to>
      <xdr:col>2</xdr:col>
      <xdr:colOff>561108</xdr:colOff>
      <xdr:row>9</xdr:row>
      <xdr:rowOff>145474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48AA4A36-E928-489F-B38C-8D6AC50BF4D6}"/>
            </a:ext>
          </a:extLst>
        </xdr:cNvPr>
        <xdr:cNvSpPr/>
      </xdr:nvSpPr>
      <xdr:spPr>
        <a:xfrm>
          <a:off x="3196243" y="1007918"/>
          <a:ext cx="62345" cy="471056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484909</xdr:colOff>
      <xdr:row>5</xdr:row>
      <xdr:rowOff>69273</xdr:rowOff>
    </xdr:from>
    <xdr:to>
      <xdr:col>2</xdr:col>
      <xdr:colOff>547255</xdr:colOff>
      <xdr:row>6</xdr:row>
      <xdr:rowOff>138544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C5745425-0ED1-4294-A0E5-E8EC093645A6}"/>
            </a:ext>
          </a:extLst>
        </xdr:cNvPr>
        <xdr:cNvSpPr/>
      </xdr:nvSpPr>
      <xdr:spPr>
        <a:xfrm>
          <a:off x="3182389" y="640773"/>
          <a:ext cx="62346" cy="259771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DF5F-7ED0-4D00-98BC-071523DEF59F}">
  <dimension ref="A1:A36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520</v>
      </c>
    </row>
    <row r="2" spans="1:1" x14ac:dyDescent="0.2">
      <c r="A2" s="367" t="s">
        <v>522</v>
      </c>
    </row>
    <row r="3" spans="1:1" x14ac:dyDescent="0.2">
      <c r="A3" s="367" t="s">
        <v>523</v>
      </c>
    </row>
    <row r="4" spans="1:1" x14ac:dyDescent="0.2">
      <c r="A4" s="367" t="s">
        <v>524</v>
      </c>
    </row>
    <row r="5" spans="1:1" x14ac:dyDescent="0.2">
      <c r="A5" s="367" t="s">
        <v>525</v>
      </c>
    </row>
    <row r="6" spans="1:1" x14ac:dyDescent="0.2">
      <c r="A6" s="367" t="s">
        <v>526</v>
      </c>
    </row>
    <row r="7" spans="1:1" x14ac:dyDescent="0.2">
      <c r="A7" s="367" t="s">
        <v>527</v>
      </c>
    </row>
    <row r="8" spans="1:1" x14ac:dyDescent="0.2">
      <c r="A8" s="367" t="s">
        <v>528</v>
      </c>
    </row>
    <row r="9" spans="1:1" x14ac:dyDescent="0.2">
      <c r="A9" s="367" t="s">
        <v>529</v>
      </c>
    </row>
    <row r="10" spans="1:1" x14ac:dyDescent="0.2">
      <c r="A10" s="367" t="s">
        <v>530</v>
      </c>
    </row>
    <row r="11" spans="1:1" x14ac:dyDescent="0.2">
      <c r="A11" s="367" t="s">
        <v>531</v>
      </c>
    </row>
    <row r="12" spans="1:1" x14ac:dyDescent="0.2">
      <c r="A12" s="367" t="s">
        <v>532</v>
      </c>
    </row>
    <row r="13" spans="1:1" x14ac:dyDescent="0.2">
      <c r="A13" s="367" t="s">
        <v>533</v>
      </c>
    </row>
    <row r="14" spans="1:1" x14ac:dyDescent="0.2">
      <c r="A14" s="367" t="s">
        <v>534</v>
      </c>
    </row>
    <row r="15" spans="1:1" x14ac:dyDescent="0.2">
      <c r="A15" s="367" t="s">
        <v>535</v>
      </c>
    </row>
    <row r="16" spans="1:1" x14ac:dyDescent="0.2">
      <c r="A16" s="367" t="s">
        <v>536</v>
      </c>
    </row>
    <row r="17" spans="1:1" x14ac:dyDescent="0.2">
      <c r="A17" s="367" t="s">
        <v>537</v>
      </c>
    </row>
    <row r="18" spans="1:1" x14ac:dyDescent="0.2">
      <c r="A18" s="367" t="s">
        <v>538</v>
      </c>
    </row>
    <row r="19" spans="1:1" x14ac:dyDescent="0.2">
      <c r="A19" s="367" t="s">
        <v>539</v>
      </c>
    </row>
    <row r="20" spans="1:1" x14ac:dyDescent="0.2">
      <c r="A20" s="367" t="s">
        <v>540</v>
      </c>
    </row>
    <row r="21" spans="1:1" x14ac:dyDescent="0.2">
      <c r="A21" s="367" t="s">
        <v>541</v>
      </c>
    </row>
    <row r="22" spans="1:1" x14ac:dyDescent="0.2">
      <c r="A22" s="367" t="s">
        <v>542</v>
      </c>
    </row>
    <row r="23" spans="1:1" x14ac:dyDescent="0.2">
      <c r="A23" s="367" t="s">
        <v>543</v>
      </c>
    </row>
    <row r="24" spans="1:1" x14ac:dyDescent="0.2">
      <c r="A24" s="367" t="s">
        <v>544</v>
      </c>
    </row>
    <row r="25" spans="1:1" x14ac:dyDescent="0.2">
      <c r="A25" s="367" t="s">
        <v>545</v>
      </c>
    </row>
    <row r="26" spans="1:1" x14ac:dyDescent="0.2">
      <c r="A26" s="367" t="s">
        <v>546</v>
      </c>
    </row>
    <row r="27" spans="1:1" x14ac:dyDescent="0.2">
      <c r="A27" s="367" t="s">
        <v>547</v>
      </c>
    </row>
    <row r="28" spans="1:1" x14ac:dyDescent="0.2">
      <c r="A28" s="367" t="s">
        <v>548</v>
      </c>
    </row>
    <row r="29" spans="1:1" x14ac:dyDescent="0.2">
      <c r="A29" s="367" t="s">
        <v>549</v>
      </c>
    </row>
    <row r="30" spans="1:1" x14ac:dyDescent="0.2">
      <c r="A30" s="367" t="s">
        <v>550</v>
      </c>
    </row>
    <row r="31" spans="1:1" x14ac:dyDescent="0.2">
      <c r="A31" s="367" t="s">
        <v>551</v>
      </c>
    </row>
    <row r="32" spans="1:1" x14ac:dyDescent="0.2">
      <c r="A32" s="367" t="s">
        <v>556</v>
      </c>
    </row>
    <row r="33" spans="1:1" x14ac:dyDescent="0.2">
      <c r="A33" s="367" t="s">
        <v>552</v>
      </c>
    </row>
    <row r="34" spans="1:1" x14ac:dyDescent="0.2">
      <c r="A34" s="367" t="s">
        <v>555</v>
      </c>
    </row>
    <row r="35" spans="1:1" x14ac:dyDescent="0.2">
      <c r="A35" s="367" t="s">
        <v>553</v>
      </c>
    </row>
    <row r="36" spans="1:1" x14ac:dyDescent="0.2">
      <c r="A36" s="367" t="s">
        <v>554</v>
      </c>
    </row>
  </sheetData>
  <phoneticPr fontId="2"/>
  <hyperlinks>
    <hyperlink ref="A2" location="'7-1'!A1" display="7-1. 出生・死亡等の推移" xr:uid="{F0797BB2-F429-4664-B27D-99832C954AD4}"/>
    <hyperlink ref="A3" location="'7-2'!A1" display="7-2. 主要死因別死亡者数" xr:uid="{1C656BF1-930D-420F-B420-8CDEB5D94342}"/>
    <hyperlink ref="A4" location="'7-3'!A1" display="7-3. 医療施設数・許可病床数" xr:uid="{F6189033-0AE8-438E-8148-F9E2C5D2418A}"/>
    <hyperlink ref="A5" location="'7-4'!A1" display="7-4. 医療関係従事者数" xr:uid="{3740A337-27CC-4642-A741-E8629E918D9E}"/>
    <hyperlink ref="A6" location="'7-5(1)'!A1" display="7-5. 成人保健　（1）健康診査状況" xr:uid="{779750F7-852C-4A1E-B684-8E3F32973041}"/>
    <hyperlink ref="A7" location="'7-5(2)'!A1" display="7-5. 成人保健　（2）健康手帳の交付" xr:uid="{F37EC839-BC72-4322-9F0B-CDA7F90DE41A}"/>
    <hyperlink ref="A8" location="'7-5(3)'!A1" display="7-5. 成人保健　（3）成人健康相談状況" xr:uid="{99239008-7A7C-4053-AC09-1EC33A0B207B}"/>
    <hyperlink ref="A9" location="'7-5(4)'!A1" display="7-5. 成人保健　（4）成人・老人訪問活動" xr:uid="{3987F399-1630-4869-BDED-47AA93E58844}"/>
    <hyperlink ref="A10" location="'7-5(5)'!A1" display="7-5. 成人保健　（5）地域包括支援センター" xr:uid="{401CD2FE-D425-4BE1-95E9-77BFB7F61595}"/>
    <hyperlink ref="A11" location="'7-6(1)'!A1" display="7-6. 母子保健　（1）相談等の状況" xr:uid="{27916D70-8161-4DE4-9175-E61C75DF68B5}"/>
    <hyperlink ref="A12" location="'7-6(2)'!A1" display="7-6. 母子保健　（2）４か月児健康診査状況" xr:uid="{6FE3864F-BE32-457B-8C98-8EBE07F857A4}"/>
    <hyperlink ref="A13" location="'7-6(3)'!A1" display="7-6. 母子保健　（3）10か月児健康診査状況" xr:uid="{BA6CC828-B4D2-4436-B251-612B3ACA6A02}"/>
    <hyperlink ref="A14" location="'7-6(4)'!A1" display="7-6. 母子保健　（4）１歳６か月児健康診査状況" xr:uid="{882F6181-54D3-4DF3-8221-D468BA485CA6}"/>
    <hyperlink ref="A15" location="'7-6(5)'!A1" display="7-6. 母子保健　（5）３歳児健康診査状況" xr:uid="{BB75BAB8-FE66-4E24-9EB6-E94FD70E5B0C}"/>
    <hyperlink ref="A16" location="'7-6(6)'!A1" display="7-6. 母子保健　（6）母子訪問活動" xr:uid="{B282CA8A-0F67-468F-B8BA-C84E6DD45D6E}"/>
    <hyperlink ref="A17" location="'7-7(1)'!A1" display="7-7. 健康づくり事業　（1）成人保健" xr:uid="{ACCE404D-2F6B-42BD-8102-91B14A274919}"/>
    <hyperlink ref="A18" location="'7-7(2)'!A1" display="7-7. 健康づくり事業　（2）母子保健" xr:uid="{22B72BA6-A108-4438-A65B-64F71CE628E5}"/>
    <hyperlink ref="A19" location="'7-8'!A1" display="7-8. 栄養指導" xr:uid="{32264694-5881-40A5-8129-7141696AE9FE}"/>
    <hyperlink ref="A20" location="'7-9'!A1" display="7-9. 移動献血車による献血実施状況" xr:uid="{4444859F-067D-4166-AB98-FF95366819B5}"/>
    <hyperlink ref="A21" location="'7-10'!A1" display="7-10. 結核新登録者数" xr:uid="{3F5F9231-AE4E-40DE-82C0-33C2B2B93D36}"/>
    <hyperlink ref="A22" location="'7-11'!A1" display="7-11. 結核患者登録者数（年末時）" xr:uid="{620C7413-075F-43AE-A04B-E18318618865}"/>
    <hyperlink ref="A23" location="'7-12'!A1" display="7-12. 結核健康診断受診状況" xr:uid="{419E59EC-98BF-4CE4-8C54-3532044502B4}"/>
    <hyperlink ref="A24" location="'7-13'!A1" display="7-13. 予防接種実施状況" xr:uid="{C77F3050-BA5B-431D-910A-5376BEE4422D}"/>
    <hyperlink ref="A25" location="'7-14'!A1" display="7-14. 施設の規模" xr:uid="{F1A1509A-426B-4F22-985B-8B3BEB128375}"/>
    <hyperlink ref="A26" location="'7-15'!A1" display="7-15. 年次別職員数" xr:uid="{711AE902-C4AE-4DB3-98DE-EFCE281D7AAB}"/>
    <hyperlink ref="A27" location="'7-16'!A1" display="7-16. 職員数の状況" xr:uid="{D3C18689-3AAE-48A5-9069-45D755DA6AC8}"/>
    <hyperlink ref="A28" location="'7-17'!A1" display="7-17. 入院患者延人数" xr:uid="{CE31CE2B-1E52-4678-9818-6042EA12E566}"/>
    <hyperlink ref="A29" location="'7-18'!A1" display="7-18. 外来患者延人数" xr:uid="{9BC9D6FD-2FA4-47B1-8928-263C18E4FAAB}"/>
    <hyperlink ref="A30" location="'7-19'!A1" display="7-19. 救急車搬入患者数" xr:uid="{82F46A5C-2AAD-4E00-ABC7-A0F2C742E0FE}"/>
    <hyperlink ref="A31" location="'7-20'!A1" display="7-20. 事業会計" xr:uid="{F5A29CB4-7047-475F-92AA-03F9784E836E}"/>
    <hyperlink ref="A32" location="'7-21'!A1" display="7-21. 損益計算書" xr:uid="{8CC7A382-7B19-4449-8227-219CB9C28D20}"/>
    <hyperlink ref="A33" location="'7-22'!A1" display="7-22. 国民健康保険加入状況" xr:uid="{90453903-23E8-4CD3-8008-1D2449E516C1}"/>
    <hyperlink ref="A34" location="'7-23'!A1" display="7-23. 国民健康保険税賦課基準" xr:uid="{DCE988F1-6D53-4C98-9C49-C0EB8F4219E7}"/>
    <hyperlink ref="A35" location="'7-24(1)'!A1" display="7-24. 国民健康保険事業状況　（1）事業費" xr:uid="{C983E04D-7ECF-4688-8780-0116C50B190E}"/>
    <hyperlink ref="A36" location="'7-24(2)'!A1" display="7-24. 国民健康保険事業状況　（2）給付等（退職者医療分含む）" xr:uid="{9F10A29F-A7F8-4F83-90B5-AFABE64B50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D973-8BDE-48F8-BED5-1B1FD40C402B}">
  <sheetPr codeName="Sheet9"/>
  <dimension ref="A1:C9"/>
  <sheetViews>
    <sheetView zoomScale="110" zoomScaleNormal="110" workbookViewId="0"/>
  </sheetViews>
  <sheetFormatPr defaultColWidth="8.88671875" defaultRowHeight="15" customHeight="1" x14ac:dyDescent="0.2"/>
  <cols>
    <col min="1" max="1" width="11.21875" style="24" customWidth="1"/>
    <col min="2" max="2" width="14" style="24" customWidth="1"/>
    <col min="3" max="3" width="17.88671875" style="24" customWidth="1"/>
    <col min="4" max="16384" width="8.88671875" style="24"/>
  </cols>
  <sheetData>
    <row r="1" spans="1:3" ht="15" customHeight="1" x14ac:dyDescent="0.2">
      <c r="A1" s="368" t="s">
        <v>521</v>
      </c>
    </row>
    <row r="3" spans="1:3" ht="15" customHeight="1" x14ac:dyDescent="0.2">
      <c r="A3" s="24" t="s">
        <v>134</v>
      </c>
      <c r="C3" s="119" t="s">
        <v>135</v>
      </c>
    </row>
    <row r="4" spans="1:3" ht="15" customHeight="1" x14ac:dyDescent="0.2">
      <c r="A4" s="105" t="s">
        <v>119</v>
      </c>
      <c r="B4" s="415" t="s">
        <v>136</v>
      </c>
      <c r="C4" s="416"/>
    </row>
    <row r="5" spans="1:3" ht="15" customHeight="1" x14ac:dyDescent="0.2">
      <c r="A5" s="120" t="s">
        <v>131</v>
      </c>
      <c r="B5" s="121"/>
      <c r="C5" s="122">
        <v>16028</v>
      </c>
    </row>
    <row r="6" spans="1:3" ht="15" customHeight="1" x14ac:dyDescent="0.2">
      <c r="A6" s="123">
        <v>4</v>
      </c>
      <c r="B6" s="124"/>
      <c r="C6" s="77">
        <v>17345</v>
      </c>
    </row>
    <row r="7" spans="1:3" ht="15" customHeight="1" x14ac:dyDescent="0.2">
      <c r="A7" s="125">
        <v>5</v>
      </c>
      <c r="B7" s="101"/>
      <c r="C7" s="102">
        <v>18231</v>
      </c>
    </row>
    <row r="8" spans="1:3" ht="15" customHeight="1" x14ac:dyDescent="0.2">
      <c r="A8" s="126" t="s">
        <v>137</v>
      </c>
    </row>
    <row r="9" spans="1:3" ht="15" customHeight="1" x14ac:dyDescent="0.2">
      <c r="B9" s="127"/>
      <c r="C9" s="127" t="s">
        <v>138</v>
      </c>
    </row>
  </sheetData>
  <mergeCells count="1">
    <mergeCell ref="B4:C4"/>
  </mergeCells>
  <phoneticPr fontId="2"/>
  <hyperlinks>
    <hyperlink ref="A1" location="目次!A1" display="目次へもどる" xr:uid="{D45BC71E-C2CB-469F-AA53-F91D8E48CCE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710E-89BB-40EB-82EB-AEC322950C8A}">
  <sheetPr codeName="Sheet10"/>
  <dimension ref="A1:K10"/>
  <sheetViews>
    <sheetView zoomScale="110" zoomScaleNormal="110" workbookViewId="0"/>
  </sheetViews>
  <sheetFormatPr defaultColWidth="8.77734375" defaultRowHeight="15" customHeight="1" x14ac:dyDescent="0.2"/>
  <cols>
    <col min="1" max="1" width="11.21875" style="3" customWidth="1"/>
    <col min="2" max="11" width="7.44140625" style="3" customWidth="1"/>
    <col min="12" max="16384" width="8.77734375" style="3"/>
  </cols>
  <sheetData>
    <row r="1" spans="1:11" ht="15" customHeight="1" x14ac:dyDescent="0.2">
      <c r="A1" s="366" t="s">
        <v>521</v>
      </c>
    </row>
    <row r="3" spans="1:11" ht="15" customHeight="1" x14ac:dyDescent="0.2">
      <c r="A3" s="72" t="s">
        <v>139</v>
      </c>
    </row>
    <row r="4" spans="1:11" ht="15" customHeight="1" x14ac:dyDescent="0.15">
      <c r="A4" s="92" t="s">
        <v>140</v>
      </c>
      <c r="G4" s="128"/>
      <c r="H4" s="128"/>
      <c r="I4" s="128"/>
      <c r="J4" s="128"/>
      <c r="K4" s="94" t="s">
        <v>141</v>
      </c>
    </row>
    <row r="5" spans="1:11" ht="15" customHeight="1" x14ac:dyDescent="0.2">
      <c r="A5" s="417" t="s">
        <v>119</v>
      </c>
      <c r="B5" s="419" t="s">
        <v>142</v>
      </c>
      <c r="C5" s="398" t="s">
        <v>143</v>
      </c>
      <c r="D5" s="396"/>
      <c r="E5" s="421"/>
      <c r="F5" s="422" t="s">
        <v>144</v>
      </c>
      <c r="G5" s="423"/>
      <c r="H5" s="424"/>
      <c r="I5" s="398" t="s">
        <v>145</v>
      </c>
      <c r="J5" s="396"/>
      <c r="K5" s="396"/>
    </row>
    <row r="6" spans="1:11" ht="15" customHeight="1" x14ac:dyDescent="0.2">
      <c r="A6" s="418"/>
      <c r="B6" s="420"/>
      <c r="C6" s="96" t="s">
        <v>146</v>
      </c>
      <c r="D6" s="96" t="s">
        <v>147</v>
      </c>
      <c r="E6" s="96" t="s">
        <v>148</v>
      </c>
      <c r="F6" s="96" t="s">
        <v>149</v>
      </c>
      <c r="G6" s="96" t="s">
        <v>150</v>
      </c>
      <c r="H6" s="97" t="s">
        <v>151</v>
      </c>
      <c r="I6" s="96" t="s">
        <v>152</v>
      </c>
      <c r="J6" s="96" t="s">
        <v>149</v>
      </c>
      <c r="K6" s="97" t="s">
        <v>153</v>
      </c>
    </row>
    <row r="7" spans="1:11" ht="15" customHeight="1" x14ac:dyDescent="0.2">
      <c r="A7" s="129" t="s">
        <v>131</v>
      </c>
      <c r="B7" s="124">
        <v>2503</v>
      </c>
      <c r="C7" s="77">
        <v>1749</v>
      </c>
      <c r="D7" s="77">
        <v>411</v>
      </c>
      <c r="E7" s="77">
        <v>416</v>
      </c>
      <c r="F7" s="77">
        <v>158</v>
      </c>
      <c r="G7" s="77">
        <v>206</v>
      </c>
      <c r="H7" s="77">
        <v>137</v>
      </c>
      <c r="I7" s="55">
        <v>51</v>
      </c>
      <c r="J7" s="77">
        <v>75</v>
      </c>
      <c r="K7" s="77">
        <v>258</v>
      </c>
    </row>
    <row r="8" spans="1:11" ht="15" customHeight="1" x14ac:dyDescent="0.2">
      <c r="A8" s="130">
        <v>4</v>
      </c>
      <c r="B8" s="124">
        <v>2320</v>
      </c>
      <c r="C8" s="77">
        <v>2171</v>
      </c>
      <c r="D8" s="131">
        <v>617</v>
      </c>
      <c r="E8" s="131">
        <v>469</v>
      </c>
      <c r="F8" s="77">
        <v>162</v>
      </c>
      <c r="G8" s="77">
        <v>217</v>
      </c>
      <c r="H8" s="77">
        <v>150</v>
      </c>
      <c r="I8" s="55">
        <v>48</v>
      </c>
      <c r="J8" s="77">
        <v>81</v>
      </c>
      <c r="K8" s="77">
        <v>249</v>
      </c>
    </row>
    <row r="9" spans="1:11" ht="15" customHeight="1" x14ac:dyDescent="0.2">
      <c r="A9" s="99">
        <v>5</v>
      </c>
      <c r="B9" s="124">
        <v>2154</v>
      </c>
      <c r="C9" s="77">
        <v>2018</v>
      </c>
      <c r="D9" s="77">
        <v>521</v>
      </c>
      <c r="E9" s="77">
        <v>442</v>
      </c>
      <c r="F9" s="77">
        <v>140</v>
      </c>
      <c r="G9" s="77">
        <v>209</v>
      </c>
      <c r="H9" s="77">
        <v>136</v>
      </c>
      <c r="I9" s="55">
        <v>48</v>
      </c>
      <c r="J9" s="77">
        <v>93</v>
      </c>
      <c r="K9" s="77">
        <v>306</v>
      </c>
    </row>
    <row r="10" spans="1:11" ht="15" customHeight="1" x14ac:dyDescent="0.2">
      <c r="A10" s="58" t="s">
        <v>154</v>
      </c>
      <c r="B10" s="132"/>
      <c r="C10" s="132"/>
      <c r="D10" s="132"/>
      <c r="E10" s="132"/>
      <c r="F10" s="132"/>
      <c r="G10" s="132"/>
      <c r="H10" s="132"/>
      <c r="I10" s="132"/>
      <c r="J10" s="91"/>
      <c r="K10" s="60" t="s">
        <v>155</v>
      </c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 xr:uid="{3F0FA7C5-A712-4D36-A2E3-FAB1F059E4A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2814-F6BD-48B5-8F9E-A0794E19A7F0}">
  <sheetPr codeName="Sheet11"/>
  <dimension ref="A1:K10"/>
  <sheetViews>
    <sheetView zoomScale="110" zoomScaleNormal="110" workbookViewId="0"/>
  </sheetViews>
  <sheetFormatPr defaultColWidth="8.88671875" defaultRowHeight="15" customHeight="1" x14ac:dyDescent="0.15"/>
  <cols>
    <col min="1" max="1" width="11.21875" style="40" customWidth="1"/>
    <col min="2" max="11" width="7.44140625" style="40" customWidth="1"/>
    <col min="12" max="16384" width="8.88671875" style="40"/>
  </cols>
  <sheetData>
    <row r="1" spans="1:11" s="3" customFormat="1" ht="15" customHeight="1" x14ac:dyDescent="0.2">
      <c r="A1" s="366" t="s">
        <v>521</v>
      </c>
    </row>
    <row r="2" spans="1:11" s="3" customFormat="1" ht="15" customHeight="1" x14ac:dyDescent="0.2"/>
    <row r="3" spans="1:11" s="3" customFormat="1" ht="15" customHeight="1" x14ac:dyDescent="0.15">
      <c r="A3" s="133" t="s">
        <v>156</v>
      </c>
      <c r="K3" s="94" t="s">
        <v>157</v>
      </c>
    </row>
    <row r="4" spans="1:11" s="3" customFormat="1" ht="15" customHeight="1" x14ac:dyDescent="0.2">
      <c r="A4" s="417" t="s">
        <v>119</v>
      </c>
      <c r="B4" s="427" t="s">
        <v>158</v>
      </c>
      <c r="C4" s="427" t="s">
        <v>159</v>
      </c>
      <c r="D4" s="427" t="s">
        <v>160</v>
      </c>
      <c r="E4" s="425" t="s">
        <v>161</v>
      </c>
      <c r="F4" s="425" t="s">
        <v>162</v>
      </c>
      <c r="G4" s="134" t="s">
        <v>163</v>
      </c>
      <c r="H4" s="135"/>
      <c r="I4" s="135"/>
      <c r="J4" s="136"/>
      <c r="K4" s="135"/>
    </row>
    <row r="5" spans="1:11" s="3" customFormat="1" ht="15" customHeight="1" x14ac:dyDescent="0.2">
      <c r="A5" s="418"/>
      <c r="B5" s="426"/>
      <c r="C5" s="426"/>
      <c r="D5" s="426"/>
      <c r="E5" s="426"/>
      <c r="F5" s="426"/>
      <c r="G5" s="96" t="s">
        <v>164</v>
      </c>
      <c r="H5" s="96" t="s">
        <v>165</v>
      </c>
      <c r="I5" s="96" t="s">
        <v>166</v>
      </c>
      <c r="J5" s="96" t="s">
        <v>167</v>
      </c>
      <c r="K5" s="97" t="s">
        <v>42</v>
      </c>
    </row>
    <row r="6" spans="1:11" s="3" customFormat="1" ht="15" customHeight="1" x14ac:dyDescent="0.2">
      <c r="A6" s="129" t="s">
        <v>131</v>
      </c>
      <c r="B6" s="137">
        <v>2396</v>
      </c>
      <c r="C6" s="55">
        <v>2217</v>
      </c>
      <c r="D6" s="138">
        <v>92.5</v>
      </c>
      <c r="E6" s="55">
        <v>210</v>
      </c>
      <c r="F6" s="138">
        <v>9.5</v>
      </c>
      <c r="G6" s="55">
        <v>31</v>
      </c>
      <c r="H6" s="55">
        <v>25</v>
      </c>
      <c r="I6" s="55">
        <v>37</v>
      </c>
      <c r="J6" s="55">
        <v>40</v>
      </c>
      <c r="K6" s="55">
        <v>89</v>
      </c>
    </row>
    <row r="7" spans="1:11" s="3" customFormat="1" ht="15" customHeight="1" x14ac:dyDescent="0.2">
      <c r="A7" s="130">
        <v>4</v>
      </c>
      <c r="B7" s="137">
        <v>2280</v>
      </c>
      <c r="C7" s="55">
        <v>2222</v>
      </c>
      <c r="D7" s="138">
        <v>97.456140350877192</v>
      </c>
      <c r="E7" s="55">
        <v>231</v>
      </c>
      <c r="F7" s="138">
        <v>10.4</v>
      </c>
      <c r="G7" s="55">
        <v>44</v>
      </c>
      <c r="H7" s="55">
        <v>39</v>
      </c>
      <c r="I7" s="55">
        <v>39</v>
      </c>
      <c r="J7" s="55">
        <v>45</v>
      </c>
      <c r="K7" s="55">
        <v>77</v>
      </c>
    </row>
    <row r="8" spans="1:11" s="3" customFormat="1" ht="15" customHeight="1" x14ac:dyDescent="0.2">
      <c r="A8" s="99">
        <v>5</v>
      </c>
      <c r="B8" s="137">
        <v>2171</v>
      </c>
      <c r="C8" s="55">
        <v>2075</v>
      </c>
      <c r="D8" s="138">
        <f>IFERROR(C8/B8,0)*100</f>
        <v>95.578074619990787</v>
      </c>
      <c r="E8" s="55">
        <v>201</v>
      </c>
      <c r="F8" s="138">
        <v>9.6999999999999993</v>
      </c>
      <c r="G8" s="55">
        <v>40</v>
      </c>
      <c r="H8" s="55">
        <v>19</v>
      </c>
      <c r="I8" s="55">
        <v>37</v>
      </c>
      <c r="J8" s="55">
        <v>45</v>
      </c>
      <c r="K8" s="55">
        <v>75</v>
      </c>
    </row>
    <row r="9" spans="1:11" s="3" customFormat="1" ht="15" customHeight="1" x14ac:dyDescent="0.15">
      <c r="A9" s="58" t="s">
        <v>168</v>
      </c>
      <c r="B9" s="139"/>
      <c r="C9" s="139"/>
      <c r="D9" s="139"/>
      <c r="E9" s="139"/>
      <c r="F9" s="139"/>
      <c r="G9" s="140"/>
      <c r="H9" s="139"/>
      <c r="I9" s="139"/>
      <c r="J9" s="141"/>
      <c r="K9" s="58"/>
    </row>
    <row r="10" spans="1:11" ht="15" customHeight="1" x14ac:dyDescent="0.15">
      <c r="B10" s="142"/>
      <c r="C10" s="142"/>
      <c r="D10" s="142"/>
      <c r="E10" s="142"/>
      <c r="F10" s="142"/>
      <c r="G10" s="142"/>
      <c r="H10" s="142"/>
      <c r="I10" s="142"/>
      <c r="K10" s="93" t="s">
        <v>155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 xr:uid="{305D6EE7-548B-440B-8366-AFD31E81199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5F7D-0431-431A-BADC-246716994FDD}">
  <sheetPr codeName="Sheet12"/>
  <dimension ref="A1:K10"/>
  <sheetViews>
    <sheetView zoomScale="110" zoomScaleNormal="110" workbookViewId="0"/>
  </sheetViews>
  <sheetFormatPr defaultColWidth="9" defaultRowHeight="15" customHeight="1" x14ac:dyDescent="0.2"/>
  <cols>
    <col min="1" max="1" width="11.21875" style="143" customWidth="1"/>
    <col min="2" max="11" width="7.44140625" style="143" customWidth="1"/>
    <col min="12" max="16384" width="9" style="143"/>
  </cols>
  <sheetData>
    <row r="1" spans="1:11" s="308" customFormat="1" ht="15" customHeight="1" x14ac:dyDescent="0.2">
      <c r="A1" s="368" t="s">
        <v>521</v>
      </c>
    </row>
    <row r="2" spans="1:11" s="308" customFormat="1" ht="15" customHeight="1" x14ac:dyDescent="0.2"/>
    <row r="3" spans="1:11" ht="15" customHeight="1" x14ac:dyDescent="0.2">
      <c r="A3" s="133" t="s">
        <v>169</v>
      </c>
      <c r="B3" s="3"/>
      <c r="C3" s="3"/>
      <c r="D3" s="3"/>
      <c r="E3" s="3"/>
      <c r="F3" s="3"/>
      <c r="G3" s="3"/>
      <c r="H3" s="3"/>
      <c r="I3" s="3"/>
      <c r="J3" s="3"/>
      <c r="K3" s="94" t="s">
        <v>157</v>
      </c>
    </row>
    <row r="4" spans="1:11" ht="15" customHeight="1" x14ac:dyDescent="0.2">
      <c r="A4" s="417" t="s">
        <v>119</v>
      </c>
      <c r="B4" s="427" t="s">
        <v>158</v>
      </c>
      <c r="C4" s="427" t="s">
        <v>159</v>
      </c>
      <c r="D4" s="427" t="s">
        <v>160</v>
      </c>
      <c r="E4" s="425" t="s">
        <v>161</v>
      </c>
      <c r="F4" s="425" t="s">
        <v>162</v>
      </c>
      <c r="G4" s="134" t="s">
        <v>163</v>
      </c>
      <c r="H4" s="135"/>
      <c r="I4" s="135"/>
      <c r="J4" s="136"/>
      <c r="K4" s="135"/>
    </row>
    <row r="5" spans="1:11" ht="15" customHeight="1" x14ac:dyDescent="0.2">
      <c r="A5" s="418"/>
      <c r="B5" s="426"/>
      <c r="C5" s="426"/>
      <c r="D5" s="426"/>
      <c r="E5" s="426"/>
      <c r="F5" s="426"/>
      <c r="G5" s="96" t="s">
        <v>164</v>
      </c>
      <c r="H5" s="96" t="s">
        <v>165</v>
      </c>
      <c r="I5" s="96" t="s">
        <v>166</v>
      </c>
      <c r="J5" s="96" t="s">
        <v>167</v>
      </c>
      <c r="K5" s="97" t="s">
        <v>42</v>
      </c>
    </row>
    <row r="6" spans="1:11" ht="15" customHeight="1" x14ac:dyDescent="0.2">
      <c r="A6" s="129" t="s">
        <v>131</v>
      </c>
      <c r="B6" s="137">
        <v>2360</v>
      </c>
      <c r="C6" s="55">
        <v>2131</v>
      </c>
      <c r="D6" s="138">
        <v>90.3</v>
      </c>
      <c r="E6" s="55">
        <v>330</v>
      </c>
      <c r="F6" s="138">
        <v>15.5</v>
      </c>
      <c r="G6" s="55">
        <v>188</v>
      </c>
      <c r="H6" s="55">
        <v>46</v>
      </c>
      <c r="I6" s="55">
        <v>36</v>
      </c>
      <c r="J6" s="77">
        <v>17</v>
      </c>
      <c r="K6" s="55">
        <v>83</v>
      </c>
    </row>
    <row r="7" spans="1:11" ht="15" customHeight="1" x14ac:dyDescent="0.2">
      <c r="A7" s="130">
        <v>4</v>
      </c>
      <c r="B7" s="137">
        <v>2355</v>
      </c>
      <c r="C7" s="55">
        <v>2162</v>
      </c>
      <c r="D7" s="138">
        <v>91.8</v>
      </c>
      <c r="E7" s="55">
        <v>280</v>
      </c>
      <c r="F7" s="138">
        <v>13</v>
      </c>
      <c r="G7" s="55">
        <v>135</v>
      </c>
      <c r="H7" s="55">
        <v>25</v>
      </c>
      <c r="I7" s="55">
        <v>31</v>
      </c>
      <c r="J7" s="77">
        <v>22</v>
      </c>
      <c r="K7" s="55">
        <v>73</v>
      </c>
    </row>
    <row r="8" spans="1:11" ht="15" customHeight="1" x14ac:dyDescent="0.2">
      <c r="A8" s="100">
        <v>5</v>
      </c>
      <c r="B8" s="144">
        <v>2336</v>
      </c>
      <c r="C8" s="145">
        <v>2136</v>
      </c>
      <c r="D8" s="146">
        <v>91.4</v>
      </c>
      <c r="E8" s="145">
        <v>347</v>
      </c>
      <c r="F8" s="146">
        <v>16.2</v>
      </c>
      <c r="G8" s="145">
        <v>169</v>
      </c>
      <c r="H8" s="145">
        <v>29</v>
      </c>
      <c r="I8" s="145">
        <v>35</v>
      </c>
      <c r="J8" s="102">
        <v>47</v>
      </c>
      <c r="K8" s="145">
        <v>101</v>
      </c>
    </row>
    <row r="9" spans="1:11" ht="15" customHeight="1" x14ac:dyDescent="0.2">
      <c r="A9" s="3" t="s">
        <v>168</v>
      </c>
      <c r="B9" s="3"/>
      <c r="C9" s="3"/>
      <c r="D9" s="3"/>
      <c r="E9" s="3"/>
      <c r="F9" s="3"/>
      <c r="G9" s="147"/>
      <c r="H9" s="3"/>
      <c r="I9" s="3"/>
      <c r="J9" s="3"/>
    </row>
    <row r="10" spans="1:11" ht="15" customHeight="1" x14ac:dyDescent="0.2">
      <c r="K10" s="93" t="s">
        <v>155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 xr:uid="{AEBF21F9-CD8F-4BFA-87E0-48F0946A067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FEEC-5718-4549-86A0-8F97D9318699}">
  <sheetPr codeName="Sheet13"/>
  <dimension ref="A1:J10"/>
  <sheetViews>
    <sheetView zoomScale="110" zoomScaleNormal="110" workbookViewId="0"/>
  </sheetViews>
  <sheetFormatPr defaultColWidth="8.77734375" defaultRowHeight="15" customHeight="1" x14ac:dyDescent="0.2"/>
  <cols>
    <col min="1" max="1" width="11.21875" style="3" customWidth="1"/>
    <col min="2" max="6" width="7.44140625" style="3" customWidth="1"/>
    <col min="7" max="10" width="9.33203125" style="3" customWidth="1"/>
    <col min="11" max="16384" width="8.77734375" style="3"/>
  </cols>
  <sheetData>
    <row r="1" spans="1:10" ht="15" customHeight="1" x14ac:dyDescent="0.2">
      <c r="A1" s="366" t="s">
        <v>521</v>
      </c>
    </row>
    <row r="3" spans="1:10" ht="15" customHeight="1" x14ac:dyDescent="0.15">
      <c r="A3" s="133" t="s">
        <v>170</v>
      </c>
      <c r="J3" s="94" t="s">
        <v>157</v>
      </c>
    </row>
    <row r="4" spans="1:10" ht="15" customHeight="1" x14ac:dyDescent="0.2">
      <c r="A4" s="417" t="s">
        <v>119</v>
      </c>
      <c r="B4" s="427" t="s">
        <v>158</v>
      </c>
      <c r="C4" s="427" t="s">
        <v>159</v>
      </c>
      <c r="D4" s="427" t="s">
        <v>160</v>
      </c>
      <c r="E4" s="425" t="s">
        <v>171</v>
      </c>
      <c r="F4" s="425" t="s">
        <v>162</v>
      </c>
      <c r="G4" s="398" t="s">
        <v>163</v>
      </c>
      <c r="H4" s="396"/>
      <c r="I4" s="428"/>
      <c r="J4" s="148" t="s">
        <v>172</v>
      </c>
    </row>
    <row r="5" spans="1:10" ht="15" customHeight="1" x14ac:dyDescent="0.2">
      <c r="A5" s="418"/>
      <c r="B5" s="426"/>
      <c r="C5" s="426"/>
      <c r="D5" s="426"/>
      <c r="E5" s="426"/>
      <c r="F5" s="429"/>
      <c r="G5" s="96" t="s">
        <v>173</v>
      </c>
      <c r="H5" s="97" t="s">
        <v>174</v>
      </c>
      <c r="I5" s="97" t="s">
        <v>175</v>
      </c>
      <c r="J5" s="97" t="s">
        <v>176</v>
      </c>
    </row>
    <row r="6" spans="1:10" ht="15" customHeight="1" x14ac:dyDescent="0.2">
      <c r="A6" s="129" t="s">
        <v>131</v>
      </c>
      <c r="B6" s="137">
        <v>2543</v>
      </c>
      <c r="C6" s="55">
        <v>2378</v>
      </c>
      <c r="D6" s="138">
        <v>93.5</v>
      </c>
      <c r="E6" s="55">
        <v>14</v>
      </c>
      <c r="F6" s="138">
        <v>0.6</v>
      </c>
      <c r="G6" s="55">
        <v>14</v>
      </c>
      <c r="H6" s="55">
        <v>0</v>
      </c>
      <c r="I6" s="55">
        <v>0</v>
      </c>
      <c r="J6" s="55">
        <v>19</v>
      </c>
    </row>
    <row r="7" spans="1:10" ht="15" customHeight="1" x14ac:dyDescent="0.2">
      <c r="A7" s="130">
        <v>4</v>
      </c>
      <c r="B7" s="137">
        <v>2346</v>
      </c>
      <c r="C7" s="55">
        <v>2220</v>
      </c>
      <c r="D7" s="138">
        <v>94.629156010230176</v>
      </c>
      <c r="E7" s="55">
        <v>13</v>
      </c>
      <c r="F7" s="138">
        <v>0.6</v>
      </c>
      <c r="G7" s="55">
        <v>11</v>
      </c>
      <c r="H7" s="55">
        <v>1</v>
      </c>
      <c r="I7" s="55">
        <v>1</v>
      </c>
      <c r="J7" s="55">
        <v>19</v>
      </c>
    </row>
    <row r="8" spans="1:10" ht="15" customHeight="1" x14ac:dyDescent="0.2">
      <c r="A8" s="99">
        <v>5</v>
      </c>
      <c r="B8" s="137">
        <v>2349</v>
      </c>
      <c r="C8" s="55">
        <v>2238</v>
      </c>
      <c r="D8" s="138">
        <f>IFERROR(C8/B8*100,0)</f>
        <v>95.274584929757339</v>
      </c>
      <c r="E8" s="55">
        <v>12</v>
      </c>
      <c r="F8" s="138">
        <v>0.5</v>
      </c>
      <c r="G8" s="55">
        <v>10</v>
      </c>
      <c r="H8" s="55">
        <v>0</v>
      </c>
      <c r="I8" s="55">
        <v>2</v>
      </c>
      <c r="J8" s="145">
        <v>10</v>
      </c>
    </row>
    <row r="9" spans="1:10" ht="15" customHeight="1" x14ac:dyDescent="0.2">
      <c r="A9" s="58" t="s">
        <v>177</v>
      </c>
      <c r="B9" s="58"/>
      <c r="C9" s="58"/>
      <c r="D9" s="58"/>
      <c r="E9" s="58"/>
      <c r="F9" s="58"/>
      <c r="G9" s="149"/>
      <c r="H9" s="58"/>
      <c r="I9" s="58"/>
    </row>
    <row r="10" spans="1:10" ht="15" customHeight="1" x14ac:dyDescent="0.2">
      <c r="A10" s="3" t="s">
        <v>178</v>
      </c>
      <c r="J10" s="74" t="s">
        <v>155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 xr:uid="{09C29D9C-ABF4-4B02-A64F-360DFF00263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7F0B-302B-4005-A9AC-9E68FEDC4B60}">
  <sheetPr codeName="Sheet14"/>
  <dimension ref="A1:K10"/>
  <sheetViews>
    <sheetView zoomScale="110" zoomScaleNormal="110" workbookViewId="0"/>
  </sheetViews>
  <sheetFormatPr defaultColWidth="8.77734375" defaultRowHeight="15" customHeight="1" x14ac:dyDescent="0.2"/>
  <cols>
    <col min="1" max="1" width="11.21875" style="143" customWidth="1"/>
    <col min="2" max="11" width="7.44140625" style="143" customWidth="1"/>
    <col min="12" max="16384" width="8.77734375" style="143"/>
  </cols>
  <sheetData>
    <row r="1" spans="1:11" s="308" customFormat="1" ht="15" customHeight="1" x14ac:dyDescent="0.2">
      <c r="A1" s="368" t="s">
        <v>521</v>
      </c>
    </row>
    <row r="2" spans="1:11" s="308" customFormat="1" ht="15" customHeight="1" x14ac:dyDescent="0.2"/>
    <row r="3" spans="1:11" ht="15" customHeight="1" x14ac:dyDescent="0.2">
      <c r="A3" s="133" t="s">
        <v>179</v>
      </c>
      <c r="B3" s="3"/>
      <c r="C3" s="3"/>
      <c r="D3" s="3"/>
      <c r="E3" s="3"/>
      <c r="F3" s="3"/>
      <c r="G3" s="3"/>
      <c r="H3" s="150"/>
      <c r="I3" s="133"/>
      <c r="J3" s="3"/>
      <c r="K3" s="151" t="s">
        <v>180</v>
      </c>
    </row>
    <row r="4" spans="1:11" ht="15" customHeight="1" x14ac:dyDescent="0.2">
      <c r="A4" s="417" t="s">
        <v>181</v>
      </c>
      <c r="B4" s="427" t="s">
        <v>182</v>
      </c>
      <c r="C4" s="427" t="s">
        <v>183</v>
      </c>
      <c r="D4" s="427" t="s">
        <v>184</v>
      </c>
      <c r="E4" s="425" t="s">
        <v>185</v>
      </c>
      <c r="F4" s="425" t="s">
        <v>162</v>
      </c>
      <c r="G4" s="430" t="s">
        <v>186</v>
      </c>
      <c r="H4" s="431"/>
      <c r="I4" s="431"/>
      <c r="J4" s="152" t="s">
        <v>187</v>
      </c>
      <c r="K4" s="153" t="s">
        <v>188</v>
      </c>
    </row>
    <row r="5" spans="1:11" ht="15" customHeight="1" x14ac:dyDescent="0.2">
      <c r="A5" s="418"/>
      <c r="B5" s="426"/>
      <c r="C5" s="426"/>
      <c r="D5" s="432"/>
      <c r="E5" s="429"/>
      <c r="F5" s="429"/>
      <c r="G5" s="96" t="s">
        <v>173</v>
      </c>
      <c r="H5" s="97" t="s">
        <v>174</v>
      </c>
      <c r="I5" s="97" t="s">
        <v>175</v>
      </c>
      <c r="J5" s="96" t="s">
        <v>189</v>
      </c>
      <c r="K5" s="97" t="s">
        <v>190</v>
      </c>
    </row>
    <row r="6" spans="1:11" ht="15" customHeight="1" x14ac:dyDescent="0.2">
      <c r="A6" s="129" t="s">
        <v>131</v>
      </c>
      <c r="B6" s="137">
        <v>2761</v>
      </c>
      <c r="C6" s="55">
        <v>2588</v>
      </c>
      <c r="D6" s="138">
        <v>93.7</v>
      </c>
      <c r="E6" s="55">
        <v>4</v>
      </c>
      <c r="F6" s="138">
        <v>0.2</v>
      </c>
      <c r="G6" s="55">
        <v>2</v>
      </c>
      <c r="H6" s="55">
        <v>0</v>
      </c>
      <c r="I6" s="154">
        <v>2</v>
      </c>
      <c r="J6" s="55">
        <v>222</v>
      </c>
      <c r="K6" s="55">
        <v>361</v>
      </c>
    </row>
    <row r="7" spans="1:11" ht="15" customHeight="1" x14ac:dyDescent="0.2">
      <c r="A7" s="130">
        <v>4</v>
      </c>
      <c r="B7" s="137">
        <v>2625</v>
      </c>
      <c r="C7" s="55">
        <v>2474</v>
      </c>
      <c r="D7" s="138">
        <v>94.247619047619054</v>
      </c>
      <c r="E7" s="55">
        <v>11</v>
      </c>
      <c r="F7" s="138">
        <v>0.4</v>
      </c>
      <c r="G7" s="55">
        <v>9</v>
      </c>
      <c r="H7" s="55">
        <v>0</v>
      </c>
      <c r="I7" s="154">
        <v>2</v>
      </c>
      <c r="J7" s="55">
        <v>180</v>
      </c>
      <c r="K7" s="55">
        <v>386</v>
      </c>
    </row>
    <row r="8" spans="1:11" ht="15" customHeight="1" x14ac:dyDescent="0.2">
      <c r="A8" s="99">
        <v>5</v>
      </c>
      <c r="B8" s="137">
        <v>2466</v>
      </c>
      <c r="C8" s="55">
        <v>2322</v>
      </c>
      <c r="D8" s="138">
        <f>IFERROR(C8/B8*100,0)</f>
        <v>94.160583941605836</v>
      </c>
      <c r="E8" s="55">
        <v>2</v>
      </c>
      <c r="F8" s="138">
        <v>0.1</v>
      </c>
      <c r="G8" s="55">
        <v>2</v>
      </c>
      <c r="H8" s="55">
        <v>0</v>
      </c>
      <c r="I8" s="154">
        <v>0</v>
      </c>
      <c r="J8" s="55">
        <v>151</v>
      </c>
      <c r="K8" s="145">
        <v>354</v>
      </c>
    </row>
    <row r="9" spans="1:11" ht="15" customHeight="1" x14ac:dyDescent="0.2">
      <c r="A9" s="58" t="s">
        <v>177</v>
      </c>
      <c r="B9" s="58"/>
      <c r="C9" s="58"/>
      <c r="D9" s="58"/>
      <c r="E9" s="58"/>
      <c r="F9" s="58"/>
      <c r="G9" s="149"/>
      <c r="H9" s="58"/>
      <c r="I9" s="58"/>
      <c r="J9" s="58"/>
      <c r="K9" s="60"/>
    </row>
    <row r="10" spans="1:11" ht="15" customHeight="1" x14ac:dyDescent="0.2">
      <c r="A10" s="3" t="s">
        <v>178</v>
      </c>
      <c r="B10" s="3"/>
      <c r="C10" s="3"/>
      <c r="D10" s="3"/>
      <c r="E10" s="3"/>
      <c r="F10" s="3"/>
      <c r="G10" s="3"/>
      <c r="H10" s="3"/>
      <c r="I10" s="3"/>
      <c r="K10" s="74" t="s">
        <v>155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 xr:uid="{51E98224-0050-458F-ADE5-13493E555AB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58F3-80E2-4388-B933-12062DD20F07}">
  <sheetPr codeName="Sheet15"/>
  <dimension ref="A1:M10"/>
  <sheetViews>
    <sheetView zoomScale="110" zoomScaleNormal="110" workbookViewId="0"/>
  </sheetViews>
  <sheetFormatPr defaultColWidth="8.77734375" defaultRowHeight="15" customHeight="1" x14ac:dyDescent="0.2"/>
  <cols>
    <col min="1" max="1" width="11.21875" style="155" customWidth="1"/>
    <col min="2" max="2" width="6.88671875" style="155" customWidth="1"/>
    <col min="3" max="3" width="8.6640625" style="155" bestFit="1" customWidth="1"/>
    <col min="4" max="4" width="5" style="155" customWidth="1"/>
    <col min="5" max="5" width="5.6640625" style="155" customWidth="1"/>
    <col min="6" max="6" width="5" style="155" customWidth="1"/>
    <col min="7" max="7" width="4.33203125" style="155" customWidth="1"/>
    <col min="8" max="8" width="6.88671875" style="155" customWidth="1"/>
    <col min="9" max="9" width="7.44140625" style="155" customWidth="1"/>
    <col min="10" max="10" width="5.6640625" style="155" customWidth="1"/>
    <col min="11" max="11" width="6.21875" style="155" customWidth="1"/>
    <col min="12" max="12" width="6.88671875" style="155" customWidth="1"/>
    <col min="13" max="13" width="7.44140625" style="155" customWidth="1"/>
    <col min="14" max="16384" width="8.77734375" style="155"/>
  </cols>
  <sheetData>
    <row r="1" spans="1:13" s="365" customFormat="1" ht="15" customHeight="1" x14ac:dyDescent="0.2">
      <c r="A1" s="368" t="s">
        <v>521</v>
      </c>
    </row>
    <row r="2" spans="1:13" s="365" customFormat="1" ht="15" customHeight="1" x14ac:dyDescent="0.2"/>
    <row r="3" spans="1:13" ht="15" customHeight="1" x14ac:dyDescent="0.15">
      <c r="A3" s="24" t="s">
        <v>191</v>
      </c>
      <c r="B3" s="24"/>
      <c r="C3" s="24"/>
      <c r="D3" s="24"/>
      <c r="E3" s="24"/>
      <c r="F3" s="24"/>
      <c r="G3" s="24"/>
      <c r="H3" s="24"/>
      <c r="I3" s="24"/>
      <c r="J3" s="24"/>
      <c r="M3" s="156" t="s">
        <v>2</v>
      </c>
    </row>
    <row r="4" spans="1:13" ht="15" customHeight="1" x14ac:dyDescent="0.2">
      <c r="A4" s="105" t="s">
        <v>119</v>
      </c>
      <c r="B4" s="415" t="s">
        <v>192</v>
      </c>
      <c r="C4" s="433"/>
      <c r="D4" s="415" t="s">
        <v>193</v>
      </c>
      <c r="E4" s="433"/>
      <c r="F4" s="415" t="s">
        <v>194</v>
      </c>
      <c r="G4" s="433"/>
      <c r="H4" s="415" t="s">
        <v>195</v>
      </c>
      <c r="I4" s="433"/>
      <c r="J4" s="107" t="s">
        <v>196</v>
      </c>
      <c r="K4" s="107" t="s">
        <v>129</v>
      </c>
      <c r="L4" s="434" t="s">
        <v>8</v>
      </c>
      <c r="M4" s="435"/>
    </row>
    <row r="5" spans="1:13" ht="15" customHeight="1" x14ac:dyDescent="0.2">
      <c r="A5" s="129" t="s">
        <v>131</v>
      </c>
      <c r="B5" s="157">
        <v>2097</v>
      </c>
      <c r="C5" s="158">
        <v>1642</v>
      </c>
      <c r="D5" s="159">
        <v>173</v>
      </c>
      <c r="E5" s="158">
        <v>92</v>
      </c>
      <c r="F5" s="159">
        <v>98</v>
      </c>
      <c r="G5" s="158">
        <v>28</v>
      </c>
      <c r="H5" s="159">
        <v>1828</v>
      </c>
      <c r="I5" s="158">
        <v>1535</v>
      </c>
      <c r="J5" s="159">
        <v>398</v>
      </c>
      <c r="K5" s="159">
        <v>458</v>
      </c>
      <c r="L5" s="160">
        <v>5052</v>
      </c>
      <c r="M5" s="161">
        <v>3297</v>
      </c>
    </row>
    <row r="6" spans="1:13" ht="15" customHeight="1" x14ac:dyDescent="0.2">
      <c r="A6" s="99">
        <v>4</v>
      </c>
      <c r="B6" s="157">
        <v>2379</v>
      </c>
      <c r="C6" s="158">
        <v>1862</v>
      </c>
      <c r="D6" s="159">
        <v>257</v>
      </c>
      <c r="E6" s="158">
        <v>151</v>
      </c>
      <c r="F6" s="159">
        <v>145</v>
      </c>
      <c r="G6" s="158">
        <v>14</v>
      </c>
      <c r="H6" s="159">
        <v>2012</v>
      </c>
      <c r="I6" s="158">
        <v>1710</v>
      </c>
      <c r="J6" s="159">
        <v>277</v>
      </c>
      <c r="K6" s="159">
        <v>396</v>
      </c>
      <c r="L6" s="160">
        <v>5466</v>
      </c>
      <c r="M6" s="161">
        <v>3737</v>
      </c>
    </row>
    <row r="7" spans="1:13" ht="15" customHeight="1" x14ac:dyDescent="0.2">
      <c r="A7" s="99">
        <v>5</v>
      </c>
      <c r="B7" s="157">
        <v>2358</v>
      </c>
      <c r="C7" s="158">
        <v>1809</v>
      </c>
      <c r="D7" s="159">
        <v>264</v>
      </c>
      <c r="E7" s="158">
        <v>165</v>
      </c>
      <c r="F7" s="159">
        <v>136</v>
      </c>
      <c r="G7" s="158">
        <v>13</v>
      </c>
      <c r="H7" s="159">
        <v>1984</v>
      </c>
      <c r="I7" s="158">
        <v>1637</v>
      </c>
      <c r="J7" s="159">
        <v>258</v>
      </c>
      <c r="K7" s="159">
        <v>376</v>
      </c>
      <c r="L7" s="160">
        <f>SUM(B7+D7+F7+H7+J7+K7)</f>
        <v>5376</v>
      </c>
      <c r="M7" s="161">
        <f>SUM(C7+E7+G7+I7)</f>
        <v>3624</v>
      </c>
    </row>
    <row r="8" spans="1:13" ht="15" customHeight="1" x14ac:dyDescent="0.2">
      <c r="A8" s="162" t="s">
        <v>197</v>
      </c>
      <c r="B8" s="162"/>
      <c r="C8" s="163"/>
      <c r="D8" s="163"/>
      <c r="E8" s="163"/>
      <c r="F8" s="163"/>
      <c r="G8" s="163"/>
      <c r="H8" s="163"/>
      <c r="I8" s="163"/>
      <c r="J8" s="163"/>
      <c r="K8" s="164"/>
      <c r="L8" s="164"/>
      <c r="M8" s="165" t="s">
        <v>198</v>
      </c>
    </row>
    <row r="10" spans="1:13" ht="15" customHeight="1" x14ac:dyDescent="0.2">
      <c r="L10" s="166"/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 xr:uid="{C2F6F6A8-F980-412D-9156-6962E31586F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9308-E3E5-42CE-9194-26FE000561D6}">
  <sheetPr codeName="Sheet16"/>
  <dimension ref="A1:F9"/>
  <sheetViews>
    <sheetView zoomScale="110" zoomScaleNormal="110" workbookViewId="0"/>
  </sheetViews>
  <sheetFormatPr defaultColWidth="8.88671875" defaultRowHeight="15" customHeight="1" x14ac:dyDescent="0.15"/>
  <cols>
    <col min="1" max="1" width="11.21875" style="40" customWidth="1"/>
    <col min="2" max="2" width="25" style="40" customWidth="1"/>
    <col min="3" max="3" width="18.109375" style="40" customWidth="1"/>
    <col min="4" max="4" width="6.88671875" style="40" customWidth="1"/>
    <col min="5" max="5" width="18.109375" style="40" customWidth="1"/>
    <col min="6" max="6" width="6.88671875" style="40" customWidth="1"/>
    <col min="7" max="16384" width="8.88671875" style="40"/>
  </cols>
  <sheetData>
    <row r="1" spans="1:6" s="3" customFormat="1" ht="15" customHeight="1" x14ac:dyDescent="0.2">
      <c r="A1" s="366" t="s">
        <v>521</v>
      </c>
    </row>
    <row r="2" spans="1:6" s="3" customFormat="1" ht="15" customHeight="1" x14ac:dyDescent="0.2"/>
    <row r="3" spans="1:6" s="3" customFormat="1" ht="15" customHeight="1" x14ac:dyDescent="0.2">
      <c r="A3" s="167" t="s">
        <v>199</v>
      </c>
    </row>
    <row r="4" spans="1:6" s="3" customFormat="1" ht="15" customHeight="1" x14ac:dyDescent="0.15">
      <c r="A4" s="92" t="s">
        <v>200</v>
      </c>
      <c r="B4" s="92"/>
      <c r="C4" s="92"/>
      <c r="D4" s="92"/>
      <c r="E4" s="92"/>
      <c r="F4" s="75" t="s">
        <v>2</v>
      </c>
    </row>
    <row r="5" spans="1:6" s="3" customFormat="1" ht="15" customHeight="1" x14ac:dyDescent="0.2">
      <c r="A5" s="95" t="s">
        <v>119</v>
      </c>
      <c r="B5" s="97" t="s">
        <v>201</v>
      </c>
      <c r="C5" s="422" t="s">
        <v>202</v>
      </c>
      <c r="D5" s="424"/>
      <c r="E5" s="398" t="s">
        <v>203</v>
      </c>
      <c r="F5" s="396"/>
    </row>
    <row r="6" spans="1:6" s="3" customFormat="1" ht="15" customHeight="1" x14ac:dyDescent="0.2">
      <c r="A6" s="129" t="s">
        <v>131</v>
      </c>
      <c r="B6" s="137">
        <v>1225</v>
      </c>
      <c r="C6" s="55"/>
      <c r="D6" s="55">
        <v>707</v>
      </c>
      <c r="E6" s="55"/>
      <c r="F6" s="55">
        <v>606</v>
      </c>
    </row>
    <row r="7" spans="1:6" s="3" customFormat="1" ht="15" customHeight="1" x14ac:dyDescent="0.2">
      <c r="A7" s="130">
        <v>4</v>
      </c>
      <c r="B7" s="137">
        <v>2691</v>
      </c>
      <c r="C7" s="55"/>
      <c r="D7" s="55">
        <v>368</v>
      </c>
      <c r="E7" s="55"/>
      <c r="F7" s="55">
        <v>1570</v>
      </c>
    </row>
    <row r="8" spans="1:6" s="3" customFormat="1" ht="15" customHeight="1" x14ac:dyDescent="0.2">
      <c r="A8" s="99">
        <v>5</v>
      </c>
      <c r="B8" s="137">
        <v>3318</v>
      </c>
      <c r="C8" s="55"/>
      <c r="D8" s="55">
        <v>655</v>
      </c>
      <c r="E8" s="55"/>
      <c r="F8" s="55">
        <v>1605</v>
      </c>
    </row>
    <row r="9" spans="1:6" s="3" customFormat="1" ht="15" customHeight="1" x14ac:dyDescent="0.2">
      <c r="A9" s="58" t="s">
        <v>204</v>
      </c>
      <c r="B9" s="58"/>
      <c r="C9" s="58"/>
      <c r="D9" s="58"/>
      <c r="E9" s="58"/>
      <c r="F9" s="60" t="s">
        <v>122</v>
      </c>
    </row>
  </sheetData>
  <mergeCells count="2">
    <mergeCell ref="C5:D5"/>
    <mergeCell ref="E5:F5"/>
  </mergeCells>
  <phoneticPr fontId="2"/>
  <hyperlinks>
    <hyperlink ref="A1" location="目次!A1" display="目次へもどる" xr:uid="{62F23DDC-E30E-4DE7-8695-4919DDC3B59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4583-6665-4C39-856B-F50BA55CD7C4}">
  <sheetPr codeName="Sheet17"/>
  <dimension ref="A1:E9"/>
  <sheetViews>
    <sheetView zoomScale="110" zoomScaleNormal="110" workbookViewId="0"/>
  </sheetViews>
  <sheetFormatPr defaultColWidth="5.109375" defaultRowHeight="15" customHeight="1" x14ac:dyDescent="0.15"/>
  <cols>
    <col min="1" max="1" width="12.77734375" style="40" customWidth="1"/>
    <col min="2" max="5" width="18.33203125" style="40" customWidth="1"/>
    <col min="6" max="16384" width="5.109375" style="40"/>
  </cols>
  <sheetData>
    <row r="1" spans="1:5" s="3" customFormat="1" ht="15" customHeight="1" x14ac:dyDescent="0.2">
      <c r="A1" s="366" t="s">
        <v>521</v>
      </c>
    </row>
    <row r="2" spans="1:5" s="3" customFormat="1" ht="15" customHeight="1" x14ac:dyDescent="0.2"/>
    <row r="3" spans="1:5" ht="15" customHeight="1" x14ac:dyDescent="0.15">
      <c r="A3" s="92" t="s">
        <v>205</v>
      </c>
      <c r="B3" s="92"/>
      <c r="C3" s="92"/>
      <c r="E3" s="75" t="s">
        <v>2</v>
      </c>
    </row>
    <row r="4" spans="1:5" ht="15" customHeight="1" x14ac:dyDescent="0.15">
      <c r="A4" s="417" t="s">
        <v>119</v>
      </c>
      <c r="B4" s="398" t="s">
        <v>206</v>
      </c>
      <c r="C4" s="396"/>
      <c r="D4" s="396"/>
      <c r="E4" s="396"/>
    </row>
    <row r="5" spans="1:5" ht="15" customHeight="1" x14ac:dyDescent="0.15">
      <c r="A5" s="436"/>
      <c r="B5" s="398" t="s">
        <v>207</v>
      </c>
      <c r="C5" s="396"/>
      <c r="D5" s="398" t="s">
        <v>208</v>
      </c>
      <c r="E5" s="396"/>
    </row>
    <row r="6" spans="1:5" ht="15" customHeight="1" x14ac:dyDescent="0.15">
      <c r="A6" s="129" t="s">
        <v>131</v>
      </c>
      <c r="B6" s="124">
        <v>497</v>
      </c>
      <c r="C6" s="114" t="s">
        <v>209</v>
      </c>
      <c r="D6" s="114">
        <v>131</v>
      </c>
      <c r="E6" s="114" t="s">
        <v>210</v>
      </c>
    </row>
    <row r="7" spans="1:5" ht="15" customHeight="1" x14ac:dyDescent="0.15">
      <c r="A7" s="130">
        <v>4</v>
      </c>
      <c r="B7" s="124">
        <v>731</v>
      </c>
      <c r="C7" s="168" t="s">
        <v>211</v>
      </c>
      <c r="D7" s="114">
        <v>146</v>
      </c>
      <c r="E7" s="168" t="s">
        <v>212</v>
      </c>
    </row>
    <row r="8" spans="1:5" ht="15" customHeight="1" x14ac:dyDescent="0.15">
      <c r="A8" s="99">
        <v>5</v>
      </c>
      <c r="B8" s="124">
        <v>999</v>
      </c>
      <c r="C8" s="168" t="s">
        <v>213</v>
      </c>
      <c r="D8" s="114">
        <v>230</v>
      </c>
      <c r="E8" s="168" t="s">
        <v>214</v>
      </c>
    </row>
    <row r="9" spans="1:5" ht="15" customHeight="1" x14ac:dyDescent="0.15">
      <c r="A9" s="58" t="s">
        <v>215</v>
      </c>
      <c r="B9" s="58"/>
      <c r="C9" s="58"/>
      <c r="D9" s="59"/>
      <c r="E9" s="169" t="s">
        <v>122</v>
      </c>
    </row>
  </sheetData>
  <mergeCells count="4">
    <mergeCell ref="A4:A5"/>
    <mergeCell ref="B4:E4"/>
    <mergeCell ref="B5:C5"/>
    <mergeCell ref="D5:E5"/>
  </mergeCells>
  <phoneticPr fontId="2"/>
  <hyperlinks>
    <hyperlink ref="A1" location="目次!A1" display="目次へもどる" xr:uid="{7ED15AE6-81CE-4B40-B72D-FF72C64245C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6:E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DB32-EC34-436B-B63C-B67BEBA128DC}">
  <sheetPr codeName="Sheet18"/>
  <dimension ref="A1:H9"/>
  <sheetViews>
    <sheetView zoomScale="110" zoomScaleNormal="110" workbookViewId="0"/>
  </sheetViews>
  <sheetFormatPr defaultColWidth="8.88671875" defaultRowHeight="15" customHeight="1" x14ac:dyDescent="0.2"/>
  <cols>
    <col min="1" max="1" width="11.21875" style="3" customWidth="1"/>
    <col min="2" max="5" width="10.6640625" style="3" customWidth="1"/>
    <col min="6" max="6" width="11.21875" style="3" customWidth="1"/>
    <col min="7" max="7" width="10" style="3" customWidth="1"/>
    <col min="8" max="8" width="11.21875" style="3" customWidth="1"/>
    <col min="9" max="16384" width="8.88671875" style="3"/>
  </cols>
  <sheetData>
    <row r="1" spans="1:8" ht="15" customHeight="1" x14ac:dyDescent="0.2">
      <c r="A1" s="366" t="s">
        <v>521</v>
      </c>
    </row>
    <row r="3" spans="1:8" ht="15" customHeight="1" x14ac:dyDescent="0.2">
      <c r="A3" s="170" t="s">
        <v>216</v>
      </c>
      <c r="B3" s="20"/>
      <c r="C3" s="20"/>
      <c r="D3" s="20"/>
      <c r="E3" s="20"/>
      <c r="F3" s="20"/>
      <c r="G3" s="20"/>
      <c r="H3" s="20"/>
    </row>
    <row r="4" spans="1:8" ht="15" customHeight="1" x14ac:dyDescent="0.15">
      <c r="A4" s="62"/>
      <c r="B4" s="62"/>
      <c r="C4" s="62"/>
      <c r="D4" s="62"/>
      <c r="E4" s="2"/>
      <c r="F4" s="2"/>
      <c r="G4" s="63"/>
      <c r="H4" s="63" t="s">
        <v>141</v>
      </c>
    </row>
    <row r="5" spans="1:8" ht="15" customHeight="1" x14ac:dyDescent="0.2">
      <c r="A5" s="171" t="s">
        <v>181</v>
      </c>
      <c r="B5" s="7" t="s">
        <v>217</v>
      </c>
      <c r="C5" s="6" t="s">
        <v>218</v>
      </c>
      <c r="D5" s="6" t="s">
        <v>219</v>
      </c>
      <c r="E5" s="6" t="s">
        <v>220</v>
      </c>
      <c r="F5" s="6" t="s">
        <v>221</v>
      </c>
      <c r="G5" s="437" t="s">
        <v>222</v>
      </c>
      <c r="H5" s="438"/>
    </row>
    <row r="6" spans="1:8" ht="15" customHeight="1" x14ac:dyDescent="0.2">
      <c r="A6" s="172" t="s">
        <v>131</v>
      </c>
      <c r="B6" s="173">
        <v>156</v>
      </c>
      <c r="C6" s="11">
        <v>180</v>
      </c>
      <c r="D6" s="11">
        <v>381</v>
      </c>
      <c r="E6" s="11">
        <v>179</v>
      </c>
      <c r="F6" s="11">
        <v>525</v>
      </c>
      <c r="G6" s="11">
        <v>709</v>
      </c>
      <c r="H6" s="174">
        <v>313</v>
      </c>
    </row>
    <row r="7" spans="1:8" ht="15" customHeight="1" x14ac:dyDescent="0.2">
      <c r="A7" s="175">
        <v>4</v>
      </c>
      <c r="B7" s="173">
        <v>168</v>
      </c>
      <c r="C7" s="11">
        <v>285</v>
      </c>
      <c r="D7" s="11">
        <v>307</v>
      </c>
      <c r="E7" s="11">
        <v>135</v>
      </c>
      <c r="F7" s="11">
        <v>699</v>
      </c>
      <c r="G7" s="11">
        <v>2291</v>
      </c>
      <c r="H7" s="174">
        <v>307</v>
      </c>
    </row>
    <row r="8" spans="1:8" ht="15" customHeight="1" x14ac:dyDescent="0.2">
      <c r="A8" s="69">
        <v>5</v>
      </c>
      <c r="B8" s="173">
        <v>240</v>
      </c>
      <c r="C8" s="11">
        <v>379</v>
      </c>
      <c r="D8" s="11">
        <v>417</v>
      </c>
      <c r="E8" s="11">
        <v>182</v>
      </c>
      <c r="F8" s="11">
        <v>468</v>
      </c>
      <c r="G8" s="11">
        <v>418</v>
      </c>
      <c r="H8" s="174">
        <v>271</v>
      </c>
    </row>
    <row r="9" spans="1:8" ht="15" customHeight="1" x14ac:dyDescent="0.2">
      <c r="A9" s="17" t="s">
        <v>223</v>
      </c>
      <c r="B9" s="176"/>
      <c r="C9" s="176"/>
      <c r="D9" s="17"/>
      <c r="E9" s="17"/>
      <c r="F9" s="17"/>
      <c r="G9" s="19"/>
      <c r="H9" s="19" t="s">
        <v>122</v>
      </c>
    </row>
  </sheetData>
  <mergeCells count="1">
    <mergeCell ref="G5:H5"/>
  </mergeCells>
  <phoneticPr fontId="2"/>
  <hyperlinks>
    <hyperlink ref="A1" location="目次!A1" display="目次へもどる" xr:uid="{5D3610A1-08AE-49AB-B2FD-96CFFC53D6D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FE3E-FD8E-4F9E-BB26-EF0A3BBB74F9}">
  <sheetPr codeName="Sheet1"/>
  <dimension ref="A1:E21"/>
  <sheetViews>
    <sheetView zoomScale="110" zoomScaleNormal="110" workbookViewId="0"/>
  </sheetViews>
  <sheetFormatPr defaultColWidth="8.77734375" defaultRowHeight="15" customHeight="1" x14ac:dyDescent="0.2"/>
  <cols>
    <col min="1" max="1" width="12.44140625" style="3" customWidth="1"/>
    <col min="2" max="2" width="10" style="3" customWidth="1"/>
    <col min="3" max="5" width="21.21875" style="3" customWidth="1"/>
    <col min="6" max="16384" width="8.77734375" style="3"/>
  </cols>
  <sheetData>
    <row r="1" spans="1:5" ht="15" customHeight="1" x14ac:dyDescent="0.2">
      <c r="A1" s="366" t="s">
        <v>521</v>
      </c>
    </row>
    <row r="3" spans="1:5" ht="15" customHeight="1" x14ac:dyDescent="0.2">
      <c r="A3" s="1" t="s">
        <v>0</v>
      </c>
      <c r="B3" s="2"/>
      <c r="C3" s="2"/>
      <c r="D3" s="2"/>
      <c r="E3" s="2"/>
    </row>
    <row r="4" spans="1:5" ht="15" customHeight="1" x14ac:dyDescent="0.15">
      <c r="A4" s="4" t="s">
        <v>1</v>
      </c>
      <c r="B4" s="2"/>
      <c r="C4" s="2"/>
      <c r="D4" s="2"/>
      <c r="E4" s="5" t="s">
        <v>2</v>
      </c>
    </row>
    <row r="5" spans="1:5" ht="15" customHeight="1" x14ac:dyDescent="0.2">
      <c r="A5" s="375" t="s">
        <v>3</v>
      </c>
      <c r="B5" s="376"/>
      <c r="C5" s="6" t="s">
        <v>4</v>
      </c>
      <c r="D5" s="6" t="s">
        <v>5</v>
      </c>
      <c r="E5" s="7" t="s">
        <v>6</v>
      </c>
    </row>
    <row r="6" spans="1:5" ht="15" customHeight="1" x14ac:dyDescent="0.2">
      <c r="A6" s="377" t="s">
        <v>7</v>
      </c>
      <c r="B6" s="8" t="s">
        <v>8</v>
      </c>
      <c r="C6" s="9">
        <v>2385</v>
      </c>
      <c r="D6" s="9">
        <v>2247</v>
      </c>
      <c r="E6" s="9">
        <f>SUM(E7:E8)</f>
        <v>2058</v>
      </c>
    </row>
    <row r="7" spans="1:5" ht="15" customHeight="1" x14ac:dyDescent="0.2">
      <c r="A7" s="373"/>
      <c r="B7" s="10" t="s">
        <v>9</v>
      </c>
      <c r="C7" s="11">
        <v>1265</v>
      </c>
      <c r="D7" s="11">
        <v>1138</v>
      </c>
      <c r="E7" s="11">
        <v>1007</v>
      </c>
    </row>
    <row r="8" spans="1:5" ht="15" customHeight="1" x14ac:dyDescent="0.2">
      <c r="A8" s="374"/>
      <c r="B8" s="10" t="s">
        <v>10</v>
      </c>
      <c r="C8" s="11">
        <v>1120</v>
      </c>
      <c r="D8" s="11">
        <v>1109</v>
      </c>
      <c r="E8" s="11">
        <v>1051</v>
      </c>
    </row>
    <row r="9" spans="1:5" ht="15" customHeight="1" x14ac:dyDescent="0.2">
      <c r="A9" s="378" t="s">
        <v>11</v>
      </c>
      <c r="B9" s="379"/>
      <c r="C9" s="12">
        <v>1.22</v>
      </c>
      <c r="D9" s="12">
        <v>1.1599999999999999</v>
      </c>
      <c r="E9" s="12">
        <v>1.08</v>
      </c>
    </row>
    <row r="10" spans="1:5" ht="15" customHeight="1" x14ac:dyDescent="0.2">
      <c r="A10" s="373" t="s">
        <v>12</v>
      </c>
      <c r="B10" s="13" t="s">
        <v>8</v>
      </c>
      <c r="C10" s="9">
        <v>3259</v>
      </c>
      <c r="D10" s="9">
        <v>3573</v>
      </c>
      <c r="E10" s="9">
        <f>SUM(E11:E12)</f>
        <v>3579</v>
      </c>
    </row>
    <row r="11" spans="1:5" ht="15" customHeight="1" x14ac:dyDescent="0.2">
      <c r="A11" s="373"/>
      <c r="B11" s="10" t="s">
        <v>9</v>
      </c>
      <c r="C11" s="11">
        <v>1830</v>
      </c>
      <c r="D11" s="11">
        <v>1934</v>
      </c>
      <c r="E11" s="11">
        <v>2044</v>
      </c>
    </row>
    <row r="12" spans="1:5" ht="15" customHeight="1" x14ac:dyDescent="0.2">
      <c r="A12" s="374"/>
      <c r="B12" s="14" t="s">
        <v>10</v>
      </c>
      <c r="C12" s="11">
        <v>1429</v>
      </c>
      <c r="D12" s="11">
        <v>1639</v>
      </c>
      <c r="E12" s="11">
        <v>1535</v>
      </c>
    </row>
    <row r="13" spans="1:5" ht="15" customHeight="1" x14ac:dyDescent="0.2">
      <c r="A13" s="378" t="s">
        <v>13</v>
      </c>
      <c r="B13" s="379"/>
      <c r="C13" s="11">
        <v>3</v>
      </c>
      <c r="D13" s="11">
        <v>4</v>
      </c>
      <c r="E13" s="11">
        <v>4</v>
      </c>
    </row>
    <row r="14" spans="1:5" ht="15" customHeight="1" x14ac:dyDescent="0.2">
      <c r="A14" s="380" t="s">
        <v>14</v>
      </c>
      <c r="B14" s="381"/>
      <c r="C14" s="11">
        <v>0</v>
      </c>
      <c r="D14" s="11">
        <v>1</v>
      </c>
      <c r="E14" s="11">
        <v>4</v>
      </c>
    </row>
    <row r="15" spans="1:5" ht="15" customHeight="1" x14ac:dyDescent="0.2">
      <c r="A15" s="370" t="s">
        <v>15</v>
      </c>
      <c r="B15" s="371"/>
      <c r="C15" s="15">
        <v>4</v>
      </c>
      <c r="D15" s="15">
        <v>4</v>
      </c>
      <c r="E15" s="15">
        <v>6</v>
      </c>
    </row>
    <row r="16" spans="1:5" ht="15" customHeight="1" x14ac:dyDescent="0.2">
      <c r="A16" s="372" t="s">
        <v>16</v>
      </c>
      <c r="B16" s="16" t="s">
        <v>8</v>
      </c>
      <c r="C16" s="9">
        <v>39</v>
      </c>
      <c r="D16" s="9">
        <v>61</v>
      </c>
      <c r="E16" s="9">
        <f>SUM(E17:E18)</f>
        <v>51</v>
      </c>
    </row>
    <row r="17" spans="1:5" ht="15" customHeight="1" x14ac:dyDescent="0.2">
      <c r="A17" s="373"/>
      <c r="B17" s="10" t="s">
        <v>17</v>
      </c>
      <c r="C17" s="11">
        <v>18</v>
      </c>
      <c r="D17" s="11">
        <v>24</v>
      </c>
      <c r="E17" s="11">
        <v>14</v>
      </c>
    </row>
    <row r="18" spans="1:5" ht="15" customHeight="1" x14ac:dyDescent="0.2">
      <c r="A18" s="374"/>
      <c r="B18" s="14" t="s">
        <v>18</v>
      </c>
      <c r="C18" s="15">
        <v>21</v>
      </c>
      <c r="D18" s="15">
        <v>37</v>
      </c>
      <c r="E18" s="15">
        <v>37</v>
      </c>
    </row>
    <row r="19" spans="1:5" ht="15" customHeight="1" x14ac:dyDescent="0.2">
      <c r="A19" s="370" t="s">
        <v>19</v>
      </c>
      <c r="B19" s="371"/>
      <c r="C19" s="11">
        <v>-874</v>
      </c>
      <c r="D19" s="11">
        <v>-1326</v>
      </c>
      <c r="E19" s="11">
        <f>E6-E10</f>
        <v>-1521</v>
      </c>
    </row>
    <row r="20" spans="1:5" ht="15" customHeight="1" x14ac:dyDescent="0.2">
      <c r="A20" s="17" t="s">
        <v>20</v>
      </c>
      <c r="B20" s="18"/>
      <c r="C20" s="18"/>
      <c r="D20" s="18"/>
      <c r="E20" s="19"/>
    </row>
    <row r="21" spans="1:5" ht="15" customHeight="1" x14ac:dyDescent="0.2">
      <c r="A21" s="20"/>
      <c r="B21" s="20"/>
      <c r="C21" s="20"/>
      <c r="D21" s="20"/>
      <c r="E21" s="21" t="s">
        <v>21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 xr:uid="{23388357-13CE-4574-9BDE-0D890EC3F90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E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FCEF-98BE-4175-B246-09EF158D2463}">
  <sheetPr codeName="Sheet19"/>
  <dimension ref="A1:F10"/>
  <sheetViews>
    <sheetView zoomScale="110" zoomScaleNormal="110" workbookViewId="0"/>
  </sheetViews>
  <sheetFormatPr defaultColWidth="8.88671875" defaultRowHeight="15" customHeight="1" x14ac:dyDescent="0.2"/>
  <cols>
    <col min="1" max="1" width="11.21875" style="24" customWidth="1"/>
    <col min="2" max="6" width="15" style="24" customWidth="1"/>
    <col min="7" max="16384" width="8.88671875" style="24"/>
  </cols>
  <sheetData>
    <row r="1" spans="1:6" ht="15" customHeight="1" x14ac:dyDescent="0.2">
      <c r="A1" s="368" t="s">
        <v>521</v>
      </c>
    </row>
    <row r="3" spans="1:6" ht="15" customHeight="1" x14ac:dyDescent="0.2">
      <c r="A3" s="177" t="s">
        <v>224</v>
      </c>
    </row>
    <row r="4" spans="1:6" ht="15" customHeight="1" x14ac:dyDescent="0.15">
      <c r="A4" s="178"/>
      <c r="B4" s="178"/>
      <c r="C4" s="178"/>
      <c r="D4" s="178"/>
      <c r="E4" s="178"/>
      <c r="F4" s="104" t="s">
        <v>141</v>
      </c>
    </row>
    <row r="5" spans="1:6" ht="15" customHeight="1" x14ac:dyDescent="0.2">
      <c r="A5" s="433" t="s">
        <v>181</v>
      </c>
      <c r="B5" s="439" t="s">
        <v>225</v>
      </c>
      <c r="C5" s="439" t="s">
        <v>226</v>
      </c>
      <c r="D5" s="439"/>
      <c r="E5" s="439"/>
      <c r="F5" s="415"/>
    </row>
    <row r="6" spans="1:6" ht="15" customHeight="1" x14ac:dyDescent="0.2">
      <c r="A6" s="433"/>
      <c r="B6" s="439"/>
      <c r="C6" s="107" t="s">
        <v>227</v>
      </c>
      <c r="D6" s="107" t="s">
        <v>228</v>
      </c>
      <c r="E6" s="107" t="s">
        <v>229</v>
      </c>
      <c r="F6" s="108" t="s">
        <v>130</v>
      </c>
    </row>
    <row r="7" spans="1:6" ht="15" customHeight="1" x14ac:dyDescent="0.2">
      <c r="A7" s="179" t="s">
        <v>131</v>
      </c>
      <c r="B7" s="137">
        <v>1400</v>
      </c>
      <c r="C7" s="55">
        <v>249</v>
      </c>
      <c r="D7" s="55">
        <v>850</v>
      </c>
      <c r="E7" s="55">
        <v>0</v>
      </c>
      <c r="F7" s="56">
        <v>1099</v>
      </c>
    </row>
    <row r="8" spans="1:6" ht="15" customHeight="1" x14ac:dyDescent="0.2">
      <c r="A8" s="99" t="s">
        <v>58</v>
      </c>
      <c r="B8" s="137">
        <v>1494</v>
      </c>
      <c r="C8" s="55">
        <v>235</v>
      </c>
      <c r="D8" s="55">
        <v>936</v>
      </c>
      <c r="E8" s="55">
        <v>0</v>
      </c>
      <c r="F8" s="56">
        <v>1171</v>
      </c>
    </row>
    <row r="9" spans="1:6" ht="15" customHeight="1" x14ac:dyDescent="0.2">
      <c r="A9" s="100" t="s">
        <v>60</v>
      </c>
      <c r="B9" s="144">
        <v>1445</v>
      </c>
      <c r="C9" s="145">
        <v>284</v>
      </c>
      <c r="D9" s="145">
        <v>850</v>
      </c>
      <c r="E9" s="145">
        <v>0</v>
      </c>
      <c r="F9" s="180">
        <f>SUM(C9:D9)</f>
        <v>1134</v>
      </c>
    </row>
    <row r="10" spans="1:6" ht="15" customHeight="1" x14ac:dyDescent="0.2">
      <c r="F10" s="119" t="s">
        <v>230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6DBAEB99-7811-4F09-B684-39BCBEC6B13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F8 A9:E9" numberStoredAsText="1"/>
    <ignoredError sqref="F9" numberStoredAsText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FDB1-4CAA-4931-8D5B-89A978B4B688}">
  <sheetPr codeName="Sheet20"/>
  <dimension ref="A1:J11"/>
  <sheetViews>
    <sheetView zoomScale="110" zoomScaleNormal="110" workbookViewId="0"/>
  </sheetViews>
  <sheetFormatPr defaultColWidth="7.109375" defaultRowHeight="15" customHeight="1" x14ac:dyDescent="0.2"/>
  <cols>
    <col min="1" max="1" width="11.21875" style="24" customWidth="1"/>
    <col min="2" max="2" width="9.33203125" style="24" customWidth="1"/>
    <col min="3" max="3" width="6.21875" style="24" customWidth="1"/>
    <col min="4" max="4" width="8.109375" style="24" customWidth="1"/>
    <col min="5" max="5" width="11.88671875" style="24" customWidth="1"/>
    <col min="6" max="6" width="6.88671875" style="24" customWidth="1"/>
    <col min="7" max="10" width="8.109375" style="24" customWidth="1"/>
    <col min="11" max="16384" width="7.109375" style="24"/>
  </cols>
  <sheetData>
    <row r="1" spans="1:10" ht="15" customHeight="1" x14ac:dyDescent="0.2">
      <c r="A1" s="368" t="s">
        <v>521</v>
      </c>
    </row>
    <row r="3" spans="1:10" ht="15" customHeight="1" x14ac:dyDescent="0.2">
      <c r="A3" s="177" t="s">
        <v>231</v>
      </c>
    </row>
    <row r="4" spans="1:10" ht="15" customHeight="1" x14ac:dyDescent="0.15">
      <c r="A4" s="181" t="s">
        <v>232</v>
      </c>
      <c r="J4" s="182" t="s">
        <v>233</v>
      </c>
    </row>
    <row r="5" spans="1:10" ht="15" customHeight="1" x14ac:dyDescent="0.2">
      <c r="A5" s="440" t="s">
        <v>65</v>
      </c>
      <c r="B5" s="443" t="s">
        <v>234</v>
      </c>
      <c r="C5" s="439" t="s">
        <v>235</v>
      </c>
      <c r="D5" s="439"/>
      <c r="E5" s="439"/>
      <c r="F5" s="439"/>
      <c r="G5" s="446" t="s">
        <v>236</v>
      </c>
      <c r="H5" s="446" t="s">
        <v>237</v>
      </c>
      <c r="I5" s="455" t="s">
        <v>238</v>
      </c>
      <c r="J5" s="449" t="s">
        <v>239</v>
      </c>
    </row>
    <row r="6" spans="1:10" ht="15" customHeight="1" x14ac:dyDescent="0.2">
      <c r="A6" s="441"/>
      <c r="B6" s="444"/>
      <c r="C6" s="439" t="s">
        <v>240</v>
      </c>
      <c r="D6" s="452" t="s">
        <v>241</v>
      </c>
      <c r="E6" s="452" t="s">
        <v>242</v>
      </c>
      <c r="F6" s="446" t="s">
        <v>243</v>
      </c>
      <c r="G6" s="447"/>
      <c r="H6" s="447"/>
      <c r="I6" s="456"/>
      <c r="J6" s="450"/>
    </row>
    <row r="7" spans="1:10" ht="15" customHeight="1" x14ac:dyDescent="0.2">
      <c r="A7" s="442"/>
      <c r="B7" s="445"/>
      <c r="C7" s="439"/>
      <c r="D7" s="453"/>
      <c r="E7" s="454"/>
      <c r="F7" s="448"/>
      <c r="G7" s="448"/>
      <c r="H7" s="448"/>
      <c r="I7" s="457"/>
      <c r="J7" s="451"/>
    </row>
    <row r="8" spans="1:10" ht="15" customHeight="1" x14ac:dyDescent="0.2">
      <c r="A8" s="179" t="s">
        <v>131</v>
      </c>
      <c r="B8" s="183">
        <v>27</v>
      </c>
      <c r="C8" s="77">
        <v>21</v>
      </c>
      <c r="D8" s="184">
        <v>10</v>
      </c>
      <c r="E8" s="77">
        <v>9</v>
      </c>
      <c r="F8" s="184">
        <v>2</v>
      </c>
      <c r="G8" s="184">
        <v>6</v>
      </c>
      <c r="H8" s="185" t="s">
        <v>59</v>
      </c>
      <c r="I8" s="185" t="s">
        <v>59</v>
      </c>
      <c r="J8" s="114">
        <v>11</v>
      </c>
    </row>
    <row r="9" spans="1:10" ht="15" customHeight="1" x14ac:dyDescent="0.2">
      <c r="A9" s="99" t="s">
        <v>58</v>
      </c>
      <c r="B9" s="183">
        <v>20</v>
      </c>
      <c r="C9" s="77">
        <v>17</v>
      </c>
      <c r="D9" s="184">
        <v>9</v>
      </c>
      <c r="E9" s="77">
        <v>7</v>
      </c>
      <c r="F9" s="184">
        <v>1</v>
      </c>
      <c r="G9" s="184">
        <v>3</v>
      </c>
      <c r="H9" s="185" t="s">
        <v>59</v>
      </c>
      <c r="I9" s="185" t="s">
        <v>59</v>
      </c>
      <c r="J9" s="114">
        <v>11</v>
      </c>
    </row>
    <row r="10" spans="1:10" ht="15" customHeight="1" x14ac:dyDescent="0.2">
      <c r="A10" s="99" t="s">
        <v>60</v>
      </c>
      <c r="B10" s="183">
        <f>SUM(C10,G10:I10)</f>
        <v>23</v>
      </c>
      <c r="C10" s="77">
        <f>SUM(D10:F10)</f>
        <v>16</v>
      </c>
      <c r="D10" s="186">
        <v>8</v>
      </c>
      <c r="E10" s="186">
        <v>7</v>
      </c>
      <c r="F10" s="186">
        <v>1</v>
      </c>
      <c r="G10" s="186">
        <v>7</v>
      </c>
      <c r="H10" s="185"/>
      <c r="I10" s="185"/>
      <c r="J10" s="186">
        <v>10</v>
      </c>
    </row>
    <row r="11" spans="1:10" ht="15" customHeight="1" x14ac:dyDescent="0.2">
      <c r="A11" s="187"/>
      <c r="B11" s="188"/>
      <c r="C11" s="188"/>
      <c r="D11" s="189"/>
      <c r="E11" s="189"/>
      <c r="F11" s="189"/>
      <c r="G11" s="189"/>
      <c r="H11" s="189"/>
      <c r="I11" s="189"/>
      <c r="J11" s="190" t="s">
        <v>244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 xr:uid="{5FD488B9-ECD8-4FE8-BBF0-1213B944873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C9 A10" numberStoredAsText="1"/>
    <ignoredError sqref="B10:C10" numberStoredAsText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9363-751A-427D-A3A0-0E11B1D61E92}">
  <sheetPr codeName="Sheet21"/>
  <dimension ref="A1:J11"/>
  <sheetViews>
    <sheetView zoomScale="110" zoomScaleNormal="110" workbookViewId="0"/>
  </sheetViews>
  <sheetFormatPr defaultColWidth="7.109375" defaultRowHeight="15" customHeight="1" x14ac:dyDescent="0.2"/>
  <cols>
    <col min="1" max="1" width="11.21875" style="24" customWidth="1"/>
    <col min="2" max="2" width="9.33203125" style="24" customWidth="1"/>
    <col min="3" max="3" width="6.21875" style="24" customWidth="1"/>
    <col min="4" max="4" width="8.109375" style="24" customWidth="1"/>
    <col min="5" max="5" width="11.88671875" style="24" customWidth="1"/>
    <col min="6" max="6" width="6.88671875" style="24" customWidth="1"/>
    <col min="7" max="10" width="8.109375" style="24" customWidth="1"/>
    <col min="11" max="16384" width="7.109375" style="24"/>
  </cols>
  <sheetData>
    <row r="1" spans="1:10" ht="15" customHeight="1" x14ac:dyDescent="0.2">
      <c r="A1" s="368" t="s">
        <v>521</v>
      </c>
    </row>
    <row r="3" spans="1:10" ht="15" customHeight="1" x14ac:dyDescent="0.2">
      <c r="A3" s="177" t="s">
        <v>245</v>
      </c>
    </row>
    <row r="4" spans="1:10" ht="15" customHeight="1" x14ac:dyDescent="0.15">
      <c r="A4" s="181" t="s">
        <v>232</v>
      </c>
      <c r="J4" s="182" t="s">
        <v>233</v>
      </c>
    </row>
    <row r="5" spans="1:10" ht="15" customHeight="1" x14ac:dyDescent="0.2">
      <c r="A5" s="458" t="s">
        <v>65</v>
      </c>
      <c r="B5" s="443" t="s">
        <v>234</v>
      </c>
      <c r="C5" s="439" t="s">
        <v>235</v>
      </c>
      <c r="D5" s="439"/>
      <c r="E5" s="439"/>
      <c r="F5" s="439"/>
      <c r="G5" s="446" t="s">
        <v>236</v>
      </c>
      <c r="H5" s="446" t="s">
        <v>237</v>
      </c>
      <c r="I5" s="455" t="s">
        <v>238</v>
      </c>
      <c r="J5" s="449" t="s">
        <v>239</v>
      </c>
    </row>
    <row r="6" spans="1:10" ht="15" customHeight="1" x14ac:dyDescent="0.2">
      <c r="A6" s="459"/>
      <c r="B6" s="461"/>
      <c r="C6" s="439" t="s">
        <v>240</v>
      </c>
      <c r="D6" s="452" t="s">
        <v>246</v>
      </c>
      <c r="E6" s="465" t="s">
        <v>247</v>
      </c>
      <c r="F6" s="446" t="s">
        <v>243</v>
      </c>
      <c r="G6" s="463"/>
      <c r="H6" s="463"/>
      <c r="I6" s="466"/>
      <c r="J6" s="450"/>
    </row>
    <row r="7" spans="1:10" ht="15" customHeight="1" x14ac:dyDescent="0.2">
      <c r="A7" s="460"/>
      <c r="B7" s="462"/>
      <c r="C7" s="439"/>
      <c r="D7" s="453"/>
      <c r="E7" s="439"/>
      <c r="F7" s="464"/>
      <c r="G7" s="464"/>
      <c r="H7" s="464"/>
      <c r="I7" s="467"/>
      <c r="J7" s="451"/>
    </row>
    <row r="8" spans="1:10" ht="15" customHeight="1" x14ac:dyDescent="0.2">
      <c r="A8" s="191" t="s">
        <v>131</v>
      </c>
      <c r="B8" s="192">
        <f>SUM(C8,G8:I8)</f>
        <v>84</v>
      </c>
      <c r="C8" s="114">
        <v>9</v>
      </c>
      <c r="D8" s="114">
        <v>7</v>
      </c>
      <c r="E8" s="114">
        <v>1</v>
      </c>
      <c r="F8" s="114">
        <v>1</v>
      </c>
      <c r="G8" s="114">
        <v>4</v>
      </c>
      <c r="H8" s="114">
        <v>32</v>
      </c>
      <c r="I8" s="114">
        <v>39</v>
      </c>
      <c r="J8" s="114">
        <v>33</v>
      </c>
    </row>
    <row r="9" spans="1:10" ht="15" customHeight="1" x14ac:dyDescent="0.2">
      <c r="A9" s="193" t="s">
        <v>58</v>
      </c>
      <c r="B9" s="192">
        <f>SUM(C9,G9:I9)</f>
        <v>72</v>
      </c>
      <c r="C9" s="114">
        <v>14</v>
      </c>
      <c r="D9" s="114">
        <v>8</v>
      </c>
      <c r="E9" s="114">
        <v>6</v>
      </c>
      <c r="F9" s="114">
        <v>0</v>
      </c>
      <c r="G9" s="114">
        <v>0</v>
      </c>
      <c r="H9" s="114">
        <v>19</v>
      </c>
      <c r="I9" s="114">
        <v>39</v>
      </c>
      <c r="J9" s="114">
        <v>23</v>
      </c>
    </row>
    <row r="10" spans="1:10" ht="15" customHeight="1" x14ac:dyDescent="0.2">
      <c r="A10" s="194" t="s">
        <v>60</v>
      </c>
      <c r="B10" s="195">
        <f>SUM(C10,G10:I10)</f>
        <v>61</v>
      </c>
      <c r="C10" s="186">
        <v>12</v>
      </c>
      <c r="D10" s="186">
        <v>4</v>
      </c>
      <c r="E10" s="186">
        <v>7</v>
      </c>
      <c r="F10" s="186">
        <v>1</v>
      </c>
      <c r="G10" s="186">
        <v>5</v>
      </c>
      <c r="H10" s="186">
        <v>15</v>
      </c>
      <c r="I10" s="186">
        <v>29</v>
      </c>
      <c r="J10" s="186">
        <v>21</v>
      </c>
    </row>
    <row r="11" spans="1:10" ht="15" customHeight="1" x14ac:dyDescent="0.2">
      <c r="C11" s="196"/>
      <c r="D11" s="197"/>
      <c r="E11" s="197"/>
      <c r="F11" s="197"/>
      <c r="G11" s="197"/>
      <c r="H11" s="197"/>
      <c r="I11" s="197"/>
      <c r="J11" s="119" t="s">
        <v>244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 xr:uid="{80AA696D-6BE8-42F3-8B34-20B91F98713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F81C-AE13-439C-AA68-AFAC29E07FDE}">
  <sheetPr codeName="Sheet22"/>
  <dimension ref="A1:D9"/>
  <sheetViews>
    <sheetView zoomScale="110" zoomScaleNormal="110" workbookViewId="0"/>
  </sheetViews>
  <sheetFormatPr defaultColWidth="7.109375" defaultRowHeight="15" customHeight="1" x14ac:dyDescent="0.2"/>
  <cols>
    <col min="1" max="1" width="11.21875" style="24" customWidth="1"/>
    <col min="2" max="4" width="25" style="24" customWidth="1"/>
    <col min="5" max="16384" width="7.109375" style="24"/>
  </cols>
  <sheetData>
    <row r="1" spans="1:4" ht="15" customHeight="1" x14ac:dyDescent="0.2">
      <c r="A1" s="368" t="s">
        <v>521</v>
      </c>
    </row>
    <row r="3" spans="1:4" ht="15" customHeight="1" x14ac:dyDescent="0.2">
      <c r="A3" s="177" t="s">
        <v>248</v>
      </c>
    </row>
    <row r="4" spans="1:4" ht="15" customHeight="1" x14ac:dyDescent="0.15">
      <c r="D4" s="182" t="s">
        <v>23</v>
      </c>
    </row>
    <row r="5" spans="1:4" ht="15" customHeight="1" x14ac:dyDescent="0.2">
      <c r="A5" s="198" t="s">
        <v>249</v>
      </c>
      <c r="B5" s="106" t="s">
        <v>250</v>
      </c>
      <c r="C5" s="106" t="s">
        <v>251</v>
      </c>
      <c r="D5" s="106" t="s">
        <v>252</v>
      </c>
    </row>
    <row r="6" spans="1:4" ht="15" customHeight="1" x14ac:dyDescent="0.2">
      <c r="A6" s="129" t="s">
        <v>131</v>
      </c>
      <c r="B6" s="124">
        <v>19446</v>
      </c>
      <c r="C6" s="77">
        <v>3</v>
      </c>
      <c r="D6" s="77">
        <v>0</v>
      </c>
    </row>
    <row r="7" spans="1:4" ht="15" customHeight="1" x14ac:dyDescent="0.2">
      <c r="A7" s="130">
        <v>4</v>
      </c>
      <c r="B7" s="124">
        <v>21691</v>
      </c>
      <c r="C7" s="77">
        <v>0</v>
      </c>
      <c r="D7" s="77">
        <v>0</v>
      </c>
    </row>
    <row r="8" spans="1:4" ht="15" customHeight="1" x14ac:dyDescent="0.2">
      <c r="A8" s="100">
        <v>5</v>
      </c>
      <c r="B8" s="101">
        <v>24821</v>
      </c>
      <c r="C8" s="102">
        <v>2</v>
      </c>
      <c r="D8" s="102">
        <v>0</v>
      </c>
    </row>
    <row r="9" spans="1:4" ht="15" customHeight="1" x14ac:dyDescent="0.2">
      <c r="A9" s="199"/>
      <c r="B9" s="199"/>
      <c r="D9" s="119" t="s">
        <v>155</v>
      </c>
    </row>
  </sheetData>
  <phoneticPr fontId="2"/>
  <hyperlinks>
    <hyperlink ref="A1" location="目次!A1" display="目次へもどる" xr:uid="{7764C6C1-B9AA-4365-8F21-E6E3D361D7B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C2FE-4669-446D-8513-C93ACDEEA075}">
  <sheetPr codeName="Sheet23"/>
  <dimension ref="A1:J62"/>
  <sheetViews>
    <sheetView zoomScale="110" zoomScaleNormal="110" workbookViewId="0"/>
  </sheetViews>
  <sheetFormatPr defaultColWidth="8.6640625" defaultRowHeight="15" customHeight="1" x14ac:dyDescent="0.2"/>
  <cols>
    <col min="1" max="1" width="9.33203125" style="3" customWidth="1"/>
    <col min="2" max="2" width="30" style="3" customWidth="1"/>
    <col min="3" max="4" width="15.6640625" style="3" customWidth="1"/>
    <col min="5" max="5" width="15.6640625" style="200" customWidth="1"/>
    <col min="6" max="16384" width="8.6640625" style="3"/>
  </cols>
  <sheetData>
    <row r="1" spans="1:7" ht="15" customHeight="1" x14ac:dyDescent="0.2">
      <c r="A1" s="366" t="s">
        <v>521</v>
      </c>
    </row>
    <row r="3" spans="1:7" ht="15" customHeight="1" x14ac:dyDescent="0.2">
      <c r="A3" s="38" t="s">
        <v>253</v>
      </c>
    </row>
    <row r="4" spans="1:7" ht="15" customHeight="1" x14ac:dyDescent="0.15">
      <c r="A4" s="201" t="s">
        <v>254</v>
      </c>
      <c r="E4" s="202" t="s">
        <v>180</v>
      </c>
    </row>
    <row r="5" spans="1:7" ht="15" customHeight="1" x14ac:dyDescent="0.2">
      <c r="A5" s="470" t="s">
        <v>255</v>
      </c>
      <c r="B5" s="471"/>
      <c r="C5" s="45" t="s">
        <v>256</v>
      </c>
      <c r="D5" s="45" t="s">
        <v>257</v>
      </c>
      <c r="E5" s="203" t="s">
        <v>258</v>
      </c>
      <c r="F5" s="92"/>
      <c r="G5" s="92"/>
    </row>
    <row r="6" spans="1:7" ht="15" customHeight="1" x14ac:dyDescent="0.2">
      <c r="A6" s="472" t="s">
        <v>259</v>
      </c>
      <c r="B6" s="204" t="s">
        <v>260</v>
      </c>
      <c r="C6" s="475">
        <v>2084</v>
      </c>
      <c r="D6" s="205">
        <v>3448</v>
      </c>
      <c r="E6" s="206"/>
      <c r="F6" s="92"/>
      <c r="G6" s="92"/>
    </row>
    <row r="7" spans="1:7" ht="15" customHeight="1" x14ac:dyDescent="0.2">
      <c r="A7" s="473"/>
      <c r="B7" s="207" t="s">
        <v>261</v>
      </c>
      <c r="C7" s="476"/>
      <c r="D7" s="55">
        <v>1060</v>
      </c>
      <c r="E7" s="208"/>
      <c r="F7" s="92"/>
      <c r="G7" s="92"/>
    </row>
    <row r="8" spans="1:7" ht="15" customHeight="1" x14ac:dyDescent="0.2">
      <c r="A8" s="473"/>
      <c r="B8" s="209" t="s">
        <v>262</v>
      </c>
      <c r="C8" s="477">
        <v>6252</v>
      </c>
      <c r="D8" s="55">
        <v>2081</v>
      </c>
      <c r="E8" s="479">
        <v>101.8</v>
      </c>
      <c r="F8" s="92"/>
      <c r="G8" s="92"/>
    </row>
    <row r="9" spans="1:7" ht="15" customHeight="1" x14ac:dyDescent="0.2">
      <c r="A9" s="473"/>
      <c r="B9" s="209" t="s">
        <v>263</v>
      </c>
      <c r="C9" s="478"/>
      <c r="D9" s="55">
        <v>2115</v>
      </c>
      <c r="E9" s="479"/>
      <c r="F9" s="92"/>
      <c r="G9" s="92"/>
    </row>
    <row r="10" spans="1:7" ht="15" customHeight="1" x14ac:dyDescent="0.2">
      <c r="A10" s="473"/>
      <c r="B10" s="209" t="s">
        <v>264</v>
      </c>
      <c r="C10" s="403"/>
      <c r="D10" s="55">
        <v>2171</v>
      </c>
      <c r="E10" s="479"/>
      <c r="F10" s="92"/>
      <c r="G10" s="92"/>
    </row>
    <row r="11" spans="1:7" ht="15" customHeight="1" x14ac:dyDescent="0.2">
      <c r="A11" s="473"/>
      <c r="B11" s="210" t="s">
        <v>265</v>
      </c>
      <c r="C11" s="137">
        <v>6252</v>
      </c>
      <c r="D11" s="55">
        <v>6339</v>
      </c>
      <c r="E11" s="211">
        <v>101.4</v>
      </c>
      <c r="F11" s="92"/>
      <c r="G11" s="92"/>
    </row>
    <row r="12" spans="1:7" ht="15" customHeight="1" x14ac:dyDescent="0.2">
      <c r="A12" s="473"/>
      <c r="B12" s="212" t="s">
        <v>266</v>
      </c>
      <c r="C12" s="55">
        <v>2616</v>
      </c>
      <c r="D12" s="55">
        <v>2277</v>
      </c>
      <c r="E12" s="211">
        <v>98.3</v>
      </c>
      <c r="F12" s="92"/>
      <c r="G12" s="92"/>
    </row>
    <row r="13" spans="1:7" ht="15" customHeight="1" x14ac:dyDescent="0.2">
      <c r="A13" s="473"/>
      <c r="B13" s="212" t="s">
        <v>267</v>
      </c>
      <c r="C13" s="55">
        <v>6252</v>
      </c>
      <c r="D13" s="55">
        <v>6339</v>
      </c>
      <c r="E13" s="211">
        <v>101.4</v>
      </c>
      <c r="F13" s="92"/>
      <c r="G13" s="92"/>
    </row>
    <row r="14" spans="1:7" ht="15" customHeight="1" x14ac:dyDescent="0.2">
      <c r="A14" s="473"/>
      <c r="B14" s="212" t="s">
        <v>268</v>
      </c>
      <c r="C14" s="55">
        <v>2302</v>
      </c>
      <c r="D14" s="55">
        <v>2275</v>
      </c>
      <c r="E14" s="211">
        <v>98.8</v>
      </c>
      <c r="F14" s="92"/>
      <c r="G14" s="92"/>
    </row>
    <row r="15" spans="1:7" ht="15" customHeight="1" x14ac:dyDescent="0.2">
      <c r="A15" s="473"/>
      <c r="B15" s="212" t="s">
        <v>269</v>
      </c>
      <c r="C15" s="55">
        <v>2084</v>
      </c>
      <c r="D15" s="55">
        <v>2087</v>
      </c>
      <c r="E15" s="211">
        <v>100.1</v>
      </c>
      <c r="F15" s="92"/>
      <c r="G15" s="92"/>
    </row>
    <row r="16" spans="1:7" ht="15" customHeight="1" x14ac:dyDescent="0.2">
      <c r="A16" s="473"/>
      <c r="B16" s="212" t="s">
        <v>270</v>
      </c>
      <c r="C16" s="208"/>
      <c r="D16" s="208">
        <v>0</v>
      </c>
      <c r="E16" s="208"/>
      <c r="F16" s="92"/>
      <c r="G16" s="92"/>
    </row>
    <row r="17" spans="1:9" ht="15" customHeight="1" x14ac:dyDescent="0.2">
      <c r="A17" s="473"/>
      <c r="B17" s="212" t="s">
        <v>271</v>
      </c>
      <c r="C17" s="208"/>
      <c r="D17" s="208">
        <v>0</v>
      </c>
      <c r="E17" s="208"/>
      <c r="F17" s="92"/>
      <c r="G17" s="92"/>
    </row>
    <row r="18" spans="1:9" ht="15" customHeight="1" x14ac:dyDescent="0.2">
      <c r="A18" s="473"/>
      <c r="B18" s="212" t="s">
        <v>272</v>
      </c>
      <c r="C18" s="55">
        <v>6252</v>
      </c>
      <c r="D18" s="77">
        <v>6943</v>
      </c>
      <c r="E18" s="211">
        <v>111.1</v>
      </c>
      <c r="F18" s="92"/>
      <c r="G18" s="92"/>
    </row>
    <row r="19" spans="1:9" ht="15" customHeight="1" x14ac:dyDescent="0.2">
      <c r="A19" s="473"/>
      <c r="B19" s="210" t="s">
        <v>273</v>
      </c>
      <c r="C19" s="137">
        <v>2304</v>
      </c>
      <c r="D19" s="77">
        <v>2306</v>
      </c>
      <c r="E19" s="211">
        <v>100.1</v>
      </c>
      <c r="F19" s="92"/>
      <c r="G19" s="92"/>
    </row>
    <row r="20" spans="1:9" ht="15" customHeight="1" x14ac:dyDescent="0.2">
      <c r="A20" s="473"/>
      <c r="B20" s="210" t="s">
        <v>274</v>
      </c>
      <c r="C20" s="137">
        <v>2331</v>
      </c>
      <c r="D20" s="55">
        <v>2284</v>
      </c>
      <c r="E20" s="211">
        <v>98</v>
      </c>
      <c r="F20" s="92"/>
      <c r="G20" s="92"/>
    </row>
    <row r="21" spans="1:9" ht="15" customHeight="1" x14ac:dyDescent="0.2">
      <c r="A21" s="473"/>
      <c r="B21" s="210" t="s">
        <v>275</v>
      </c>
      <c r="C21" s="137">
        <v>2865</v>
      </c>
      <c r="D21" s="55">
        <v>2571</v>
      </c>
      <c r="E21" s="211">
        <v>89.7</v>
      </c>
      <c r="F21" s="92"/>
      <c r="G21" s="92"/>
    </row>
    <row r="22" spans="1:9" ht="15" customHeight="1" x14ac:dyDescent="0.2">
      <c r="A22" s="473"/>
      <c r="B22" s="210" t="s">
        <v>276</v>
      </c>
      <c r="C22" s="137">
        <v>4604</v>
      </c>
      <c r="D22" s="55">
        <v>4404</v>
      </c>
      <c r="E22" s="211">
        <v>95.7</v>
      </c>
      <c r="F22" s="92"/>
      <c r="G22" s="92"/>
    </row>
    <row r="23" spans="1:9" ht="15" customHeight="1" x14ac:dyDescent="0.2">
      <c r="A23" s="473"/>
      <c r="B23" s="210" t="s">
        <v>277</v>
      </c>
      <c r="C23" s="137">
        <v>4678</v>
      </c>
      <c r="D23" s="55">
        <v>5081</v>
      </c>
      <c r="E23" s="211">
        <v>108.6</v>
      </c>
      <c r="F23" s="92"/>
      <c r="G23" s="92"/>
    </row>
    <row r="24" spans="1:9" ht="15" customHeight="1" x14ac:dyDescent="0.2">
      <c r="A24" s="474"/>
      <c r="B24" s="210" t="s">
        <v>278</v>
      </c>
      <c r="C24" s="137">
        <v>2515</v>
      </c>
      <c r="D24" s="55">
        <v>2589</v>
      </c>
      <c r="E24" s="211">
        <v>102.9</v>
      </c>
      <c r="F24" s="92"/>
      <c r="G24" s="92"/>
    </row>
    <row r="25" spans="1:9" ht="15" customHeight="1" x14ac:dyDescent="0.2">
      <c r="A25" s="213" t="s">
        <v>279</v>
      </c>
      <c r="B25" s="214" t="s">
        <v>280</v>
      </c>
      <c r="C25" s="215">
        <v>2891</v>
      </c>
      <c r="D25" s="49">
        <v>3717</v>
      </c>
      <c r="E25" s="216">
        <v>128.6</v>
      </c>
      <c r="F25" s="92"/>
      <c r="G25" s="92"/>
    </row>
    <row r="26" spans="1:9" ht="15" customHeight="1" x14ac:dyDescent="0.2">
      <c r="A26" s="217"/>
      <c r="B26" s="210" t="s">
        <v>281</v>
      </c>
      <c r="C26" s="137">
        <v>3006</v>
      </c>
      <c r="D26" s="55">
        <v>2255</v>
      </c>
      <c r="E26" s="211">
        <v>78</v>
      </c>
      <c r="F26" s="92"/>
      <c r="G26" s="92"/>
    </row>
    <row r="27" spans="1:9" ht="15" customHeight="1" x14ac:dyDescent="0.2">
      <c r="A27" s="218"/>
      <c r="B27" s="212" t="s">
        <v>282</v>
      </c>
      <c r="C27" s="219">
        <v>1440</v>
      </c>
      <c r="D27" s="52">
        <v>1893</v>
      </c>
      <c r="E27" s="211"/>
      <c r="F27" s="92"/>
      <c r="G27" s="92"/>
    </row>
    <row r="28" spans="1:9" s="223" customFormat="1" ht="15" customHeight="1" x14ac:dyDescent="0.2">
      <c r="A28" s="220" t="s">
        <v>283</v>
      </c>
      <c r="B28" s="221" t="s">
        <v>284</v>
      </c>
      <c r="C28" s="124">
        <v>87829</v>
      </c>
      <c r="D28" s="77">
        <v>43407</v>
      </c>
      <c r="E28" s="216">
        <v>49.4</v>
      </c>
      <c r="F28" s="222"/>
      <c r="G28" s="222"/>
    </row>
    <row r="29" spans="1:9" s="223" customFormat="1" ht="15" customHeight="1" x14ac:dyDescent="0.2">
      <c r="A29" s="220"/>
      <c r="B29" s="224" t="s">
        <v>285</v>
      </c>
      <c r="C29" s="225">
        <v>13078</v>
      </c>
      <c r="D29" s="85">
        <v>2231</v>
      </c>
      <c r="E29" s="211">
        <v>17</v>
      </c>
      <c r="F29" s="222"/>
      <c r="G29" s="222"/>
    </row>
    <row r="30" spans="1:9" s="223" customFormat="1" ht="15" customHeight="1" x14ac:dyDescent="0.2">
      <c r="A30" s="480" t="s">
        <v>286</v>
      </c>
      <c r="B30" s="212" t="s">
        <v>287</v>
      </c>
      <c r="C30" s="405">
        <v>344678</v>
      </c>
      <c r="D30" s="77">
        <v>280847</v>
      </c>
      <c r="E30" s="226">
        <v>81.5</v>
      </c>
      <c r="F30" s="222"/>
      <c r="G30" s="222"/>
    </row>
    <row r="31" spans="1:9" s="223" customFormat="1" ht="15" customHeight="1" x14ac:dyDescent="0.2">
      <c r="A31" s="481"/>
      <c r="B31" s="212" t="s">
        <v>288</v>
      </c>
      <c r="C31" s="405"/>
      <c r="D31" s="77">
        <v>277873</v>
      </c>
      <c r="E31" s="227">
        <v>80.599999999999994</v>
      </c>
      <c r="F31" s="222"/>
      <c r="G31" s="222"/>
    </row>
    <row r="32" spans="1:9" s="223" customFormat="1" ht="15" customHeight="1" x14ac:dyDescent="0.2">
      <c r="A32" s="220"/>
      <c r="B32" s="212" t="s">
        <v>289</v>
      </c>
      <c r="C32" s="405"/>
      <c r="D32" s="77">
        <v>229944</v>
      </c>
      <c r="E32" s="227">
        <v>66.7</v>
      </c>
      <c r="F32" s="222"/>
      <c r="G32" s="222"/>
      <c r="I32" s="222"/>
    </row>
    <row r="33" spans="1:10" s="223" customFormat="1" ht="15" customHeight="1" x14ac:dyDescent="0.2">
      <c r="A33" s="220"/>
      <c r="B33" s="212" t="s">
        <v>290</v>
      </c>
      <c r="C33" s="405"/>
      <c r="D33" s="77">
        <v>155859</v>
      </c>
      <c r="E33" s="227">
        <v>45.2</v>
      </c>
      <c r="F33" s="222"/>
      <c r="G33" s="222"/>
    </row>
    <row r="34" spans="1:10" s="223" customFormat="1" ht="15" customHeight="1" x14ac:dyDescent="0.2">
      <c r="A34" s="220"/>
      <c r="B34" s="212" t="s">
        <v>291</v>
      </c>
      <c r="C34" s="405"/>
      <c r="D34" s="77">
        <v>100311</v>
      </c>
      <c r="E34" s="227">
        <v>30.1</v>
      </c>
      <c r="F34" s="222"/>
      <c r="G34" s="222"/>
    </row>
    <row r="35" spans="1:10" s="223" customFormat="1" ht="15" customHeight="1" x14ac:dyDescent="0.2">
      <c r="A35" s="220"/>
      <c r="B35" s="212" t="s">
        <v>292</v>
      </c>
      <c r="C35" s="405"/>
      <c r="D35" s="77">
        <v>57193</v>
      </c>
      <c r="E35" s="227">
        <v>52.7</v>
      </c>
      <c r="F35" s="222"/>
      <c r="G35" s="222"/>
    </row>
    <row r="36" spans="1:10" ht="15" customHeight="1" x14ac:dyDescent="0.2">
      <c r="A36" s="228"/>
      <c r="B36" s="229" t="s">
        <v>293</v>
      </c>
      <c r="C36" s="477"/>
      <c r="D36" s="102">
        <v>37520</v>
      </c>
      <c r="E36" s="230">
        <v>41.1</v>
      </c>
      <c r="F36" s="92"/>
      <c r="G36" s="92"/>
    </row>
    <row r="37" spans="1:10" ht="15" customHeight="1" x14ac:dyDescent="0.2">
      <c r="A37" s="468" t="s">
        <v>294</v>
      </c>
      <c r="B37" s="469"/>
      <c r="C37" s="469"/>
      <c r="D37" s="469"/>
      <c r="E37" s="469"/>
      <c r="F37" s="92"/>
      <c r="G37" s="92"/>
    </row>
    <row r="38" spans="1:10" ht="15" customHeight="1" x14ac:dyDescent="0.2">
      <c r="A38" s="92" t="s">
        <v>295</v>
      </c>
      <c r="B38" s="231"/>
      <c r="C38" s="231"/>
      <c r="D38" s="231"/>
      <c r="E38" s="231"/>
      <c r="F38" s="92"/>
      <c r="G38" s="92"/>
    </row>
    <row r="39" spans="1:10" ht="15" customHeight="1" x14ac:dyDescent="0.2">
      <c r="A39" s="3" t="s">
        <v>296</v>
      </c>
      <c r="E39" s="3"/>
      <c r="F39" s="92"/>
      <c r="G39" s="92"/>
    </row>
    <row r="40" spans="1:10" ht="15" customHeight="1" x14ac:dyDescent="0.2">
      <c r="A40" s="3" t="s">
        <v>297</v>
      </c>
      <c r="E40" s="3"/>
      <c r="F40" s="92"/>
      <c r="G40" s="92"/>
      <c r="J40" s="92"/>
    </row>
    <row r="41" spans="1:10" ht="15" customHeight="1" x14ac:dyDescent="0.2">
      <c r="A41" s="3" t="s">
        <v>298</v>
      </c>
      <c r="F41" s="92"/>
      <c r="G41" s="92"/>
    </row>
    <row r="42" spans="1:10" ht="15" customHeight="1" x14ac:dyDescent="0.2">
      <c r="A42" s="3" t="s">
        <v>299</v>
      </c>
      <c r="F42" s="92"/>
      <c r="G42" s="92"/>
    </row>
    <row r="43" spans="1:10" ht="15" customHeight="1" x14ac:dyDescent="0.2">
      <c r="A43" s="3" t="s">
        <v>300</v>
      </c>
      <c r="F43" s="92"/>
      <c r="G43" s="92"/>
    </row>
    <row r="44" spans="1:10" ht="15" customHeight="1" x14ac:dyDescent="0.2">
      <c r="A44" s="3" t="s">
        <v>301</v>
      </c>
      <c r="F44" s="92"/>
      <c r="G44" s="92"/>
    </row>
    <row r="45" spans="1:10" ht="15" customHeight="1" x14ac:dyDescent="0.2">
      <c r="A45" s="3" t="s">
        <v>302</v>
      </c>
      <c r="F45" s="92"/>
      <c r="G45" s="92"/>
    </row>
    <row r="46" spans="1:10" ht="15" customHeight="1" x14ac:dyDescent="0.2">
      <c r="A46" s="3" t="s">
        <v>303</v>
      </c>
      <c r="F46" s="92"/>
      <c r="G46" s="92"/>
    </row>
    <row r="47" spans="1:10" ht="15" customHeight="1" x14ac:dyDescent="0.2">
      <c r="F47" s="92"/>
      <c r="G47" s="92"/>
    </row>
    <row r="48" spans="1:10" ht="15" customHeight="1" x14ac:dyDescent="0.2">
      <c r="F48" s="92"/>
      <c r="G48" s="92"/>
    </row>
    <row r="49" spans="6:7" ht="15" customHeight="1" x14ac:dyDescent="0.2">
      <c r="F49" s="92"/>
      <c r="G49" s="92"/>
    </row>
    <row r="50" spans="6:7" ht="15" customHeight="1" x14ac:dyDescent="0.2">
      <c r="F50" s="92"/>
      <c r="G50" s="92"/>
    </row>
    <row r="51" spans="6:7" ht="15" customHeight="1" x14ac:dyDescent="0.2">
      <c r="F51" s="92"/>
      <c r="G51" s="92"/>
    </row>
    <row r="52" spans="6:7" ht="15" customHeight="1" x14ac:dyDescent="0.2">
      <c r="F52" s="92"/>
      <c r="G52" s="92"/>
    </row>
    <row r="53" spans="6:7" ht="15" customHeight="1" x14ac:dyDescent="0.2">
      <c r="F53" s="92"/>
      <c r="G53" s="92"/>
    </row>
    <row r="54" spans="6:7" ht="15" customHeight="1" x14ac:dyDescent="0.2">
      <c r="F54" s="92"/>
      <c r="G54" s="92"/>
    </row>
    <row r="55" spans="6:7" ht="15" customHeight="1" x14ac:dyDescent="0.2">
      <c r="F55" s="92"/>
      <c r="G55" s="92"/>
    </row>
    <row r="56" spans="6:7" ht="15" customHeight="1" x14ac:dyDescent="0.2">
      <c r="F56" s="92"/>
      <c r="G56" s="92"/>
    </row>
    <row r="57" spans="6:7" ht="15" customHeight="1" x14ac:dyDescent="0.2">
      <c r="F57" s="92"/>
      <c r="G57" s="92"/>
    </row>
    <row r="58" spans="6:7" ht="15" customHeight="1" x14ac:dyDescent="0.2">
      <c r="F58" s="92"/>
      <c r="G58" s="92"/>
    </row>
    <row r="59" spans="6:7" ht="15" customHeight="1" x14ac:dyDescent="0.2">
      <c r="F59" s="92"/>
      <c r="G59" s="92"/>
    </row>
    <row r="60" spans="6:7" ht="15" customHeight="1" x14ac:dyDescent="0.2">
      <c r="F60" s="92"/>
      <c r="G60" s="92"/>
    </row>
    <row r="61" spans="6:7" ht="15" customHeight="1" x14ac:dyDescent="0.2">
      <c r="F61" s="92"/>
      <c r="G61" s="92"/>
    </row>
    <row r="62" spans="6:7" ht="15" customHeight="1" x14ac:dyDescent="0.2">
      <c r="F62" s="92"/>
      <c r="G62" s="92"/>
    </row>
  </sheetData>
  <mergeCells count="8">
    <mergeCell ref="A37:E37"/>
    <mergeCell ref="A5:B5"/>
    <mergeCell ref="A6:A24"/>
    <mergeCell ref="C6:C7"/>
    <mergeCell ref="C8:C10"/>
    <mergeCell ref="E8:E10"/>
    <mergeCell ref="A30:A31"/>
    <mergeCell ref="C30:C36"/>
  </mergeCells>
  <phoneticPr fontId="2"/>
  <hyperlinks>
    <hyperlink ref="A1" location="目次!A1" display="目次へもどる" xr:uid="{7C6240BC-F0EE-4F23-BC73-CFCBABB8257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F041-D5DB-469C-872C-B2B574F5DAD3}">
  <sheetPr codeName="Sheet24"/>
  <dimension ref="A1:D9"/>
  <sheetViews>
    <sheetView zoomScale="110" zoomScaleNormal="110" workbookViewId="0"/>
  </sheetViews>
  <sheetFormatPr defaultColWidth="8.88671875" defaultRowHeight="15" customHeight="1" x14ac:dyDescent="0.2"/>
  <cols>
    <col min="1" max="1" width="26.21875" style="3" customWidth="1"/>
    <col min="2" max="2" width="3.77734375" style="3" customWidth="1"/>
    <col min="3" max="3" width="26.21875" style="3" customWidth="1"/>
    <col min="4" max="4" width="30" style="3" customWidth="1"/>
    <col min="5" max="16384" width="8.88671875" style="3"/>
  </cols>
  <sheetData>
    <row r="1" spans="1:4" ht="15" customHeight="1" x14ac:dyDescent="0.2">
      <c r="A1" s="366" t="s">
        <v>521</v>
      </c>
    </row>
    <row r="3" spans="1:4" ht="15" customHeight="1" x14ac:dyDescent="0.2">
      <c r="A3" s="72" t="s">
        <v>304</v>
      </c>
    </row>
    <row r="4" spans="1:4" ht="15" customHeight="1" x14ac:dyDescent="0.2">
      <c r="A4" s="232" t="s">
        <v>305</v>
      </c>
    </row>
    <row r="5" spans="1:4" ht="15" customHeight="1" x14ac:dyDescent="0.2">
      <c r="A5" s="95" t="s">
        <v>3</v>
      </c>
      <c r="B5" s="398" t="s">
        <v>306</v>
      </c>
      <c r="C5" s="421"/>
      <c r="D5" s="97" t="s">
        <v>307</v>
      </c>
    </row>
    <row r="6" spans="1:4" ht="15" customHeight="1" x14ac:dyDescent="0.2">
      <c r="A6" s="233" t="s">
        <v>308</v>
      </c>
      <c r="B6" s="482" t="s">
        <v>309</v>
      </c>
      <c r="C6" s="484">
        <v>21013.9</v>
      </c>
      <c r="D6" s="234">
        <v>28942.526999999998</v>
      </c>
    </row>
    <row r="7" spans="1:4" ht="15" customHeight="1" x14ac:dyDescent="0.2">
      <c r="A7" s="235" t="s">
        <v>310</v>
      </c>
      <c r="B7" s="483"/>
      <c r="C7" s="485"/>
      <c r="D7" s="236">
        <v>2075.11</v>
      </c>
    </row>
    <row r="8" spans="1:4" ht="15" customHeight="1" x14ac:dyDescent="0.2">
      <c r="A8" s="233" t="s">
        <v>311</v>
      </c>
      <c r="B8" s="237"/>
      <c r="C8" s="238">
        <v>2107</v>
      </c>
      <c r="D8" s="239">
        <v>901.39</v>
      </c>
    </row>
    <row r="9" spans="1:4" ht="15" customHeight="1" x14ac:dyDescent="0.2">
      <c r="D9" s="93" t="s">
        <v>312</v>
      </c>
    </row>
  </sheetData>
  <mergeCells count="3">
    <mergeCell ref="B5:C5"/>
    <mergeCell ref="B6:B7"/>
    <mergeCell ref="C6:C7"/>
  </mergeCells>
  <phoneticPr fontId="2"/>
  <hyperlinks>
    <hyperlink ref="A1" location="目次!A1" display="目次へもどる" xr:uid="{98024656-0BED-4C1F-BBF1-A06201B28B6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4F59-727A-4783-A99C-24AE4EF8F0CC}">
  <sheetPr codeName="Sheet25"/>
  <dimension ref="A1:M25"/>
  <sheetViews>
    <sheetView zoomScale="110" zoomScaleNormal="110" workbookViewId="0"/>
  </sheetViews>
  <sheetFormatPr defaultColWidth="8.88671875" defaultRowHeight="15" customHeight="1" x14ac:dyDescent="0.2"/>
  <cols>
    <col min="1" max="1" width="7.44140625" style="24" customWidth="1"/>
    <col min="2" max="2" width="18.77734375" style="24" customWidth="1"/>
    <col min="3" max="8" width="10" style="24" customWidth="1"/>
    <col min="9" max="16384" width="8.88671875" style="24"/>
  </cols>
  <sheetData>
    <row r="1" spans="1:13" ht="15" customHeight="1" x14ac:dyDescent="0.2">
      <c r="A1" s="368" t="s">
        <v>521</v>
      </c>
    </row>
    <row r="3" spans="1:13" ht="15" customHeight="1" x14ac:dyDescent="0.2">
      <c r="A3" s="177" t="s">
        <v>313</v>
      </c>
    </row>
    <row r="4" spans="1:13" ht="15" customHeight="1" x14ac:dyDescent="0.15">
      <c r="A4" s="240" t="s">
        <v>314</v>
      </c>
      <c r="B4" s="178"/>
      <c r="C4" s="178"/>
      <c r="D4" s="241"/>
      <c r="E4" s="241"/>
      <c r="F4" s="241"/>
      <c r="G4" s="241"/>
      <c r="H4" s="104" t="s">
        <v>23</v>
      </c>
    </row>
    <row r="5" spans="1:13" ht="15" customHeight="1" x14ac:dyDescent="0.2">
      <c r="A5" s="416" t="s">
        <v>315</v>
      </c>
      <c r="B5" s="433"/>
      <c r="C5" s="415" t="s">
        <v>316</v>
      </c>
      <c r="D5" s="486"/>
      <c r="E5" s="415" t="s">
        <v>6</v>
      </c>
      <c r="F5" s="416"/>
      <c r="G5" s="415" t="s">
        <v>317</v>
      </c>
      <c r="H5" s="416"/>
    </row>
    <row r="6" spans="1:13" ht="15" customHeight="1" x14ac:dyDescent="0.2">
      <c r="A6" s="487" t="s">
        <v>318</v>
      </c>
      <c r="B6" s="488"/>
      <c r="C6" s="115">
        <v>624</v>
      </c>
      <c r="D6" s="242">
        <v>-28</v>
      </c>
      <c r="E6" s="115">
        <v>634</v>
      </c>
      <c r="F6" s="242">
        <v>-31</v>
      </c>
      <c r="G6" s="115">
        <f>SUM(G7:G23)</f>
        <v>643</v>
      </c>
      <c r="H6" s="242">
        <v>-32</v>
      </c>
    </row>
    <row r="7" spans="1:13" ht="15" customHeight="1" x14ac:dyDescent="0.2">
      <c r="A7" s="489" t="s">
        <v>319</v>
      </c>
      <c r="B7" s="490"/>
      <c r="C7" s="243">
        <v>93</v>
      </c>
      <c r="D7" s="242">
        <v>-1</v>
      </c>
      <c r="E7" s="243">
        <v>94</v>
      </c>
      <c r="F7" s="242">
        <v>-2</v>
      </c>
      <c r="G7" s="243">
        <v>96</v>
      </c>
      <c r="H7" s="242">
        <v>-3</v>
      </c>
    </row>
    <row r="8" spans="1:13" ht="15" customHeight="1" x14ac:dyDescent="0.2">
      <c r="A8" s="491" t="s">
        <v>320</v>
      </c>
      <c r="B8" s="244" t="s">
        <v>321</v>
      </c>
      <c r="C8" s="114">
        <v>33</v>
      </c>
      <c r="D8" s="242">
        <v>-4</v>
      </c>
      <c r="E8" s="114">
        <v>35</v>
      </c>
      <c r="F8" s="242">
        <v>-4</v>
      </c>
      <c r="G8" s="114">
        <v>34</v>
      </c>
      <c r="H8" s="242">
        <v>-4</v>
      </c>
    </row>
    <row r="9" spans="1:13" ht="15" customHeight="1" x14ac:dyDescent="0.2">
      <c r="A9" s="492"/>
      <c r="B9" s="244" t="s">
        <v>320</v>
      </c>
      <c r="C9" s="114">
        <v>342</v>
      </c>
      <c r="D9" s="245">
        <v>-21</v>
      </c>
      <c r="E9" s="114">
        <v>346</v>
      </c>
      <c r="F9" s="245">
        <v>-23</v>
      </c>
      <c r="G9" s="114">
        <v>351</v>
      </c>
      <c r="H9" s="245">
        <v>-21</v>
      </c>
    </row>
    <row r="10" spans="1:13" ht="15" customHeight="1" x14ac:dyDescent="0.2">
      <c r="A10" s="492"/>
      <c r="B10" s="244" t="s">
        <v>322</v>
      </c>
      <c r="C10" s="114">
        <v>0</v>
      </c>
      <c r="D10" s="246"/>
      <c r="E10" s="114">
        <v>0</v>
      </c>
      <c r="F10" s="246"/>
      <c r="G10" s="114">
        <v>0</v>
      </c>
      <c r="H10" s="246"/>
      <c r="M10" s="247"/>
    </row>
    <row r="11" spans="1:13" ht="15" customHeight="1" x14ac:dyDescent="0.2">
      <c r="A11" s="491" t="s">
        <v>323</v>
      </c>
      <c r="B11" s="248" t="s">
        <v>324</v>
      </c>
      <c r="C11" s="110">
        <v>13</v>
      </c>
      <c r="D11" s="249"/>
      <c r="E11" s="110">
        <v>13</v>
      </c>
      <c r="F11" s="249"/>
      <c r="G11" s="110">
        <v>12</v>
      </c>
      <c r="H11" s="249"/>
    </row>
    <row r="12" spans="1:13" ht="15" customHeight="1" x14ac:dyDescent="0.2">
      <c r="A12" s="493"/>
      <c r="B12" s="244" t="s">
        <v>325</v>
      </c>
      <c r="C12" s="114">
        <v>3</v>
      </c>
      <c r="D12" s="246"/>
      <c r="E12" s="114">
        <v>3</v>
      </c>
      <c r="F12" s="246"/>
      <c r="G12" s="114">
        <v>3</v>
      </c>
      <c r="H12" s="246"/>
    </row>
    <row r="13" spans="1:13" ht="15" customHeight="1" x14ac:dyDescent="0.2">
      <c r="A13" s="493"/>
      <c r="B13" s="244" t="s">
        <v>326</v>
      </c>
      <c r="C13" s="114">
        <v>2</v>
      </c>
      <c r="D13" s="246"/>
      <c r="E13" s="114">
        <v>2</v>
      </c>
      <c r="F13" s="246"/>
      <c r="G13" s="114">
        <v>3</v>
      </c>
      <c r="H13" s="246"/>
    </row>
    <row r="14" spans="1:13" ht="15" customHeight="1" x14ac:dyDescent="0.2">
      <c r="A14" s="493"/>
      <c r="B14" s="244" t="s">
        <v>327</v>
      </c>
      <c r="C14" s="114">
        <v>21</v>
      </c>
      <c r="D14" s="246"/>
      <c r="E14" s="114">
        <v>21</v>
      </c>
      <c r="F14" s="246"/>
      <c r="G14" s="114">
        <v>21</v>
      </c>
      <c r="H14" s="245">
        <v>-1</v>
      </c>
    </row>
    <row r="15" spans="1:13" ht="15" customHeight="1" x14ac:dyDescent="0.2">
      <c r="A15" s="493"/>
      <c r="B15" s="244" t="s">
        <v>328</v>
      </c>
      <c r="C15" s="114">
        <v>22</v>
      </c>
      <c r="D15" s="246"/>
      <c r="E15" s="114">
        <v>24</v>
      </c>
      <c r="F15" s="246"/>
      <c r="G15" s="114">
        <v>24</v>
      </c>
      <c r="H15" s="246"/>
    </row>
    <row r="16" spans="1:13" ht="15" customHeight="1" x14ac:dyDescent="0.2">
      <c r="A16" s="493"/>
      <c r="B16" s="244" t="s">
        <v>329</v>
      </c>
      <c r="C16" s="114">
        <v>3</v>
      </c>
      <c r="D16" s="246"/>
      <c r="E16" s="114">
        <v>3</v>
      </c>
      <c r="F16" s="246"/>
      <c r="G16" s="114">
        <v>2</v>
      </c>
      <c r="H16" s="246"/>
    </row>
    <row r="17" spans="1:8" ht="15" customHeight="1" x14ac:dyDescent="0.2">
      <c r="A17" s="493"/>
      <c r="B17" s="244" t="s">
        <v>330</v>
      </c>
      <c r="C17" s="114">
        <v>22</v>
      </c>
      <c r="D17" s="246"/>
      <c r="E17" s="114">
        <v>22</v>
      </c>
      <c r="F17" s="245">
        <v>-1</v>
      </c>
      <c r="G17" s="114">
        <v>27</v>
      </c>
      <c r="H17" s="245">
        <v>-1</v>
      </c>
    </row>
    <row r="18" spans="1:8" ht="15" customHeight="1" x14ac:dyDescent="0.2">
      <c r="A18" s="493"/>
      <c r="B18" s="244" t="s">
        <v>331</v>
      </c>
      <c r="C18" s="114">
        <v>4</v>
      </c>
      <c r="D18" s="245">
        <v>-1</v>
      </c>
      <c r="E18" s="114">
        <v>5</v>
      </c>
      <c r="F18" s="246"/>
      <c r="G18" s="114">
        <v>5</v>
      </c>
      <c r="H18" s="245">
        <v>-1</v>
      </c>
    </row>
    <row r="19" spans="1:8" ht="15" customHeight="1" x14ac:dyDescent="0.2">
      <c r="A19" s="494"/>
      <c r="B19" s="250" t="s">
        <v>332</v>
      </c>
      <c r="C19" s="112">
        <v>2</v>
      </c>
      <c r="D19" s="251"/>
      <c r="E19" s="112">
        <v>2</v>
      </c>
      <c r="F19" s="251"/>
      <c r="G19" s="112">
        <v>2</v>
      </c>
      <c r="H19" s="251"/>
    </row>
    <row r="20" spans="1:8" ht="15" customHeight="1" x14ac:dyDescent="0.2">
      <c r="A20" s="495" t="s">
        <v>333</v>
      </c>
      <c r="B20" s="248" t="s">
        <v>334</v>
      </c>
      <c r="C20" s="110">
        <v>31</v>
      </c>
      <c r="D20" s="242">
        <v>-1</v>
      </c>
      <c r="E20" s="110">
        <v>31</v>
      </c>
      <c r="F20" s="242">
        <v>-1</v>
      </c>
      <c r="G20" s="110">
        <v>31</v>
      </c>
      <c r="H20" s="242">
        <v>-1</v>
      </c>
    </row>
    <row r="21" spans="1:8" ht="15" customHeight="1" x14ac:dyDescent="0.2">
      <c r="A21" s="496"/>
      <c r="B21" s="250" t="s">
        <v>335</v>
      </c>
      <c r="C21" s="112">
        <v>8</v>
      </c>
      <c r="D21" s="251"/>
      <c r="E21" s="112">
        <v>8</v>
      </c>
      <c r="F21" s="251"/>
      <c r="G21" s="112">
        <v>8</v>
      </c>
      <c r="H21" s="251"/>
    </row>
    <row r="22" spans="1:8" ht="15" customHeight="1" x14ac:dyDescent="0.2">
      <c r="A22" s="497" t="s">
        <v>336</v>
      </c>
      <c r="B22" s="244" t="s">
        <v>337</v>
      </c>
      <c r="C22" s="114">
        <v>15</v>
      </c>
      <c r="D22" s="246"/>
      <c r="E22" s="114">
        <v>15</v>
      </c>
      <c r="F22" s="246"/>
      <c r="G22" s="114">
        <v>14</v>
      </c>
      <c r="H22" s="246"/>
    </row>
    <row r="23" spans="1:8" ht="15" customHeight="1" x14ac:dyDescent="0.2">
      <c r="A23" s="498"/>
      <c r="B23" s="252" t="s">
        <v>338</v>
      </c>
      <c r="C23" s="114">
        <v>10</v>
      </c>
      <c r="D23" s="246"/>
      <c r="E23" s="114">
        <v>10</v>
      </c>
      <c r="F23" s="246"/>
      <c r="G23" s="114">
        <v>10</v>
      </c>
      <c r="H23" s="246"/>
    </row>
    <row r="24" spans="1:8" ht="15" customHeight="1" x14ac:dyDescent="0.2">
      <c r="A24" s="187" t="s">
        <v>339</v>
      </c>
      <c r="B24" s="187"/>
      <c r="C24" s="187"/>
      <c r="D24" s="190"/>
      <c r="E24" s="190"/>
      <c r="F24" s="190"/>
      <c r="G24" s="190"/>
      <c r="H24" s="190" t="s">
        <v>340</v>
      </c>
    </row>
    <row r="25" spans="1:8" ht="15" customHeight="1" x14ac:dyDescent="0.2">
      <c r="A25" s="24" t="s">
        <v>341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2"/>
  <hyperlinks>
    <hyperlink ref="A1" location="目次!A1" display="目次へもどる" xr:uid="{78FBB77E-7625-4966-B053-1083E1D4609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D905-B7F1-4E9D-923A-E916211C9427}">
  <sheetPr codeName="Sheet26">
    <pageSetUpPr fitToPage="1"/>
  </sheetPr>
  <dimension ref="A1:H46"/>
  <sheetViews>
    <sheetView zoomScale="110" zoomScaleNormal="110" workbookViewId="0"/>
  </sheetViews>
  <sheetFormatPr defaultColWidth="8.88671875" defaultRowHeight="15" customHeight="1" x14ac:dyDescent="0.2"/>
  <cols>
    <col min="1" max="2" width="15" style="24" customWidth="1"/>
    <col min="3" max="5" width="8.77734375" style="24" customWidth="1"/>
    <col min="6" max="8" width="10" style="24" customWidth="1"/>
    <col min="9" max="16384" width="8.88671875" style="24"/>
  </cols>
  <sheetData>
    <row r="1" spans="1:8" ht="15" customHeight="1" x14ac:dyDescent="0.2">
      <c r="A1" s="368" t="s">
        <v>521</v>
      </c>
    </row>
    <row r="3" spans="1:8" ht="15" customHeight="1" x14ac:dyDescent="0.2">
      <c r="A3" s="22" t="s">
        <v>342</v>
      </c>
      <c r="B3" s="23"/>
      <c r="C3" s="23"/>
      <c r="D3" s="253"/>
      <c r="E3" s="253"/>
      <c r="F3" s="253"/>
      <c r="G3" s="253"/>
      <c r="H3" s="253"/>
    </row>
    <row r="4" spans="1:8" ht="15" customHeight="1" x14ac:dyDescent="0.15">
      <c r="A4" s="506" t="s">
        <v>343</v>
      </c>
      <c r="B4" s="507"/>
      <c r="C4" s="23"/>
      <c r="D4" s="23"/>
      <c r="E4" s="23"/>
      <c r="F4" s="23"/>
      <c r="G4" s="23"/>
      <c r="H4" s="28" t="s">
        <v>23</v>
      </c>
    </row>
    <row r="5" spans="1:8" s="254" customFormat="1" ht="15" customHeight="1" x14ac:dyDescent="0.2">
      <c r="A5" s="508" t="s">
        <v>344</v>
      </c>
      <c r="B5" s="509"/>
      <c r="C5" s="382" t="s">
        <v>345</v>
      </c>
      <c r="D5" s="384"/>
      <c r="E5" s="512"/>
      <c r="F5" s="499" t="s">
        <v>346</v>
      </c>
      <c r="G5" s="499" t="s">
        <v>347</v>
      </c>
      <c r="H5" s="501" t="s">
        <v>348</v>
      </c>
    </row>
    <row r="6" spans="1:8" ht="15" customHeight="1" x14ac:dyDescent="0.2">
      <c r="A6" s="510"/>
      <c r="B6" s="511"/>
      <c r="C6" s="255" t="s">
        <v>349</v>
      </c>
      <c r="D6" s="255" t="s">
        <v>350</v>
      </c>
      <c r="E6" s="256" t="s">
        <v>351</v>
      </c>
      <c r="F6" s="513"/>
      <c r="G6" s="500"/>
      <c r="H6" s="502"/>
    </row>
    <row r="7" spans="1:8" ht="15" customHeight="1" x14ac:dyDescent="0.2">
      <c r="A7" s="514" t="s">
        <v>352</v>
      </c>
      <c r="B7" s="515"/>
      <c r="C7" s="257">
        <v>96</v>
      </c>
      <c r="D7" s="257">
        <v>105</v>
      </c>
      <c r="E7" s="257">
        <f>C7+D7</f>
        <v>201</v>
      </c>
      <c r="F7" s="258">
        <f>C7+J7</f>
        <v>96</v>
      </c>
      <c r="G7" s="259">
        <f>ROUND(F7*100/481,2)</f>
        <v>19.96</v>
      </c>
      <c r="H7" s="259">
        <f>ROUND(F7/$F$7,2)</f>
        <v>1</v>
      </c>
    </row>
    <row r="8" spans="1:8" ht="15" customHeight="1" x14ac:dyDescent="0.2">
      <c r="A8" s="516" t="s">
        <v>353</v>
      </c>
      <c r="B8" s="260" t="s">
        <v>354</v>
      </c>
      <c r="C8" s="261">
        <v>12</v>
      </c>
      <c r="D8" s="261">
        <v>0</v>
      </c>
      <c r="E8" s="261">
        <f>C8+D8</f>
        <v>12</v>
      </c>
      <c r="F8" s="262">
        <f>C8+J8</f>
        <v>12</v>
      </c>
      <c r="G8" s="263">
        <f>ROUND(F8*100/481,2)</f>
        <v>2.4900000000000002</v>
      </c>
      <c r="H8" s="263">
        <f>ROUND(F8/$F$7,2)</f>
        <v>0.13</v>
      </c>
    </row>
    <row r="9" spans="1:8" ht="15" customHeight="1" x14ac:dyDescent="0.2">
      <c r="A9" s="517"/>
      <c r="B9" s="264" t="s">
        <v>325</v>
      </c>
      <c r="C9" s="257">
        <v>3</v>
      </c>
      <c r="D9" s="257">
        <v>0</v>
      </c>
      <c r="E9" s="257">
        <f>C9+D9</f>
        <v>3</v>
      </c>
      <c r="F9" s="34">
        <f>C9+J9</f>
        <v>3</v>
      </c>
      <c r="G9" s="259">
        <f>ROUND(F9*100/481,2)</f>
        <v>0.62</v>
      </c>
      <c r="H9" s="259">
        <f>ROUND(F9/$F$7,2)</f>
        <v>0.03</v>
      </c>
    </row>
    <row r="10" spans="1:8" ht="15" customHeight="1" x14ac:dyDescent="0.2">
      <c r="A10" s="517"/>
      <c r="B10" s="264" t="s">
        <v>326</v>
      </c>
      <c r="C10" s="257">
        <v>3</v>
      </c>
      <c r="D10" s="257">
        <v>0</v>
      </c>
      <c r="E10" s="257">
        <f>C10+D10</f>
        <v>3</v>
      </c>
      <c r="F10" s="34">
        <f>C10+J10</f>
        <v>3</v>
      </c>
      <c r="G10" s="259">
        <f>ROUND(F10*100/481,2)</f>
        <v>0.62</v>
      </c>
      <c r="H10" s="259">
        <f>ROUND(F10/$F$7,2)</f>
        <v>0.03</v>
      </c>
    </row>
    <row r="11" spans="1:8" ht="15" customHeight="1" x14ac:dyDescent="0.2">
      <c r="A11" s="517"/>
      <c r="B11" s="264" t="s">
        <v>222</v>
      </c>
      <c r="C11" s="257">
        <v>0</v>
      </c>
      <c r="D11" s="257">
        <v>2</v>
      </c>
      <c r="E11" s="257">
        <f>C11+D11</f>
        <v>2</v>
      </c>
      <c r="F11" s="258">
        <f>C11+J11</f>
        <v>0</v>
      </c>
      <c r="G11" s="259">
        <f>ROUND(F11*100/481,2)</f>
        <v>0</v>
      </c>
      <c r="H11" s="259">
        <f>ROUND(F11/$F$7,2)</f>
        <v>0</v>
      </c>
    </row>
    <row r="12" spans="1:8" ht="15" customHeight="1" x14ac:dyDescent="0.2">
      <c r="A12" s="505"/>
      <c r="B12" s="265" t="s">
        <v>351</v>
      </c>
      <c r="C12" s="266">
        <f t="shared" ref="C12:H12" si="0">SUM(C8:C11)</f>
        <v>18</v>
      </c>
      <c r="D12" s="266">
        <f t="shared" si="0"/>
        <v>2</v>
      </c>
      <c r="E12" s="266">
        <f t="shared" si="0"/>
        <v>20</v>
      </c>
      <c r="F12" s="267">
        <f t="shared" si="0"/>
        <v>18</v>
      </c>
      <c r="G12" s="268">
        <f t="shared" si="0"/>
        <v>3.7300000000000004</v>
      </c>
      <c r="H12" s="268">
        <f t="shared" si="0"/>
        <v>0.19</v>
      </c>
    </row>
    <row r="13" spans="1:8" ht="15" customHeight="1" x14ac:dyDescent="0.2">
      <c r="A13" s="504" t="s">
        <v>355</v>
      </c>
      <c r="B13" s="264" t="s">
        <v>327</v>
      </c>
      <c r="C13" s="257">
        <v>21</v>
      </c>
      <c r="D13" s="257">
        <v>1</v>
      </c>
      <c r="E13" s="257">
        <f>C13+D13</f>
        <v>22</v>
      </c>
      <c r="F13" s="258">
        <f>C13+J13</f>
        <v>21</v>
      </c>
      <c r="G13" s="259">
        <f>ROUND(F13*100/481,2)</f>
        <v>4.37</v>
      </c>
      <c r="H13" s="259">
        <f>ROUND(F13/$F$7,2)</f>
        <v>0.22</v>
      </c>
    </row>
    <row r="14" spans="1:8" ht="15" customHeight="1" x14ac:dyDescent="0.2">
      <c r="A14" s="504"/>
      <c r="B14" s="264" t="s">
        <v>222</v>
      </c>
      <c r="C14" s="257">
        <v>0</v>
      </c>
      <c r="D14" s="257">
        <v>8</v>
      </c>
      <c r="E14" s="257">
        <f>C14+D14</f>
        <v>8</v>
      </c>
      <c r="F14" s="258">
        <f>C14+J14</f>
        <v>0</v>
      </c>
      <c r="G14" s="259">
        <f>ROUND(F14*100/481,2)</f>
        <v>0</v>
      </c>
      <c r="H14" s="259">
        <f>ROUND(F14/$F$7,2)</f>
        <v>0</v>
      </c>
    </row>
    <row r="15" spans="1:8" ht="15" customHeight="1" x14ac:dyDescent="0.2">
      <c r="A15" s="504"/>
      <c r="B15" s="269" t="s">
        <v>351</v>
      </c>
      <c r="C15" s="257">
        <f t="shared" ref="C15:H15" si="1">SUM(C13:C14)</f>
        <v>21</v>
      </c>
      <c r="D15" s="257">
        <f t="shared" si="1"/>
        <v>9</v>
      </c>
      <c r="E15" s="257">
        <f t="shared" si="1"/>
        <v>30</v>
      </c>
      <c r="F15" s="258">
        <f t="shared" si="1"/>
        <v>21</v>
      </c>
      <c r="G15" s="259">
        <f t="shared" si="1"/>
        <v>4.37</v>
      </c>
      <c r="H15" s="259">
        <f t="shared" si="1"/>
        <v>0.22</v>
      </c>
    </row>
    <row r="16" spans="1:8" ht="15" customHeight="1" x14ac:dyDescent="0.2">
      <c r="A16" s="503" t="s">
        <v>356</v>
      </c>
      <c r="B16" s="260" t="s">
        <v>328</v>
      </c>
      <c r="C16" s="261">
        <v>24</v>
      </c>
      <c r="D16" s="261">
        <v>8</v>
      </c>
      <c r="E16" s="261">
        <f>C16+D16</f>
        <v>32</v>
      </c>
      <c r="F16" s="270">
        <f>C16+J16</f>
        <v>24</v>
      </c>
      <c r="G16" s="263">
        <f>ROUND(F16*100/481,2)</f>
        <v>4.99</v>
      </c>
      <c r="H16" s="263">
        <f>ROUND(F16/$F$7,2)</f>
        <v>0.25</v>
      </c>
    </row>
    <row r="17" spans="1:8" ht="15" customHeight="1" x14ac:dyDescent="0.2">
      <c r="A17" s="517"/>
      <c r="B17" s="264" t="s">
        <v>222</v>
      </c>
      <c r="C17" s="257">
        <v>0</v>
      </c>
      <c r="D17" s="257">
        <v>2</v>
      </c>
      <c r="E17" s="257">
        <f>C17+D17</f>
        <v>2</v>
      </c>
      <c r="F17" s="258">
        <f>C17+J17</f>
        <v>0</v>
      </c>
      <c r="G17" s="259">
        <f>ROUND(F17*100/481,2)</f>
        <v>0</v>
      </c>
      <c r="H17" s="259">
        <f>ROUND(F17/$F$7,2)</f>
        <v>0</v>
      </c>
    </row>
    <row r="18" spans="1:8" ht="15" customHeight="1" x14ac:dyDescent="0.2">
      <c r="A18" s="505"/>
      <c r="B18" s="265" t="s">
        <v>351</v>
      </c>
      <c r="C18" s="266">
        <f t="shared" ref="C18:H18" si="2">SUM(C16:C17)</f>
        <v>24</v>
      </c>
      <c r="D18" s="266">
        <f t="shared" si="2"/>
        <v>10</v>
      </c>
      <c r="E18" s="266">
        <f t="shared" si="2"/>
        <v>34</v>
      </c>
      <c r="F18" s="267">
        <f t="shared" si="2"/>
        <v>24</v>
      </c>
      <c r="G18" s="268">
        <f t="shared" si="2"/>
        <v>4.99</v>
      </c>
      <c r="H18" s="268">
        <f t="shared" si="2"/>
        <v>0.25</v>
      </c>
    </row>
    <row r="19" spans="1:8" ht="15" customHeight="1" x14ac:dyDescent="0.2">
      <c r="A19" s="518" t="s">
        <v>357</v>
      </c>
      <c r="B19" s="264" t="s">
        <v>358</v>
      </c>
      <c r="C19" s="257">
        <v>2</v>
      </c>
      <c r="D19" s="257">
        <v>0</v>
      </c>
      <c r="E19" s="257">
        <f>C19+D19</f>
        <v>2</v>
      </c>
      <c r="F19" s="34">
        <f>C19+J19</f>
        <v>2</v>
      </c>
      <c r="G19" s="263">
        <f>ROUND(F19*100/481,2)</f>
        <v>0.42</v>
      </c>
      <c r="H19" s="259">
        <f>ROUND(F19/$F$7,2)</f>
        <v>0.02</v>
      </c>
    </row>
    <row r="20" spans="1:8" ht="15" customHeight="1" x14ac:dyDescent="0.2">
      <c r="A20" s="519"/>
      <c r="B20" s="264" t="s">
        <v>222</v>
      </c>
      <c r="C20" s="257">
        <v>0</v>
      </c>
      <c r="D20" s="257">
        <v>1</v>
      </c>
      <c r="E20" s="257">
        <f>C20+D20</f>
        <v>1</v>
      </c>
      <c r="F20" s="258">
        <f>C20+J20</f>
        <v>0</v>
      </c>
      <c r="G20" s="259">
        <f>ROUND(F20*100/481,2)</f>
        <v>0</v>
      </c>
      <c r="H20" s="259">
        <f>ROUND(F20/$F$7,2)</f>
        <v>0</v>
      </c>
    </row>
    <row r="21" spans="1:8" ht="15" customHeight="1" x14ac:dyDescent="0.2">
      <c r="A21" s="520"/>
      <c r="B21" s="265" t="s">
        <v>351</v>
      </c>
      <c r="C21" s="266">
        <f t="shared" ref="C21:H21" si="3">SUM(C19:C20)</f>
        <v>2</v>
      </c>
      <c r="D21" s="266">
        <f t="shared" si="3"/>
        <v>1</v>
      </c>
      <c r="E21" s="266">
        <f t="shared" si="3"/>
        <v>3</v>
      </c>
      <c r="F21" s="267">
        <f t="shared" si="3"/>
        <v>2</v>
      </c>
      <c r="G21" s="268">
        <f t="shared" si="3"/>
        <v>0.42</v>
      </c>
      <c r="H21" s="268">
        <f t="shared" si="3"/>
        <v>0.02</v>
      </c>
    </row>
    <row r="22" spans="1:8" ht="15" customHeight="1" x14ac:dyDescent="0.2">
      <c r="A22" s="503" t="s">
        <v>359</v>
      </c>
      <c r="B22" s="260" t="s">
        <v>330</v>
      </c>
      <c r="C22" s="261">
        <v>27</v>
      </c>
      <c r="D22" s="261">
        <v>4</v>
      </c>
      <c r="E22" s="261">
        <f>C22+D22</f>
        <v>31</v>
      </c>
      <c r="F22" s="270">
        <f>C22+J22</f>
        <v>27</v>
      </c>
      <c r="G22" s="259">
        <f>ROUND(F22*100/481,2)</f>
        <v>5.61</v>
      </c>
      <c r="H22" s="263">
        <f>ROUND(F22/$F$7,2)</f>
        <v>0.28000000000000003</v>
      </c>
    </row>
    <row r="23" spans="1:8" ht="15" customHeight="1" x14ac:dyDescent="0.2">
      <c r="A23" s="504"/>
      <c r="B23" s="264" t="s">
        <v>222</v>
      </c>
      <c r="C23" s="257">
        <v>0</v>
      </c>
      <c r="D23" s="257">
        <v>2</v>
      </c>
      <c r="E23" s="257">
        <f>C23+D23</f>
        <v>2</v>
      </c>
      <c r="F23" s="258">
        <f>C23+J23</f>
        <v>0</v>
      </c>
      <c r="G23" s="259">
        <f>ROUND(F23*100/481,2)</f>
        <v>0</v>
      </c>
      <c r="H23" s="259">
        <f>ROUND(F23/$F$7,2)</f>
        <v>0</v>
      </c>
    </row>
    <row r="24" spans="1:8" ht="15" customHeight="1" x14ac:dyDescent="0.2">
      <c r="A24" s="505"/>
      <c r="B24" s="265" t="s">
        <v>351</v>
      </c>
      <c r="C24" s="266">
        <f t="shared" ref="C24:H24" si="4">SUM(C22:C23)</f>
        <v>27</v>
      </c>
      <c r="D24" s="266">
        <f t="shared" si="4"/>
        <v>6</v>
      </c>
      <c r="E24" s="266">
        <f t="shared" si="4"/>
        <v>33</v>
      </c>
      <c r="F24" s="267">
        <f t="shared" si="4"/>
        <v>27</v>
      </c>
      <c r="G24" s="268">
        <f t="shared" si="4"/>
        <v>5.61</v>
      </c>
      <c r="H24" s="268">
        <f t="shared" si="4"/>
        <v>0.28000000000000003</v>
      </c>
    </row>
    <row r="25" spans="1:8" ht="15" customHeight="1" x14ac:dyDescent="0.2">
      <c r="A25" s="504" t="s">
        <v>360</v>
      </c>
      <c r="B25" s="264" t="s">
        <v>331</v>
      </c>
      <c r="C25" s="257">
        <v>5</v>
      </c>
      <c r="D25" s="257">
        <v>2</v>
      </c>
      <c r="E25" s="257">
        <f>C25+D25</f>
        <v>7</v>
      </c>
      <c r="F25" s="258">
        <f>C25+J25</f>
        <v>5</v>
      </c>
      <c r="G25" s="259">
        <f>ROUND(F25*100/481,2)</f>
        <v>1.04</v>
      </c>
      <c r="H25" s="259">
        <f>ROUND(F25/$F$7,2)</f>
        <v>0.05</v>
      </c>
    </row>
    <row r="26" spans="1:8" ht="15" customHeight="1" x14ac:dyDescent="0.2">
      <c r="A26" s="504"/>
      <c r="B26" s="264" t="s">
        <v>361</v>
      </c>
      <c r="C26" s="257">
        <v>14</v>
      </c>
      <c r="D26" s="257">
        <v>8</v>
      </c>
      <c r="E26" s="257">
        <f>C26+D26</f>
        <v>22</v>
      </c>
      <c r="F26" s="258">
        <f>C26+J26</f>
        <v>14</v>
      </c>
      <c r="G26" s="259">
        <f>ROUND(F26*100/481,2)</f>
        <v>2.91</v>
      </c>
      <c r="H26" s="259">
        <f>ROUND(F26/$F$7,2)</f>
        <v>0.15</v>
      </c>
    </row>
    <row r="27" spans="1:8" ht="15" customHeight="1" x14ac:dyDescent="0.2">
      <c r="A27" s="504"/>
      <c r="B27" s="264" t="s">
        <v>362</v>
      </c>
      <c r="C27" s="257">
        <v>1</v>
      </c>
      <c r="D27" s="257">
        <v>0</v>
      </c>
      <c r="E27" s="257">
        <f>C27+D27</f>
        <v>1</v>
      </c>
      <c r="F27" s="34">
        <f>C27+J27</f>
        <v>1</v>
      </c>
      <c r="G27" s="259">
        <f>ROUND(F27*100/481,2)</f>
        <v>0.21</v>
      </c>
      <c r="H27" s="259">
        <f>ROUND(F27/$F$7,2)</f>
        <v>0.01</v>
      </c>
    </row>
    <row r="28" spans="1:8" ht="15" customHeight="1" x14ac:dyDescent="0.2">
      <c r="A28" s="504"/>
      <c r="B28" s="269" t="s">
        <v>351</v>
      </c>
      <c r="C28" s="257">
        <f t="shared" ref="C28:H28" si="5">SUM(C25:C27)</f>
        <v>20</v>
      </c>
      <c r="D28" s="257">
        <f t="shared" si="5"/>
        <v>10</v>
      </c>
      <c r="E28" s="257">
        <f t="shared" si="5"/>
        <v>30</v>
      </c>
      <c r="F28" s="258">
        <f t="shared" si="5"/>
        <v>20</v>
      </c>
      <c r="G28" s="259">
        <f t="shared" si="5"/>
        <v>4.16</v>
      </c>
      <c r="H28" s="259">
        <f t="shared" si="5"/>
        <v>0.21000000000000002</v>
      </c>
    </row>
    <row r="29" spans="1:8" ht="15" customHeight="1" x14ac:dyDescent="0.2">
      <c r="A29" s="271" t="s">
        <v>363</v>
      </c>
      <c r="B29" s="272" t="s">
        <v>364</v>
      </c>
      <c r="C29" s="273">
        <v>2</v>
      </c>
      <c r="D29" s="273">
        <v>0</v>
      </c>
      <c r="E29" s="273">
        <f t="shared" ref="E29:E34" si="6">C29+D29</f>
        <v>2</v>
      </c>
      <c r="F29" s="274">
        <f t="shared" ref="F29:F34" si="7">C29+J29</f>
        <v>2</v>
      </c>
      <c r="G29" s="275">
        <f t="shared" ref="G29:G34" si="8">ROUND(F29*100/481,2)</f>
        <v>0.42</v>
      </c>
      <c r="H29" s="275">
        <f t="shared" ref="H29:H34" si="9">ROUND(F29/$F$7,2)</f>
        <v>0.02</v>
      </c>
    </row>
    <row r="30" spans="1:8" ht="15" customHeight="1" x14ac:dyDescent="0.2">
      <c r="A30" s="276" t="s">
        <v>129</v>
      </c>
      <c r="B30" s="264" t="s">
        <v>222</v>
      </c>
      <c r="C30" s="257">
        <v>0</v>
      </c>
      <c r="D30" s="257">
        <v>2</v>
      </c>
      <c r="E30" s="257">
        <f t="shared" si="6"/>
        <v>2</v>
      </c>
      <c r="F30" s="258">
        <f t="shared" si="7"/>
        <v>0</v>
      </c>
      <c r="G30" s="275">
        <f t="shared" si="8"/>
        <v>0</v>
      </c>
      <c r="H30" s="259">
        <f t="shared" si="9"/>
        <v>0</v>
      </c>
    </row>
    <row r="31" spans="1:8" ht="15" customHeight="1" x14ac:dyDescent="0.2">
      <c r="A31" s="503" t="s">
        <v>365</v>
      </c>
      <c r="B31" s="260" t="s">
        <v>321</v>
      </c>
      <c r="C31" s="261">
        <v>34</v>
      </c>
      <c r="D31" s="261">
        <v>1</v>
      </c>
      <c r="E31" s="261">
        <f t="shared" si="6"/>
        <v>35</v>
      </c>
      <c r="F31" s="270">
        <f t="shared" si="7"/>
        <v>34</v>
      </c>
      <c r="G31" s="263">
        <f t="shared" si="8"/>
        <v>7.07</v>
      </c>
      <c r="H31" s="263">
        <f t="shared" si="9"/>
        <v>0.35</v>
      </c>
    </row>
    <row r="32" spans="1:8" ht="15" customHeight="1" x14ac:dyDescent="0.2">
      <c r="A32" s="504"/>
      <c r="B32" s="264" t="s">
        <v>320</v>
      </c>
      <c r="C32" s="257">
        <v>350</v>
      </c>
      <c r="D32" s="257">
        <v>25</v>
      </c>
      <c r="E32" s="257">
        <f t="shared" si="6"/>
        <v>375</v>
      </c>
      <c r="F32" s="258">
        <f t="shared" si="7"/>
        <v>350</v>
      </c>
      <c r="G32" s="259">
        <f t="shared" si="8"/>
        <v>72.77</v>
      </c>
      <c r="H32" s="259">
        <f t="shared" si="9"/>
        <v>3.65</v>
      </c>
    </row>
    <row r="33" spans="1:8" ht="15" customHeight="1" x14ac:dyDescent="0.2">
      <c r="A33" s="504"/>
      <c r="B33" s="264" t="s">
        <v>366</v>
      </c>
      <c r="C33" s="257">
        <v>5</v>
      </c>
      <c r="D33" s="257">
        <v>53</v>
      </c>
      <c r="E33" s="257">
        <f t="shared" si="6"/>
        <v>58</v>
      </c>
      <c r="F33" s="258">
        <f t="shared" si="7"/>
        <v>5</v>
      </c>
      <c r="G33" s="259">
        <f t="shared" si="8"/>
        <v>1.04</v>
      </c>
      <c r="H33" s="259">
        <f t="shared" si="9"/>
        <v>0.05</v>
      </c>
    </row>
    <row r="34" spans="1:8" ht="15" customHeight="1" x14ac:dyDescent="0.2">
      <c r="A34" s="504"/>
      <c r="B34" s="264" t="s">
        <v>334</v>
      </c>
      <c r="C34" s="257">
        <v>1</v>
      </c>
      <c r="D34" s="257">
        <v>6</v>
      </c>
      <c r="E34" s="257">
        <f t="shared" si="6"/>
        <v>7</v>
      </c>
      <c r="F34" s="258">
        <f t="shared" si="7"/>
        <v>1</v>
      </c>
      <c r="G34" s="259">
        <f t="shared" si="8"/>
        <v>0.21</v>
      </c>
      <c r="H34" s="259">
        <f t="shared" si="9"/>
        <v>0.01</v>
      </c>
    </row>
    <row r="35" spans="1:8" ht="15" customHeight="1" x14ac:dyDescent="0.2">
      <c r="A35" s="521"/>
      <c r="B35" s="265" t="s">
        <v>351</v>
      </c>
      <c r="C35" s="266">
        <f t="shared" ref="C35:H35" si="10">SUM(C31:C34)</f>
        <v>390</v>
      </c>
      <c r="D35" s="266">
        <f t="shared" si="10"/>
        <v>85</v>
      </c>
      <c r="E35" s="266">
        <f t="shared" si="10"/>
        <v>475</v>
      </c>
      <c r="F35" s="267">
        <f t="shared" si="10"/>
        <v>390</v>
      </c>
      <c r="G35" s="268">
        <f t="shared" si="10"/>
        <v>81.09</v>
      </c>
      <c r="H35" s="268">
        <f t="shared" si="10"/>
        <v>4.0599999999999996</v>
      </c>
    </row>
    <row r="36" spans="1:8" ht="15" customHeight="1" x14ac:dyDescent="0.2">
      <c r="A36" s="504" t="s">
        <v>367</v>
      </c>
      <c r="B36" s="264" t="s">
        <v>334</v>
      </c>
      <c r="C36" s="277">
        <v>15</v>
      </c>
      <c r="D36" s="257">
        <v>2</v>
      </c>
      <c r="E36" s="257">
        <f>C36+D36</f>
        <v>17</v>
      </c>
      <c r="F36" s="258">
        <f>C36+J36</f>
        <v>15</v>
      </c>
      <c r="G36" s="259">
        <f>ROUND(F36*100/481,2)</f>
        <v>3.12</v>
      </c>
      <c r="H36" s="259">
        <f>ROUND(F36/$F$7,2)</f>
        <v>0.16</v>
      </c>
    </row>
    <row r="37" spans="1:8" ht="15" customHeight="1" x14ac:dyDescent="0.2">
      <c r="A37" s="504"/>
      <c r="B37" s="264" t="s">
        <v>368</v>
      </c>
      <c r="C37" s="257">
        <v>8</v>
      </c>
      <c r="D37" s="257">
        <v>0</v>
      </c>
      <c r="E37" s="257">
        <f>C37+D37</f>
        <v>8</v>
      </c>
      <c r="F37" s="34">
        <f>C37+J37</f>
        <v>8</v>
      </c>
      <c r="G37" s="259">
        <f>ROUND(F37*100/481,2)</f>
        <v>1.66</v>
      </c>
      <c r="H37" s="259">
        <f>ROUND(F37/$F$7,2)</f>
        <v>0.08</v>
      </c>
    </row>
    <row r="38" spans="1:8" ht="15" customHeight="1" x14ac:dyDescent="0.2">
      <c r="A38" s="504"/>
      <c r="B38" s="264" t="s">
        <v>129</v>
      </c>
      <c r="C38" s="257">
        <v>5</v>
      </c>
      <c r="D38" s="257">
        <v>2</v>
      </c>
      <c r="E38" s="257">
        <f>C38+D38</f>
        <v>7</v>
      </c>
      <c r="F38" s="258">
        <f>C38+J38</f>
        <v>5</v>
      </c>
      <c r="G38" s="259">
        <f>ROUND(F38*100/481,2)</f>
        <v>1.04</v>
      </c>
      <c r="H38" s="259">
        <f>ROUND(F38/$F$7,2)</f>
        <v>0.05</v>
      </c>
    </row>
    <row r="39" spans="1:8" ht="15" customHeight="1" x14ac:dyDescent="0.2">
      <c r="A39" s="504"/>
      <c r="B39" s="269" t="s">
        <v>351</v>
      </c>
      <c r="C39" s="257">
        <f t="shared" ref="C39:H39" si="11">SUM(C36:C38)</f>
        <v>28</v>
      </c>
      <c r="D39" s="257">
        <f t="shared" si="11"/>
        <v>4</v>
      </c>
      <c r="E39" s="257">
        <f t="shared" si="11"/>
        <v>32</v>
      </c>
      <c r="F39" s="278">
        <f t="shared" si="11"/>
        <v>28</v>
      </c>
      <c r="G39" s="279">
        <f t="shared" si="11"/>
        <v>5.82</v>
      </c>
      <c r="H39" s="259">
        <f t="shared" si="11"/>
        <v>0.28999999999999998</v>
      </c>
    </row>
    <row r="40" spans="1:8" ht="15" customHeight="1" x14ac:dyDescent="0.2">
      <c r="A40" s="518" t="s">
        <v>369</v>
      </c>
      <c r="B40" s="260" t="s">
        <v>334</v>
      </c>
      <c r="C40" s="261">
        <v>14</v>
      </c>
      <c r="D40" s="261">
        <v>13</v>
      </c>
      <c r="E40" s="261">
        <f>C40+D40</f>
        <v>27</v>
      </c>
      <c r="F40" s="270">
        <f>C40+J40</f>
        <v>14</v>
      </c>
      <c r="G40" s="263">
        <f>ROUND(F40*100/481,2)</f>
        <v>2.91</v>
      </c>
      <c r="H40" s="263">
        <f>ROUND(F40/$F$7,2)</f>
        <v>0.15</v>
      </c>
    </row>
    <row r="41" spans="1:8" ht="15" customHeight="1" x14ac:dyDescent="0.2">
      <c r="A41" s="519"/>
      <c r="B41" s="264" t="s">
        <v>129</v>
      </c>
      <c r="C41" s="257">
        <v>1</v>
      </c>
      <c r="D41" s="257">
        <v>4</v>
      </c>
      <c r="E41" s="257">
        <f>C41+D41</f>
        <v>5</v>
      </c>
      <c r="F41" s="258">
        <f>C41+J41</f>
        <v>1</v>
      </c>
      <c r="G41" s="259">
        <f>ROUND(F41*100/481,2)</f>
        <v>0.21</v>
      </c>
      <c r="H41" s="259">
        <f>ROUND(F41/$F$7,2)</f>
        <v>0.01</v>
      </c>
    </row>
    <row r="42" spans="1:8" ht="15" customHeight="1" x14ac:dyDescent="0.2">
      <c r="A42" s="522"/>
      <c r="B42" s="269" t="s">
        <v>351</v>
      </c>
      <c r="C42" s="257">
        <f t="shared" ref="C42:H42" si="12">SUM(C40:C41)</f>
        <v>15</v>
      </c>
      <c r="D42" s="257">
        <f t="shared" si="12"/>
        <v>17</v>
      </c>
      <c r="E42" s="257">
        <f t="shared" si="12"/>
        <v>32</v>
      </c>
      <c r="F42" s="278">
        <f t="shared" si="12"/>
        <v>15</v>
      </c>
      <c r="G42" s="279">
        <f t="shared" si="12"/>
        <v>3.12</v>
      </c>
      <c r="H42" s="259">
        <f t="shared" si="12"/>
        <v>0.16</v>
      </c>
    </row>
    <row r="43" spans="1:8" ht="15" customHeight="1" x14ac:dyDescent="0.2">
      <c r="A43" s="523" t="s">
        <v>370</v>
      </c>
      <c r="B43" s="524"/>
      <c r="C43" s="280">
        <f t="shared" ref="C43:H43" si="13">SUM(C42,C39,C35,C30,C29,C28,C24,C21,C18,C15,C12,C7)</f>
        <v>643</v>
      </c>
      <c r="D43" s="280">
        <f t="shared" si="13"/>
        <v>251</v>
      </c>
      <c r="E43" s="280">
        <f t="shared" si="13"/>
        <v>894</v>
      </c>
      <c r="F43" s="281">
        <f t="shared" si="13"/>
        <v>643</v>
      </c>
      <c r="G43" s="282">
        <f t="shared" si="13"/>
        <v>133.69</v>
      </c>
      <c r="H43" s="282">
        <f t="shared" si="13"/>
        <v>6.6999999999999993</v>
      </c>
    </row>
    <row r="44" spans="1:8" ht="15" customHeight="1" x14ac:dyDescent="0.2">
      <c r="A44" s="23" t="s">
        <v>371</v>
      </c>
      <c r="B44" s="283"/>
      <c r="C44" s="283"/>
      <c r="D44" s="283"/>
      <c r="E44" s="283"/>
      <c r="F44" s="283"/>
      <c r="G44" s="283"/>
      <c r="H44" s="284" t="s">
        <v>340</v>
      </c>
    </row>
    <row r="45" spans="1:8" ht="15" customHeight="1" x14ac:dyDescent="0.2">
      <c r="A45" s="23" t="s">
        <v>372</v>
      </c>
      <c r="B45" s="23"/>
      <c r="C45" s="23"/>
      <c r="D45" s="23"/>
      <c r="E45" s="23"/>
      <c r="F45" s="23"/>
      <c r="G45" s="23"/>
      <c r="H45" s="23"/>
    </row>
    <row r="46" spans="1:8" ht="15" customHeight="1" x14ac:dyDescent="0.2">
      <c r="A46" s="23" t="s">
        <v>373</v>
      </c>
      <c r="B46" s="23"/>
      <c r="C46" s="23"/>
      <c r="D46" s="23"/>
      <c r="E46" s="23"/>
      <c r="F46" s="23"/>
      <c r="G46" s="23"/>
      <c r="H46" s="23"/>
    </row>
  </sheetData>
  <mergeCells count="17">
    <mergeCell ref="A25:A28"/>
    <mergeCell ref="A31:A35"/>
    <mergeCell ref="A36:A39"/>
    <mergeCell ref="A40:A42"/>
    <mergeCell ref="A43:B43"/>
    <mergeCell ref="G5:G6"/>
    <mergeCell ref="H5:H6"/>
    <mergeCell ref="A22:A24"/>
    <mergeCell ref="A4:B4"/>
    <mergeCell ref="A5:B6"/>
    <mergeCell ref="C5:E5"/>
    <mergeCell ref="F5:F6"/>
    <mergeCell ref="A7:B7"/>
    <mergeCell ref="A8:A12"/>
    <mergeCell ref="A13:A15"/>
    <mergeCell ref="A16:A18"/>
    <mergeCell ref="A19:A21"/>
  </mergeCells>
  <phoneticPr fontId="2"/>
  <hyperlinks>
    <hyperlink ref="A1" location="目次!A1" display="目次へもどる" xr:uid="{03D05368-19D1-4646-B361-8185C23822F0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  <ignoredErrors>
    <ignoredError sqref="C13:H14 C29:H30 C15:D28 C35:D39 C12:D12" formulaRange="1"/>
    <ignoredError sqref="E15:H28 E35:H39 E12:H12" formula="1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CAC-D828-4CE7-94BA-3506560DD86A}">
  <sheetPr codeName="Sheet27"/>
  <dimension ref="A1:D23"/>
  <sheetViews>
    <sheetView zoomScale="110" zoomScaleNormal="110" workbookViewId="0"/>
  </sheetViews>
  <sheetFormatPr defaultColWidth="8.88671875" defaultRowHeight="15" customHeight="1" x14ac:dyDescent="0.2"/>
  <cols>
    <col min="1" max="1" width="26.21875" style="3" customWidth="1"/>
    <col min="2" max="4" width="20" style="3" customWidth="1"/>
    <col min="5" max="16384" width="8.88671875" style="3"/>
  </cols>
  <sheetData>
    <row r="1" spans="1:4" ht="15" customHeight="1" x14ac:dyDescent="0.2">
      <c r="A1" s="366" t="s">
        <v>521</v>
      </c>
    </row>
    <row r="3" spans="1:4" ht="15" customHeight="1" x14ac:dyDescent="0.2">
      <c r="A3" s="72" t="s">
        <v>374</v>
      </c>
    </row>
    <row r="4" spans="1:4" ht="15" customHeight="1" x14ac:dyDescent="0.15">
      <c r="B4" s="74"/>
      <c r="C4" s="74"/>
      <c r="D4" s="75" t="s">
        <v>2</v>
      </c>
    </row>
    <row r="5" spans="1:4" ht="13.5" customHeight="1" x14ac:dyDescent="0.2">
      <c r="A5" s="148" t="s">
        <v>375</v>
      </c>
      <c r="B5" s="96" t="s">
        <v>82</v>
      </c>
      <c r="C5" s="97" t="s">
        <v>83</v>
      </c>
      <c r="D5" s="97" t="s">
        <v>84</v>
      </c>
    </row>
    <row r="6" spans="1:4" s="223" customFormat="1" ht="13.5" customHeight="1" x14ac:dyDescent="0.2">
      <c r="A6" s="285" t="s">
        <v>376</v>
      </c>
      <c r="B6" s="286">
        <v>6901</v>
      </c>
      <c r="C6" s="287">
        <v>6338</v>
      </c>
      <c r="D6" s="287">
        <v>7032</v>
      </c>
    </row>
    <row r="7" spans="1:4" s="223" customFormat="1" ht="13.5" customHeight="1" x14ac:dyDescent="0.2">
      <c r="A7" s="285" t="s">
        <v>377</v>
      </c>
      <c r="B7" s="286">
        <v>10781</v>
      </c>
      <c r="C7" s="287">
        <v>11287</v>
      </c>
      <c r="D7" s="287">
        <v>11086</v>
      </c>
    </row>
    <row r="8" spans="1:4" s="223" customFormat="1" ht="13.5" customHeight="1" x14ac:dyDescent="0.2">
      <c r="A8" s="285" t="s">
        <v>378</v>
      </c>
      <c r="B8" s="286">
        <v>7182</v>
      </c>
      <c r="C8" s="287">
        <v>6865</v>
      </c>
      <c r="D8" s="287">
        <v>7498</v>
      </c>
    </row>
    <row r="9" spans="1:4" s="223" customFormat="1" ht="13.5" customHeight="1" x14ac:dyDescent="0.2">
      <c r="A9" s="285" t="s">
        <v>379</v>
      </c>
      <c r="B9" s="286">
        <v>12880</v>
      </c>
      <c r="C9" s="287">
        <v>12797</v>
      </c>
      <c r="D9" s="287">
        <v>12415</v>
      </c>
    </row>
    <row r="10" spans="1:4" s="223" customFormat="1" ht="13.5" customHeight="1" x14ac:dyDescent="0.2">
      <c r="A10" s="285" t="s">
        <v>380</v>
      </c>
      <c r="B10" s="286">
        <v>13056</v>
      </c>
      <c r="C10" s="287">
        <v>12895</v>
      </c>
      <c r="D10" s="287">
        <v>13350</v>
      </c>
    </row>
    <row r="11" spans="1:4" s="223" customFormat="1" ht="13.5" customHeight="1" x14ac:dyDescent="0.2">
      <c r="A11" s="285" t="s">
        <v>381</v>
      </c>
      <c r="B11" s="286">
        <v>14241</v>
      </c>
      <c r="C11" s="287">
        <v>13644</v>
      </c>
      <c r="D11" s="287">
        <v>13392</v>
      </c>
    </row>
    <row r="12" spans="1:4" s="223" customFormat="1" ht="13.5" customHeight="1" x14ac:dyDescent="0.2">
      <c r="A12" s="285" t="s">
        <v>382</v>
      </c>
      <c r="B12" s="286">
        <v>8319</v>
      </c>
      <c r="C12" s="287">
        <v>10443</v>
      </c>
      <c r="D12" s="287">
        <v>10467</v>
      </c>
    </row>
    <row r="13" spans="1:4" s="223" customFormat="1" ht="13.5" customHeight="1" x14ac:dyDescent="0.2">
      <c r="A13" s="285" t="s">
        <v>383</v>
      </c>
      <c r="B13" s="286">
        <v>3801</v>
      </c>
      <c r="C13" s="287">
        <v>3916</v>
      </c>
      <c r="D13" s="287">
        <v>4503</v>
      </c>
    </row>
    <row r="14" spans="1:4" s="223" customFormat="1" ht="13.5" customHeight="1" x14ac:dyDescent="0.2">
      <c r="A14" s="285" t="s">
        <v>384</v>
      </c>
      <c r="B14" s="286">
        <v>4572</v>
      </c>
      <c r="C14" s="287">
        <v>3584</v>
      </c>
      <c r="D14" s="287">
        <v>4798</v>
      </c>
    </row>
    <row r="15" spans="1:4" s="223" customFormat="1" ht="13.5" customHeight="1" x14ac:dyDescent="0.2">
      <c r="A15" s="285" t="s">
        <v>385</v>
      </c>
      <c r="B15" s="286">
        <v>291</v>
      </c>
      <c r="C15" s="287">
        <v>287</v>
      </c>
      <c r="D15" s="287">
        <v>354</v>
      </c>
    </row>
    <row r="16" spans="1:4" s="223" customFormat="1" ht="13.5" customHeight="1" x14ac:dyDescent="0.2">
      <c r="A16" s="285" t="s">
        <v>386</v>
      </c>
      <c r="B16" s="286">
        <v>3123</v>
      </c>
      <c r="C16" s="288">
        <v>3871</v>
      </c>
      <c r="D16" s="288">
        <v>4745</v>
      </c>
    </row>
    <row r="17" spans="1:4" s="223" customFormat="1" ht="13.5" customHeight="1" x14ac:dyDescent="0.2">
      <c r="A17" s="285" t="s">
        <v>387</v>
      </c>
      <c r="B17" s="286">
        <v>949</v>
      </c>
      <c r="C17" s="288">
        <v>1057</v>
      </c>
      <c r="D17" s="288">
        <v>947</v>
      </c>
    </row>
    <row r="18" spans="1:4" s="223" customFormat="1" ht="13.5" customHeight="1" x14ac:dyDescent="0.2">
      <c r="A18" s="285" t="s">
        <v>388</v>
      </c>
      <c r="B18" s="286">
        <v>1019</v>
      </c>
      <c r="C18" s="288">
        <v>1192</v>
      </c>
      <c r="D18" s="288">
        <v>2040</v>
      </c>
    </row>
    <row r="19" spans="1:4" s="223" customFormat="1" ht="13.5" customHeight="1" x14ac:dyDescent="0.2">
      <c r="A19" s="285" t="s">
        <v>389</v>
      </c>
      <c r="B19" s="289">
        <v>16214</v>
      </c>
      <c r="C19" s="287">
        <v>17295</v>
      </c>
      <c r="D19" s="287">
        <v>19296</v>
      </c>
    </row>
    <row r="20" spans="1:4" s="223" customFormat="1" ht="13.5" customHeight="1" x14ac:dyDescent="0.2">
      <c r="A20" s="290" t="s">
        <v>130</v>
      </c>
      <c r="B20" s="291">
        <v>103329</v>
      </c>
      <c r="C20" s="291">
        <v>105471</v>
      </c>
      <c r="D20" s="291">
        <f>SUM(D6:D19)</f>
        <v>111923</v>
      </c>
    </row>
    <row r="21" spans="1:4" s="223" customFormat="1" ht="13.5" customHeight="1" x14ac:dyDescent="0.2">
      <c r="A21" s="292" t="s">
        <v>390</v>
      </c>
      <c r="B21" s="293">
        <v>365</v>
      </c>
      <c r="C21" s="293">
        <v>365</v>
      </c>
      <c r="D21" s="294">
        <v>366</v>
      </c>
    </row>
    <row r="22" spans="1:4" s="223" customFormat="1" ht="13.5" customHeight="1" x14ac:dyDescent="0.2">
      <c r="A22" s="295" t="s">
        <v>391</v>
      </c>
      <c r="B22" s="296">
        <v>283</v>
      </c>
      <c r="C22" s="296">
        <v>289</v>
      </c>
      <c r="D22" s="297">
        <v>306</v>
      </c>
    </row>
    <row r="23" spans="1:4" ht="15" customHeight="1" x14ac:dyDescent="0.2">
      <c r="A23" s="92"/>
      <c r="B23" s="93"/>
      <c r="C23" s="93"/>
      <c r="D23" s="93" t="s">
        <v>312</v>
      </c>
    </row>
  </sheetData>
  <phoneticPr fontId="2"/>
  <hyperlinks>
    <hyperlink ref="A1" location="目次!A1" display="目次へもどる" xr:uid="{6305722D-F44D-4681-B478-5B0E7E3CAA7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AB05-F873-416D-B6E2-9D950EC6A541}">
  <sheetPr codeName="Sheet28"/>
  <dimension ref="A1:D25"/>
  <sheetViews>
    <sheetView zoomScale="110" zoomScaleNormal="110" workbookViewId="0"/>
  </sheetViews>
  <sheetFormatPr defaultColWidth="8.88671875" defaultRowHeight="15" customHeight="1" x14ac:dyDescent="0.2"/>
  <cols>
    <col min="1" max="1" width="26.21875" style="3" customWidth="1"/>
    <col min="2" max="4" width="20" style="3" customWidth="1"/>
    <col min="5" max="16384" width="8.88671875" style="3"/>
  </cols>
  <sheetData>
    <row r="1" spans="1:4" ht="15" customHeight="1" x14ac:dyDescent="0.2">
      <c r="A1" s="366" t="s">
        <v>521</v>
      </c>
    </row>
    <row r="3" spans="1:4" ht="15" customHeight="1" x14ac:dyDescent="0.2">
      <c r="A3" s="72" t="s">
        <v>392</v>
      </c>
    </row>
    <row r="4" spans="1:4" ht="15" customHeight="1" x14ac:dyDescent="0.15">
      <c r="B4" s="74"/>
      <c r="C4" s="74"/>
      <c r="D4" s="75" t="s">
        <v>2</v>
      </c>
    </row>
    <row r="5" spans="1:4" ht="12.75" customHeight="1" x14ac:dyDescent="0.2">
      <c r="A5" s="95" t="s">
        <v>375</v>
      </c>
      <c r="B5" s="96" t="s">
        <v>82</v>
      </c>
      <c r="C5" s="97" t="s">
        <v>83</v>
      </c>
      <c r="D5" s="97" t="s">
        <v>84</v>
      </c>
    </row>
    <row r="6" spans="1:4" ht="12.75" customHeight="1" x14ac:dyDescent="0.2">
      <c r="A6" s="298" t="s">
        <v>393</v>
      </c>
      <c r="B6" s="286">
        <v>20852</v>
      </c>
      <c r="C6" s="286">
        <v>19532</v>
      </c>
      <c r="D6" s="286">
        <v>19024</v>
      </c>
    </row>
    <row r="7" spans="1:4" ht="12.75" customHeight="1" x14ac:dyDescent="0.2">
      <c r="A7" s="285" t="s">
        <v>377</v>
      </c>
      <c r="B7" s="286">
        <v>10335</v>
      </c>
      <c r="C7" s="286">
        <v>10569</v>
      </c>
      <c r="D7" s="286">
        <v>10012</v>
      </c>
    </row>
    <row r="8" spans="1:4" ht="12.75" customHeight="1" x14ac:dyDescent="0.2">
      <c r="A8" s="285" t="s">
        <v>378</v>
      </c>
      <c r="B8" s="286">
        <v>13525</v>
      </c>
      <c r="C8" s="286">
        <v>13056</v>
      </c>
      <c r="D8" s="286">
        <v>11917</v>
      </c>
    </row>
    <row r="9" spans="1:4" ht="12.75" customHeight="1" x14ac:dyDescent="0.2">
      <c r="A9" s="285" t="s">
        <v>379</v>
      </c>
      <c r="B9" s="286">
        <v>21118</v>
      </c>
      <c r="C9" s="286">
        <v>21486</v>
      </c>
      <c r="D9" s="286">
        <v>19952</v>
      </c>
    </row>
    <row r="10" spans="1:4" ht="12.75" customHeight="1" x14ac:dyDescent="0.2">
      <c r="A10" s="285" t="s">
        <v>394</v>
      </c>
      <c r="B10" s="286">
        <v>17424</v>
      </c>
      <c r="C10" s="286">
        <v>16501</v>
      </c>
      <c r="D10" s="286">
        <v>14832</v>
      </c>
    </row>
    <row r="11" spans="1:4" ht="12.75" customHeight="1" x14ac:dyDescent="0.2">
      <c r="A11" s="285" t="s">
        <v>381</v>
      </c>
      <c r="B11" s="286">
        <v>28843</v>
      </c>
      <c r="C11" s="286">
        <v>27737</v>
      </c>
      <c r="D11" s="286">
        <v>23136</v>
      </c>
    </row>
    <row r="12" spans="1:4" ht="12.75" customHeight="1" x14ac:dyDescent="0.2">
      <c r="A12" s="285" t="s">
        <v>382</v>
      </c>
      <c r="B12" s="286">
        <v>5954</v>
      </c>
      <c r="C12" s="286">
        <v>6117</v>
      </c>
      <c r="D12" s="286">
        <v>5418</v>
      </c>
    </row>
    <row r="13" spans="1:4" ht="12.75" customHeight="1" x14ac:dyDescent="0.2">
      <c r="A13" s="285" t="s">
        <v>383</v>
      </c>
      <c r="B13" s="286">
        <v>6806</v>
      </c>
      <c r="C13" s="286">
        <v>6648</v>
      </c>
      <c r="D13" s="286">
        <v>6869</v>
      </c>
    </row>
    <row r="14" spans="1:4" ht="12.75" customHeight="1" x14ac:dyDescent="0.2">
      <c r="A14" s="285" t="s">
        <v>395</v>
      </c>
      <c r="B14" s="286">
        <v>3527</v>
      </c>
      <c r="C14" s="286">
        <v>3635</v>
      </c>
      <c r="D14" s="286">
        <v>3339</v>
      </c>
    </row>
    <row r="15" spans="1:4" ht="12.75" customHeight="1" x14ac:dyDescent="0.2">
      <c r="A15" s="285" t="s">
        <v>384</v>
      </c>
      <c r="B15" s="286">
        <v>15253</v>
      </c>
      <c r="C15" s="286">
        <v>16052</v>
      </c>
      <c r="D15" s="286">
        <v>17192</v>
      </c>
    </row>
    <row r="16" spans="1:4" ht="12.75" customHeight="1" x14ac:dyDescent="0.2">
      <c r="A16" s="285" t="s">
        <v>385</v>
      </c>
      <c r="B16" s="286">
        <v>7414</v>
      </c>
      <c r="C16" s="286">
        <v>7179</v>
      </c>
      <c r="D16" s="286">
        <v>7892</v>
      </c>
    </row>
    <row r="17" spans="1:4" ht="12.75" customHeight="1" x14ac:dyDescent="0.2">
      <c r="A17" s="285" t="s">
        <v>386</v>
      </c>
      <c r="B17" s="286">
        <v>13464</v>
      </c>
      <c r="C17" s="286">
        <v>13773</v>
      </c>
      <c r="D17" s="286">
        <v>13551</v>
      </c>
    </row>
    <row r="18" spans="1:4" ht="12.75" customHeight="1" x14ac:dyDescent="0.2">
      <c r="A18" s="285" t="s">
        <v>396</v>
      </c>
      <c r="B18" s="289">
        <v>1693</v>
      </c>
      <c r="C18" s="289">
        <v>1609</v>
      </c>
      <c r="D18" s="289">
        <v>1627</v>
      </c>
    </row>
    <row r="19" spans="1:4" ht="12.75" customHeight="1" x14ac:dyDescent="0.2">
      <c r="A19" s="285" t="s">
        <v>397</v>
      </c>
      <c r="B19" s="286">
        <v>6637</v>
      </c>
      <c r="C19" s="286">
        <v>6593</v>
      </c>
      <c r="D19" s="286">
        <v>6482</v>
      </c>
    </row>
    <row r="20" spans="1:4" ht="12.75" customHeight="1" x14ac:dyDescent="0.2">
      <c r="A20" s="285" t="s">
        <v>388</v>
      </c>
      <c r="B20" s="286">
        <v>8491</v>
      </c>
      <c r="C20" s="286">
        <v>8820</v>
      </c>
      <c r="D20" s="286">
        <v>9764</v>
      </c>
    </row>
    <row r="21" spans="1:4" ht="12.75" customHeight="1" x14ac:dyDescent="0.2">
      <c r="A21" s="285" t="s">
        <v>389</v>
      </c>
      <c r="B21" s="286">
        <v>20045</v>
      </c>
      <c r="C21" s="286">
        <v>17589</v>
      </c>
      <c r="D21" s="286">
        <v>15417</v>
      </c>
    </row>
    <row r="22" spans="1:4" ht="12.75" customHeight="1" x14ac:dyDescent="0.2">
      <c r="A22" s="299" t="s">
        <v>130</v>
      </c>
      <c r="B22" s="300">
        <v>201381</v>
      </c>
      <c r="C22" s="301">
        <v>196896</v>
      </c>
      <c r="D22" s="301">
        <f>SUM(D6:D21)</f>
        <v>186424</v>
      </c>
    </row>
    <row r="23" spans="1:4" ht="12.75" customHeight="1" x14ac:dyDescent="0.2">
      <c r="A23" s="302" t="s">
        <v>398</v>
      </c>
      <c r="B23" s="286">
        <v>242</v>
      </c>
      <c r="C23" s="286">
        <v>243</v>
      </c>
      <c r="D23" s="303">
        <v>243</v>
      </c>
    </row>
    <row r="24" spans="1:4" ht="12.75" customHeight="1" x14ac:dyDescent="0.2">
      <c r="A24" s="295" t="s">
        <v>399</v>
      </c>
      <c r="B24" s="296">
        <v>832</v>
      </c>
      <c r="C24" s="296">
        <v>810</v>
      </c>
      <c r="D24" s="304">
        <v>767</v>
      </c>
    </row>
    <row r="25" spans="1:4" ht="15" customHeight="1" x14ac:dyDescent="0.2">
      <c r="B25" s="93"/>
      <c r="C25" s="93"/>
      <c r="D25" s="93" t="s">
        <v>312</v>
      </c>
    </row>
  </sheetData>
  <phoneticPr fontId="2"/>
  <hyperlinks>
    <hyperlink ref="A1" location="目次!A1" display="目次へもどる" xr:uid="{32B742BB-0C2B-4ACC-865C-06EB8466F13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1EA5-EF78-46B1-BC67-AEA7C7D4C907}">
  <sheetPr codeName="Sheet2"/>
  <dimension ref="A1:G23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4" customWidth="1"/>
    <col min="2" max="2" width="15" style="24" customWidth="1"/>
    <col min="3" max="3" width="6.21875" style="24" customWidth="1"/>
    <col min="4" max="4" width="15" style="24" customWidth="1"/>
    <col min="5" max="5" width="6.21875" style="24" customWidth="1"/>
    <col min="6" max="6" width="15" style="24" customWidth="1"/>
    <col min="7" max="7" width="6.21875" style="24" customWidth="1"/>
    <col min="8" max="16384" width="8.88671875" style="24"/>
  </cols>
  <sheetData>
    <row r="1" spans="1:7" ht="15" customHeight="1" x14ac:dyDescent="0.2">
      <c r="A1" s="368" t="s">
        <v>521</v>
      </c>
    </row>
    <row r="3" spans="1:7" ht="15" customHeight="1" x14ac:dyDescent="0.2">
      <c r="A3" s="22" t="s">
        <v>22</v>
      </c>
      <c r="B3" s="23"/>
      <c r="C3" s="23"/>
      <c r="D3" s="23"/>
      <c r="E3" s="23"/>
      <c r="F3" s="23"/>
      <c r="G3" s="23"/>
    </row>
    <row r="4" spans="1:7" ht="15" customHeight="1" x14ac:dyDescent="0.15">
      <c r="A4" s="25" t="s">
        <v>1</v>
      </c>
      <c r="B4" s="26"/>
      <c r="C4" s="26"/>
      <c r="D4" s="27"/>
      <c r="E4" s="27"/>
      <c r="F4" s="26"/>
      <c r="G4" s="28" t="s">
        <v>23</v>
      </c>
    </row>
    <row r="5" spans="1:7" ht="15" customHeight="1" x14ac:dyDescent="0.2">
      <c r="A5" s="29" t="s">
        <v>24</v>
      </c>
      <c r="B5" s="382" t="s">
        <v>4</v>
      </c>
      <c r="C5" s="383"/>
      <c r="D5" s="382" t="s">
        <v>5</v>
      </c>
      <c r="E5" s="384"/>
      <c r="F5" s="382" t="s">
        <v>6</v>
      </c>
      <c r="G5" s="384"/>
    </row>
    <row r="6" spans="1:7" ht="15" customHeight="1" x14ac:dyDescent="0.2">
      <c r="A6" s="30" t="s">
        <v>25</v>
      </c>
      <c r="B6" s="31">
        <v>3259</v>
      </c>
      <c r="C6" s="32" t="s">
        <v>26</v>
      </c>
      <c r="D6" s="31">
        <f>SUM(D7:D22)</f>
        <v>3573</v>
      </c>
      <c r="E6" s="32" t="s">
        <v>26</v>
      </c>
      <c r="F6" s="31">
        <f>SUM(F7:F22)</f>
        <v>3579</v>
      </c>
      <c r="G6" s="32" t="s">
        <v>26</v>
      </c>
    </row>
    <row r="7" spans="1:7" ht="15" customHeight="1" x14ac:dyDescent="0.2">
      <c r="A7" s="33" t="s">
        <v>27</v>
      </c>
      <c r="B7" s="34">
        <v>5</v>
      </c>
      <c r="C7" s="35">
        <v>14</v>
      </c>
      <c r="D7" s="34">
        <v>2</v>
      </c>
      <c r="E7" s="35">
        <v>14</v>
      </c>
      <c r="F7" s="34">
        <v>5</v>
      </c>
      <c r="G7" s="35">
        <v>14</v>
      </c>
    </row>
    <row r="8" spans="1:7" ht="15" customHeight="1" x14ac:dyDescent="0.2">
      <c r="A8" s="33" t="s">
        <v>28</v>
      </c>
      <c r="B8" s="34">
        <v>948</v>
      </c>
      <c r="C8" s="35">
        <v>1</v>
      </c>
      <c r="D8" s="34">
        <v>976</v>
      </c>
      <c r="E8" s="35">
        <v>1</v>
      </c>
      <c r="F8" s="34">
        <v>945</v>
      </c>
      <c r="G8" s="35">
        <v>1</v>
      </c>
    </row>
    <row r="9" spans="1:7" ht="15" customHeight="1" x14ac:dyDescent="0.2">
      <c r="A9" s="33" t="s">
        <v>29</v>
      </c>
      <c r="B9" s="34">
        <v>22</v>
      </c>
      <c r="C9" s="35">
        <v>12</v>
      </c>
      <c r="D9" s="34">
        <v>40</v>
      </c>
      <c r="E9" s="35">
        <v>10</v>
      </c>
      <c r="F9" s="34">
        <v>39</v>
      </c>
      <c r="G9" s="35">
        <v>12</v>
      </c>
    </row>
    <row r="10" spans="1:7" ht="15" customHeight="1" x14ac:dyDescent="0.2">
      <c r="A10" s="33" t="s">
        <v>30</v>
      </c>
      <c r="B10" s="34">
        <v>15</v>
      </c>
      <c r="C10" s="35">
        <v>13</v>
      </c>
      <c r="D10" s="34">
        <v>13</v>
      </c>
      <c r="E10" s="35">
        <v>13</v>
      </c>
      <c r="F10" s="34">
        <v>21</v>
      </c>
      <c r="G10" s="35">
        <v>13</v>
      </c>
    </row>
    <row r="11" spans="1:7" ht="15" customHeight="1" x14ac:dyDescent="0.2">
      <c r="A11" s="36" t="s">
        <v>31</v>
      </c>
      <c r="B11" s="34">
        <v>522</v>
      </c>
      <c r="C11" s="35">
        <v>2</v>
      </c>
      <c r="D11" s="34">
        <v>595</v>
      </c>
      <c r="E11" s="35">
        <v>2</v>
      </c>
      <c r="F11" s="34">
        <v>549</v>
      </c>
      <c r="G11" s="35">
        <v>2</v>
      </c>
    </row>
    <row r="12" spans="1:7" ht="15" customHeight="1" x14ac:dyDescent="0.2">
      <c r="A12" s="33" t="s">
        <v>32</v>
      </c>
      <c r="B12" s="34">
        <v>211</v>
      </c>
      <c r="C12" s="35">
        <v>4</v>
      </c>
      <c r="D12" s="34">
        <v>224</v>
      </c>
      <c r="E12" s="35">
        <v>4</v>
      </c>
      <c r="F12" s="34">
        <v>193</v>
      </c>
      <c r="G12" s="35">
        <v>5</v>
      </c>
    </row>
    <row r="13" spans="1:7" ht="15" customHeight="1" x14ac:dyDescent="0.2">
      <c r="A13" s="33" t="s">
        <v>33</v>
      </c>
      <c r="B13" s="34">
        <v>47</v>
      </c>
      <c r="C13" s="35">
        <v>9</v>
      </c>
      <c r="D13" s="34">
        <v>45</v>
      </c>
      <c r="E13" s="35">
        <v>9</v>
      </c>
      <c r="F13" s="34">
        <v>40</v>
      </c>
      <c r="G13" s="35">
        <v>11</v>
      </c>
    </row>
    <row r="14" spans="1:7" ht="15" customHeight="1" x14ac:dyDescent="0.2">
      <c r="A14" s="33" t="s">
        <v>34</v>
      </c>
      <c r="B14" s="34">
        <v>199</v>
      </c>
      <c r="C14" s="35">
        <v>5</v>
      </c>
      <c r="D14" s="34">
        <v>179</v>
      </c>
      <c r="E14" s="35">
        <v>5</v>
      </c>
      <c r="F14" s="34">
        <v>208</v>
      </c>
      <c r="G14" s="35">
        <v>4</v>
      </c>
    </row>
    <row r="15" spans="1:7" ht="15" customHeight="1" x14ac:dyDescent="0.2">
      <c r="A15" s="33" t="s">
        <v>35</v>
      </c>
      <c r="B15" s="34">
        <v>27</v>
      </c>
      <c r="C15" s="35">
        <v>11</v>
      </c>
      <c r="D15" s="34">
        <v>27</v>
      </c>
      <c r="E15" s="35">
        <v>12</v>
      </c>
      <c r="F15" s="34">
        <v>42</v>
      </c>
      <c r="G15" s="35">
        <v>10</v>
      </c>
    </row>
    <row r="16" spans="1:7" ht="15" customHeight="1" x14ac:dyDescent="0.2">
      <c r="A16" s="33" t="s">
        <v>36</v>
      </c>
      <c r="B16" s="34">
        <v>1</v>
      </c>
      <c r="C16" s="35">
        <v>15</v>
      </c>
      <c r="D16" s="34">
        <v>0</v>
      </c>
      <c r="E16" s="35">
        <v>15</v>
      </c>
      <c r="F16" s="34">
        <v>1</v>
      </c>
      <c r="G16" s="35">
        <v>15</v>
      </c>
    </row>
    <row r="17" spans="1:7" ht="15" customHeight="1" x14ac:dyDescent="0.2">
      <c r="A17" s="33" t="s">
        <v>37</v>
      </c>
      <c r="B17" s="34">
        <v>37</v>
      </c>
      <c r="C17" s="35">
        <v>10</v>
      </c>
      <c r="D17" s="34">
        <v>36</v>
      </c>
      <c r="E17" s="35">
        <v>11</v>
      </c>
      <c r="F17" s="34">
        <v>58</v>
      </c>
      <c r="G17" s="35">
        <v>8</v>
      </c>
    </row>
    <row r="18" spans="1:7" ht="15" customHeight="1" x14ac:dyDescent="0.2">
      <c r="A18" s="33" t="s">
        <v>38</v>
      </c>
      <c r="B18" s="34">
        <v>79</v>
      </c>
      <c r="C18" s="35">
        <v>6</v>
      </c>
      <c r="D18" s="34">
        <v>56</v>
      </c>
      <c r="E18" s="35">
        <v>7</v>
      </c>
      <c r="F18" s="34">
        <v>58</v>
      </c>
      <c r="G18" s="35">
        <v>8</v>
      </c>
    </row>
    <row r="19" spans="1:7" ht="15" customHeight="1" x14ac:dyDescent="0.2">
      <c r="A19" s="33" t="s">
        <v>39</v>
      </c>
      <c r="B19" s="34">
        <v>259</v>
      </c>
      <c r="C19" s="35">
        <v>3</v>
      </c>
      <c r="D19" s="34">
        <v>364</v>
      </c>
      <c r="E19" s="35">
        <v>3</v>
      </c>
      <c r="F19" s="34">
        <v>369</v>
      </c>
      <c r="G19" s="35">
        <v>3</v>
      </c>
    </row>
    <row r="20" spans="1:7" ht="15" customHeight="1" x14ac:dyDescent="0.2">
      <c r="A20" s="33" t="s">
        <v>40</v>
      </c>
      <c r="B20" s="34">
        <v>52</v>
      </c>
      <c r="C20" s="35">
        <v>8</v>
      </c>
      <c r="D20" s="34">
        <v>76</v>
      </c>
      <c r="E20" s="35">
        <v>6</v>
      </c>
      <c r="F20" s="34">
        <v>76</v>
      </c>
      <c r="G20" s="35">
        <v>6</v>
      </c>
    </row>
    <row r="21" spans="1:7" ht="15" customHeight="1" x14ac:dyDescent="0.2">
      <c r="A21" s="33" t="s">
        <v>41</v>
      </c>
      <c r="B21" s="34">
        <v>54</v>
      </c>
      <c r="C21" s="35">
        <v>7</v>
      </c>
      <c r="D21" s="34">
        <v>54</v>
      </c>
      <c r="E21" s="35">
        <v>8</v>
      </c>
      <c r="F21" s="34">
        <v>59</v>
      </c>
      <c r="G21" s="35">
        <v>7</v>
      </c>
    </row>
    <row r="22" spans="1:7" ht="15" customHeight="1" x14ac:dyDescent="0.2">
      <c r="A22" s="33" t="s">
        <v>42</v>
      </c>
      <c r="B22" s="34">
        <f>3259-2478</f>
        <v>781</v>
      </c>
      <c r="C22" s="35" t="s">
        <v>43</v>
      </c>
      <c r="D22" s="34">
        <v>886</v>
      </c>
      <c r="E22" s="35" t="s">
        <v>43</v>
      </c>
      <c r="F22" s="34">
        <v>916</v>
      </c>
      <c r="G22" s="35" t="s">
        <v>43</v>
      </c>
    </row>
    <row r="23" spans="1:7" ht="15" customHeight="1" x14ac:dyDescent="0.2">
      <c r="A23" s="37"/>
      <c r="B23" s="37"/>
      <c r="C23" s="37"/>
      <c r="D23" s="37"/>
      <c r="E23" s="37"/>
      <c r="F23" s="17"/>
      <c r="G23" s="19" t="s">
        <v>21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 xr:uid="{A041D6EF-3119-484B-AAB8-EA00A2E6BE1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9451-FC55-45A1-B66C-28D78F277839}">
  <sheetPr codeName="Sheet29"/>
  <dimension ref="A1:D21"/>
  <sheetViews>
    <sheetView zoomScale="110" zoomScaleNormal="110" workbookViewId="0"/>
  </sheetViews>
  <sheetFormatPr defaultColWidth="8.88671875" defaultRowHeight="15" customHeight="1" x14ac:dyDescent="0.2"/>
  <cols>
    <col min="1" max="1" width="26.21875" style="3" customWidth="1"/>
    <col min="2" max="4" width="20" style="3" customWidth="1"/>
    <col min="5" max="16384" width="8.88671875" style="3"/>
  </cols>
  <sheetData>
    <row r="1" spans="1:4" ht="15" customHeight="1" x14ac:dyDescent="0.2">
      <c r="A1" s="366" t="s">
        <v>521</v>
      </c>
    </row>
    <row r="3" spans="1:4" ht="15" customHeight="1" x14ac:dyDescent="0.2">
      <c r="A3" s="72" t="s">
        <v>400</v>
      </c>
    </row>
    <row r="4" spans="1:4" ht="15" customHeight="1" x14ac:dyDescent="0.15">
      <c r="A4" s="133"/>
      <c r="B4" s="150"/>
      <c r="C4" s="150"/>
      <c r="D4" s="94" t="s">
        <v>2</v>
      </c>
    </row>
    <row r="5" spans="1:4" ht="12.75" customHeight="1" x14ac:dyDescent="0.2">
      <c r="A5" s="148" t="s">
        <v>375</v>
      </c>
      <c r="B5" s="96" t="s">
        <v>82</v>
      </c>
      <c r="C5" s="97" t="s">
        <v>83</v>
      </c>
      <c r="D5" s="97" t="s">
        <v>84</v>
      </c>
    </row>
    <row r="6" spans="1:4" ht="12.75" customHeight="1" x14ac:dyDescent="0.2">
      <c r="A6" s="298" t="s">
        <v>393</v>
      </c>
      <c r="B6" s="286">
        <v>492</v>
      </c>
      <c r="C6" s="286">
        <v>394</v>
      </c>
      <c r="D6" s="286">
        <v>781</v>
      </c>
    </row>
    <row r="7" spans="1:4" ht="12.75" customHeight="1" x14ac:dyDescent="0.2">
      <c r="A7" s="285" t="s">
        <v>401</v>
      </c>
      <c r="B7" s="286">
        <v>439</v>
      </c>
      <c r="C7" s="286">
        <v>645</v>
      </c>
      <c r="D7" s="286">
        <v>684</v>
      </c>
    </row>
    <row r="8" spans="1:4" ht="12.75" customHeight="1" x14ac:dyDescent="0.2">
      <c r="A8" s="285" t="s">
        <v>379</v>
      </c>
      <c r="B8" s="286">
        <v>120</v>
      </c>
      <c r="C8" s="286">
        <v>200</v>
      </c>
      <c r="D8" s="286">
        <v>107</v>
      </c>
    </row>
    <row r="9" spans="1:4" ht="12.75" customHeight="1" x14ac:dyDescent="0.2">
      <c r="A9" s="285" t="s">
        <v>394</v>
      </c>
      <c r="B9" s="286">
        <v>176</v>
      </c>
      <c r="C9" s="286">
        <v>226</v>
      </c>
      <c r="D9" s="286">
        <v>276</v>
      </c>
    </row>
    <row r="10" spans="1:4" ht="12.75" customHeight="1" x14ac:dyDescent="0.2">
      <c r="A10" s="285" t="s">
        <v>381</v>
      </c>
      <c r="B10" s="286">
        <v>226</v>
      </c>
      <c r="C10" s="286">
        <v>256</v>
      </c>
      <c r="D10" s="286">
        <v>328</v>
      </c>
    </row>
    <row r="11" spans="1:4" ht="12.75" customHeight="1" x14ac:dyDescent="0.2">
      <c r="A11" s="285" t="s">
        <v>382</v>
      </c>
      <c r="B11" s="286">
        <v>678</v>
      </c>
      <c r="C11" s="286">
        <v>822</v>
      </c>
      <c r="D11" s="286">
        <v>741</v>
      </c>
    </row>
    <row r="12" spans="1:4" ht="12.75" customHeight="1" x14ac:dyDescent="0.2">
      <c r="A12" s="285" t="s">
        <v>383</v>
      </c>
      <c r="B12" s="286">
        <v>76</v>
      </c>
      <c r="C12" s="286">
        <v>119</v>
      </c>
      <c r="D12" s="286">
        <v>127</v>
      </c>
    </row>
    <row r="13" spans="1:4" ht="12.75" customHeight="1" x14ac:dyDescent="0.2">
      <c r="A13" s="285" t="s">
        <v>384</v>
      </c>
      <c r="B13" s="286">
        <v>519</v>
      </c>
      <c r="C13" s="286">
        <v>683</v>
      </c>
      <c r="D13" s="286">
        <v>916</v>
      </c>
    </row>
    <row r="14" spans="1:4" ht="12.75" customHeight="1" x14ac:dyDescent="0.2">
      <c r="A14" s="285" t="s">
        <v>385</v>
      </c>
      <c r="B14" s="286">
        <v>2</v>
      </c>
      <c r="C14" s="286">
        <v>0</v>
      </c>
      <c r="D14" s="286">
        <v>10</v>
      </c>
    </row>
    <row r="15" spans="1:4" ht="12.75" customHeight="1" x14ac:dyDescent="0.2">
      <c r="A15" s="285" t="s">
        <v>386</v>
      </c>
      <c r="B15" s="286">
        <v>90</v>
      </c>
      <c r="C15" s="286">
        <v>80</v>
      </c>
      <c r="D15" s="286">
        <v>109</v>
      </c>
    </row>
    <row r="16" spans="1:4" ht="12.75" customHeight="1" x14ac:dyDescent="0.2">
      <c r="A16" s="285" t="s">
        <v>387</v>
      </c>
      <c r="B16" s="286">
        <v>2</v>
      </c>
      <c r="C16" s="286">
        <v>3</v>
      </c>
      <c r="D16" s="286">
        <v>2</v>
      </c>
    </row>
    <row r="17" spans="1:4" ht="12.75" customHeight="1" x14ac:dyDescent="0.2">
      <c r="A17" s="285" t="s">
        <v>388</v>
      </c>
      <c r="B17" s="286">
        <v>52</v>
      </c>
      <c r="C17" s="289">
        <v>58</v>
      </c>
      <c r="D17" s="289">
        <v>90</v>
      </c>
    </row>
    <row r="18" spans="1:4" ht="12.75" customHeight="1" x14ac:dyDescent="0.2">
      <c r="A18" s="285" t="s">
        <v>389</v>
      </c>
      <c r="B18" s="286">
        <v>402</v>
      </c>
      <c r="C18" s="289">
        <v>412</v>
      </c>
      <c r="D18" s="289">
        <v>399</v>
      </c>
    </row>
    <row r="19" spans="1:4" ht="12.75" customHeight="1" x14ac:dyDescent="0.2">
      <c r="A19" s="285" t="s">
        <v>129</v>
      </c>
      <c r="B19" s="286">
        <v>0</v>
      </c>
      <c r="C19" s="289">
        <v>0</v>
      </c>
      <c r="D19" s="289">
        <v>0</v>
      </c>
    </row>
    <row r="20" spans="1:4" ht="12.75" customHeight="1" x14ac:dyDescent="0.2">
      <c r="A20" s="305" t="s">
        <v>130</v>
      </c>
      <c r="B20" s="306">
        <v>3274</v>
      </c>
      <c r="C20" s="306">
        <v>3898</v>
      </c>
      <c r="D20" s="306">
        <f>SUM(D6:D19)</f>
        <v>4570</v>
      </c>
    </row>
    <row r="21" spans="1:4" ht="15" customHeight="1" x14ac:dyDescent="0.2">
      <c r="B21" s="93"/>
      <c r="C21" s="93"/>
      <c r="D21" s="93" t="s">
        <v>312</v>
      </c>
    </row>
  </sheetData>
  <phoneticPr fontId="2"/>
  <hyperlinks>
    <hyperlink ref="A1" location="目次!A1" display="目次へもどる" xr:uid="{94A0C75F-A445-425E-85FB-457261F6A84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D854-8361-439C-993B-A4085FCE3802}">
  <sheetPr codeName="Sheet30">
    <pageSetUpPr fitToPage="1"/>
  </sheetPr>
  <dimension ref="A1:F17"/>
  <sheetViews>
    <sheetView zoomScale="110" zoomScaleNormal="110" workbookViewId="0"/>
  </sheetViews>
  <sheetFormatPr defaultColWidth="8.77734375" defaultRowHeight="15" customHeight="1" x14ac:dyDescent="0.2"/>
  <cols>
    <col min="1" max="1" width="13" style="24" customWidth="1"/>
    <col min="2" max="2" width="15" style="24" customWidth="1"/>
    <col min="3" max="3" width="12.44140625" style="24" customWidth="1"/>
    <col min="4" max="4" width="18.109375" style="24" customWidth="1"/>
    <col min="5" max="5" width="14.44140625" style="24" customWidth="1"/>
    <col min="6" max="6" width="11.88671875" style="24" customWidth="1"/>
    <col min="7" max="16384" width="8.77734375" style="24"/>
  </cols>
  <sheetData>
    <row r="1" spans="1:6" ht="15" customHeight="1" x14ac:dyDescent="0.2">
      <c r="A1" s="368" t="s">
        <v>521</v>
      </c>
    </row>
    <row r="3" spans="1:6" ht="15" customHeight="1" x14ac:dyDescent="0.2">
      <c r="A3" s="177" t="s">
        <v>402</v>
      </c>
      <c r="C3" s="307"/>
      <c r="D3" s="308"/>
      <c r="E3" s="308"/>
      <c r="F3" s="308"/>
    </row>
    <row r="4" spans="1:6" ht="15" customHeight="1" x14ac:dyDescent="0.2">
      <c r="A4" s="181" t="s">
        <v>254</v>
      </c>
    </row>
    <row r="5" spans="1:6" ht="15" customHeight="1" x14ac:dyDescent="0.15">
      <c r="A5" s="309" t="s">
        <v>403</v>
      </c>
      <c r="D5" s="309" t="s">
        <v>404</v>
      </c>
      <c r="F5" s="182" t="s">
        <v>405</v>
      </c>
    </row>
    <row r="6" spans="1:6" ht="15" customHeight="1" x14ac:dyDescent="0.2">
      <c r="A6" s="310" t="s">
        <v>375</v>
      </c>
      <c r="B6" s="106" t="s">
        <v>406</v>
      </c>
      <c r="C6" s="311" t="s">
        <v>407</v>
      </c>
      <c r="D6" s="310" t="s">
        <v>375</v>
      </c>
      <c r="E6" s="107" t="s">
        <v>406</v>
      </c>
      <c r="F6" s="106" t="s">
        <v>407</v>
      </c>
    </row>
    <row r="7" spans="1:6" ht="15" customHeight="1" x14ac:dyDescent="0.2">
      <c r="A7" s="312" t="s">
        <v>408</v>
      </c>
      <c r="B7" s="313">
        <f>SUM(B8:B10)</f>
        <v>11755651741</v>
      </c>
      <c r="C7" s="314"/>
      <c r="D7" s="315" t="s">
        <v>409</v>
      </c>
      <c r="E7" s="316">
        <f>SUM(E8:E11)</f>
        <v>459000000</v>
      </c>
      <c r="F7" s="192"/>
    </row>
    <row r="8" spans="1:6" ht="15" customHeight="1" x14ac:dyDescent="0.2">
      <c r="A8" s="244" t="s">
        <v>410</v>
      </c>
      <c r="B8" s="317">
        <v>10274524077</v>
      </c>
      <c r="C8" s="318">
        <v>28126280</v>
      </c>
      <c r="D8" s="319" t="s">
        <v>411</v>
      </c>
      <c r="E8" s="316">
        <v>0</v>
      </c>
      <c r="F8" s="320"/>
    </row>
    <row r="9" spans="1:6" ht="15" customHeight="1" x14ac:dyDescent="0.2">
      <c r="A9" s="244" t="s">
        <v>412</v>
      </c>
      <c r="B9" s="317">
        <v>1068861924</v>
      </c>
      <c r="C9" s="318">
        <v>7485647</v>
      </c>
      <c r="D9" s="321" t="s">
        <v>413</v>
      </c>
      <c r="E9" s="322">
        <v>0</v>
      </c>
      <c r="F9" s="320"/>
    </row>
    <row r="10" spans="1:6" ht="15" customHeight="1" x14ac:dyDescent="0.2">
      <c r="A10" s="244" t="s">
        <v>414</v>
      </c>
      <c r="B10" s="317">
        <v>412265740</v>
      </c>
      <c r="C10" s="323">
        <v>373</v>
      </c>
      <c r="D10" s="324" t="s">
        <v>415</v>
      </c>
      <c r="E10" s="320">
        <v>0</v>
      </c>
      <c r="F10" s="183"/>
    </row>
    <row r="11" spans="1:6" ht="15" customHeight="1" x14ac:dyDescent="0.2">
      <c r="A11" s="325" t="s">
        <v>416</v>
      </c>
      <c r="B11" s="313">
        <f>SUM(B12:B15)</f>
        <v>12427678338</v>
      </c>
      <c r="C11" s="326"/>
      <c r="D11" s="327" t="s">
        <v>417</v>
      </c>
      <c r="E11" s="320">
        <v>459000000</v>
      </c>
      <c r="F11" s="320"/>
    </row>
    <row r="12" spans="1:6" ht="15" customHeight="1" x14ac:dyDescent="0.2">
      <c r="A12" s="244" t="s">
        <v>418</v>
      </c>
      <c r="B12" s="317">
        <v>12317839085</v>
      </c>
      <c r="C12" s="318">
        <v>15637776</v>
      </c>
      <c r="D12" s="328" t="s">
        <v>419</v>
      </c>
      <c r="E12" s="316">
        <f>SUM(E13:E14)</f>
        <v>820118059</v>
      </c>
      <c r="F12" s="124"/>
    </row>
    <row r="13" spans="1:6" ht="15" customHeight="1" x14ac:dyDescent="0.2">
      <c r="A13" s="244" t="s">
        <v>420</v>
      </c>
      <c r="B13" s="317">
        <v>103624820</v>
      </c>
      <c r="C13" s="318">
        <v>6</v>
      </c>
      <c r="D13" s="327" t="s">
        <v>421</v>
      </c>
      <c r="E13" s="322">
        <v>107715865</v>
      </c>
      <c r="F13" s="173">
        <v>179703</v>
      </c>
    </row>
    <row r="14" spans="1:6" ht="15" customHeight="1" x14ac:dyDescent="0.2">
      <c r="A14" s="244" t="s">
        <v>422</v>
      </c>
      <c r="B14" s="329">
        <v>6214433</v>
      </c>
      <c r="C14" s="318">
        <v>3191</v>
      </c>
      <c r="D14" s="327" t="s">
        <v>423</v>
      </c>
      <c r="E14" s="322">
        <v>712402194</v>
      </c>
      <c r="F14" s="124"/>
    </row>
    <row r="15" spans="1:6" ht="15" customHeight="1" x14ac:dyDescent="0.2">
      <c r="A15" s="252" t="s">
        <v>424</v>
      </c>
      <c r="B15" s="330">
        <v>0</v>
      </c>
      <c r="C15" s="330"/>
      <c r="D15" s="331"/>
      <c r="E15" s="332"/>
      <c r="F15" s="333"/>
    </row>
    <row r="16" spans="1:6" ht="15" customHeight="1" x14ac:dyDescent="0.2">
      <c r="A16" s="24" t="s">
        <v>425</v>
      </c>
    </row>
    <row r="17" spans="1:6" ht="15" customHeight="1" x14ac:dyDescent="0.2">
      <c r="A17" s="24" t="s">
        <v>426</v>
      </c>
      <c r="F17" s="119" t="s">
        <v>312</v>
      </c>
    </row>
  </sheetData>
  <phoneticPr fontId="2"/>
  <hyperlinks>
    <hyperlink ref="A1" location="目次!A1" display="目次へもどる" xr:uid="{39A927F6-FF08-482C-AA73-2A12813E9835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E618-B939-49A1-8A62-D27D12A881BE}">
  <sheetPr codeName="Sheet31">
    <pageSetUpPr fitToPage="1"/>
  </sheetPr>
  <dimension ref="A1:E43"/>
  <sheetViews>
    <sheetView zoomScale="110" zoomScaleNormal="110" workbookViewId="0"/>
  </sheetViews>
  <sheetFormatPr defaultColWidth="8.77734375" defaultRowHeight="15" customHeight="1" x14ac:dyDescent="0.2"/>
  <cols>
    <col min="1" max="1" width="26.21875" style="3" customWidth="1"/>
    <col min="2" max="4" width="20" style="3" customWidth="1"/>
    <col min="5" max="5" width="12.44140625" style="3" bestFit="1" customWidth="1"/>
    <col min="6" max="16384" width="8.77734375" style="3"/>
  </cols>
  <sheetData>
    <row r="1" spans="1:4" ht="15" customHeight="1" x14ac:dyDescent="0.2">
      <c r="A1" s="366" t="s">
        <v>521</v>
      </c>
    </row>
    <row r="3" spans="1:4" ht="15" customHeight="1" x14ac:dyDescent="0.2">
      <c r="A3" s="72" t="s">
        <v>427</v>
      </c>
    </row>
    <row r="4" spans="1:4" ht="1.8" customHeight="1" x14ac:dyDescent="0.2">
      <c r="A4" s="72"/>
    </row>
    <row r="5" spans="1:4" ht="15" customHeight="1" x14ac:dyDescent="0.15">
      <c r="A5" s="133" t="s">
        <v>428</v>
      </c>
      <c r="B5" s="150"/>
      <c r="C5" s="150"/>
      <c r="D5" s="94" t="s">
        <v>429</v>
      </c>
    </row>
    <row r="6" spans="1:4" ht="15" customHeight="1" x14ac:dyDescent="0.2">
      <c r="A6" s="148" t="s">
        <v>430</v>
      </c>
      <c r="B6" s="96" t="s">
        <v>82</v>
      </c>
      <c r="C6" s="97" t="s">
        <v>83</v>
      </c>
      <c r="D6" s="97" t="s">
        <v>84</v>
      </c>
    </row>
    <row r="7" spans="1:4" ht="15" customHeight="1" x14ac:dyDescent="0.2">
      <c r="A7" s="334" t="s">
        <v>431</v>
      </c>
      <c r="B7" s="335">
        <v>11422097681</v>
      </c>
      <c r="C7" s="335">
        <v>12029484521</v>
      </c>
      <c r="D7" s="335">
        <f>SUM(D8:D13)</f>
        <v>12302201309</v>
      </c>
    </row>
    <row r="8" spans="1:4" ht="15" customHeight="1" x14ac:dyDescent="0.2">
      <c r="A8" s="336" t="s">
        <v>432</v>
      </c>
      <c r="B8" s="55">
        <v>6608794981</v>
      </c>
      <c r="C8" s="55">
        <v>6698497899</v>
      </c>
      <c r="D8" s="55">
        <v>6917789377</v>
      </c>
    </row>
    <row r="9" spans="1:4" ht="15" customHeight="1" x14ac:dyDescent="0.2">
      <c r="A9" s="336" t="s">
        <v>433</v>
      </c>
      <c r="B9" s="55">
        <v>2629028024</v>
      </c>
      <c r="C9" s="55">
        <v>2725156233</v>
      </c>
      <c r="D9" s="55">
        <v>2809990009</v>
      </c>
    </row>
    <row r="10" spans="1:4" ht="15" customHeight="1" x14ac:dyDescent="0.2">
      <c r="A10" s="336" t="s">
        <v>434</v>
      </c>
      <c r="B10" s="55">
        <v>1566142358</v>
      </c>
      <c r="C10" s="55">
        <v>1766540468</v>
      </c>
      <c r="D10" s="55">
        <v>1798535181</v>
      </c>
    </row>
    <row r="11" spans="1:4" ht="15" customHeight="1" x14ac:dyDescent="0.2">
      <c r="A11" s="336" t="s">
        <v>435</v>
      </c>
      <c r="B11" s="55">
        <v>583500864</v>
      </c>
      <c r="C11" s="55">
        <v>794578316</v>
      </c>
      <c r="D11" s="55">
        <v>737659658</v>
      </c>
    </row>
    <row r="12" spans="1:4" ht="15" customHeight="1" x14ac:dyDescent="0.2">
      <c r="A12" s="336" t="s">
        <v>436</v>
      </c>
      <c r="B12" s="55">
        <v>12219281</v>
      </c>
      <c r="C12" s="55">
        <v>22877332</v>
      </c>
      <c r="D12" s="55">
        <v>14455403</v>
      </c>
    </row>
    <row r="13" spans="1:4" ht="15" customHeight="1" x14ac:dyDescent="0.2">
      <c r="A13" s="336" t="s">
        <v>437</v>
      </c>
      <c r="B13" s="55">
        <v>22412173</v>
      </c>
      <c r="C13" s="55">
        <v>21834273</v>
      </c>
      <c r="D13" s="55">
        <v>23771681</v>
      </c>
    </row>
    <row r="14" spans="1:4" ht="15" customHeight="1" x14ac:dyDescent="0.2">
      <c r="A14" s="337" t="s">
        <v>438</v>
      </c>
      <c r="B14" s="56">
        <v>86020714</v>
      </c>
      <c r="C14" s="56">
        <v>87147368</v>
      </c>
      <c r="D14" s="56">
        <f>SUM(D15:D17)</f>
        <v>83833375</v>
      </c>
    </row>
    <row r="15" spans="1:4" ht="15" customHeight="1" x14ac:dyDescent="0.2">
      <c r="A15" s="336" t="s">
        <v>439</v>
      </c>
      <c r="B15" s="55">
        <v>53873430</v>
      </c>
      <c r="C15" s="55">
        <v>46075592</v>
      </c>
      <c r="D15" s="55">
        <v>35426165</v>
      </c>
    </row>
    <row r="16" spans="1:4" ht="15" customHeight="1" x14ac:dyDescent="0.2">
      <c r="A16" s="336" t="s">
        <v>440</v>
      </c>
      <c r="B16" s="55">
        <v>31891788</v>
      </c>
      <c r="C16" s="55">
        <v>38737277</v>
      </c>
      <c r="D16" s="55">
        <v>40010113</v>
      </c>
    </row>
    <row r="17" spans="1:5" ht="15" customHeight="1" x14ac:dyDescent="0.2">
      <c r="A17" s="336" t="s">
        <v>441</v>
      </c>
      <c r="B17" s="55">
        <v>255496</v>
      </c>
      <c r="C17" s="55">
        <v>2334499</v>
      </c>
      <c r="D17" s="55">
        <v>8397097</v>
      </c>
    </row>
    <row r="18" spans="1:5" ht="15" customHeight="1" x14ac:dyDescent="0.2">
      <c r="A18" s="337" t="s">
        <v>442</v>
      </c>
      <c r="B18" s="56">
        <v>9314801</v>
      </c>
      <c r="C18" s="56">
        <v>12555624</v>
      </c>
      <c r="D18" s="56">
        <f>D19+D20</f>
        <v>6211242</v>
      </c>
    </row>
    <row r="19" spans="1:5" ht="15" customHeight="1" x14ac:dyDescent="0.2">
      <c r="A19" s="336" t="s">
        <v>443</v>
      </c>
      <c r="B19" s="55">
        <v>9314801</v>
      </c>
      <c r="C19" s="55">
        <v>12555624</v>
      </c>
      <c r="D19" s="55">
        <v>6211242</v>
      </c>
    </row>
    <row r="20" spans="1:5" ht="15" customHeight="1" x14ac:dyDescent="0.2">
      <c r="A20" s="336" t="s">
        <v>444</v>
      </c>
      <c r="B20" s="55">
        <v>0</v>
      </c>
      <c r="C20" s="55">
        <v>0</v>
      </c>
      <c r="D20" s="55">
        <v>0</v>
      </c>
    </row>
    <row r="21" spans="1:5" ht="15" customHeight="1" x14ac:dyDescent="0.2">
      <c r="A21" s="337" t="s">
        <v>445</v>
      </c>
      <c r="B21" s="338">
        <v>105907410</v>
      </c>
      <c r="C21" s="338">
        <v>0</v>
      </c>
      <c r="D21" s="338">
        <v>0</v>
      </c>
      <c r="E21" s="87"/>
    </row>
    <row r="22" spans="1:5" ht="15" customHeight="1" x14ac:dyDescent="0.2">
      <c r="A22" s="339" t="s">
        <v>446</v>
      </c>
      <c r="B22" s="180">
        <v>11623340606</v>
      </c>
      <c r="C22" s="180">
        <v>12129187513</v>
      </c>
      <c r="D22" s="180">
        <f>SUM(D7,D14,D18,D21)</f>
        <v>12392245926</v>
      </c>
    </row>
    <row r="24" spans="1:5" ht="15" customHeight="1" x14ac:dyDescent="0.2">
      <c r="A24" s="133" t="s">
        <v>447</v>
      </c>
    </row>
    <row r="25" spans="1:5" ht="15" customHeight="1" x14ac:dyDescent="0.2">
      <c r="A25" s="148" t="s">
        <v>448</v>
      </c>
      <c r="B25" s="96" t="s">
        <v>449</v>
      </c>
      <c r="C25" s="97" t="s">
        <v>450</v>
      </c>
      <c r="D25" s="97" t="s">
        <v>451</v>
      </c>
    </row>
    <row r="26" spans="1:5" ht="15" customHeight="1" x14ac:dyDescent="0.2">
      <c r="A26" s="334" t="s">
        <v>452</v>
      </c>
      <c r="B26" s="335">
        <v>9873330961</v>
      </c>
      <c r="C26" s="335">
        <v>10085783818</v>
      </c>
      <c r="D26" s="335">
        <f>SUM(D27:D30)</f>
        <v>10246397797</v>
      </c>
    </row>
    <row r="27" spans="1:5" ht="15" customHeight="1" x14ac:dyDescent="0.2">
      <c r="A27" s="336" t="s">
        <v>453</v>
      </c>
      <c r="B27" s="55">
        <v>6114007430</v>
      </c>
      <c r="C27" s="55">
        <v>6377858183</v>
      </c>
      <c r="D27" s="55">
        <v>6503970889</v>
      </c>
    </row>
    <row r="28" spans="1:5" ht="15" customHeight="1" x14ac:dyDescent="0.2">
      <c r="A28" s="336" t="s">
        <v>454</v>
      </c>
      <c r="B28" s="55">
        <v>2826982869</v>
      </c>
      <c r="C28" s="55">
        <v>2776518191</v>
      </c>
      <c r="D28" s="55">
        <v>2761643370</v>
      </c>
    </row>
    <row r="29" spans="1:5" ht="15" customHeight="1" x14ac:dyDescent="0.2">
      <c r="A29" s="336" t="s">
        <v>455</v>
      </c>
      <c r="B29" s="55">
        <v>770000000</v>
      </c>
      <c r="C29" s="55">
        <v>770000000</v>
      </c>
      <c r="D29" s="55">
        <v>812000000</v>
      </c>
    </row>
    <row r="30" spans="1:5" ht="15" customHeight="1" x14ac:dyDescent="0.2">
      <c r="A30" s="336" t="s">
        <v>456</v>
      </c>
      <c r="B30" s="55">
        <v>162340662</v>
      </c>
      <c r="C30" s="55">
        <v>161407444</v>
      </c>
      <c r="D30" s="55">
        <v>168783538</v>
      </c>
    </row>
    <row r="31" spans="1:5" ht="15" customHeight="1" x14ac:dyDescent="0.2">
      <c r="A31" s="337" t="s">
        <v>457</v>
      </c>
      <c r="B31" s="56">
        <v>1601921645</v>
      </c>
      <c r="C31" s="56">
        <v>1646916790</v>
      </c>
      <c r="D31" s="56">
        <f>SUM(D32:D37)</f>
        <v>1061376462</v>
      </c>
    </row>
    <row r="32" spans="1:5" ht="15" customHeight="1" x14ac:dyDescent="0.2">
      <c r="A32" s="336" t="s">
        <v>458</v>
      </c>
      <c r="B32" s="55">
        <v>9913</v>
      </c>
      <c r="C32" s="55">
        <v>7368</v>
      </c>
      <c r="D32" s="55">
        <v>5735</v>
      </c>
    </row>
    <row r="33" spans="1:4" ht="15" customHeight="1" x14ac:dyDescent="0.2">
      <c r="A33" s="336" t="s">
        <v>455</v>
      </c>
      <c r="B33" s="55">
        <v>330000000</v>
      </c>
      <c r="C33" s="55">
        <v>330000000</v>
      </c>
      <c r="D33" s="55">
        <v>539000000</v>
      </c>
    </row>
    <row r="34" spans="1:4" ht="15" customHeight="1" x14ac:dyDescent="0.2">
      <c r="A34" s="336" t="s">
        <v>459</v>
      </c>
      <c r="B34" s="55">
        <v>0</v>
      </c>
      <c r="C34" s="55">
        <v>0</v>
      </c>
      <c r="D34" s="55">
        <v>160000000</v>
      </c>
    </row>
    <row r="35" spans="1:4" ht="15" customHeight="1" x14ac:dyDescent="0.2">
      <c r="A35" s="336" t="s">
        <v>460</v>
      </c>
      <c r="B35" s="55">
        <v>1125236000</v>
      </c>
      <c r="C35" s="55">
        <v>1175513098</v>
      </c>
      <c r="D35" s="55">
        <v>209368000</v>
      </c>
    </row>
    <row r="36" spans="1:4" ht="15" customHeight="1" x14ac:dyDescent="0.2">
      <c r="A36" s="336" t="s">
        <v>461</v>
      </c>
      <c r="B36" s="55">
        <v>70520494</v>
      </c>
      <c r="C36" s="55">
        <v>70823224</v>
      </c>
      <c r="D36" s="55">
        <v>70760257</v>
      </c>
    </row>
    <row r="37" spans="1:4" ht="15" customHeight="1" x14ac:dyDescent="0.2">
      <c r="A37" s="336" t="s">
        <v>462</v>
      </c>
      <c r="B37" s="55">
        <v>76155238</v>
      </c>
      <c r="C37" s="55">
        <v>70573100</v>
      </c>
      <c r="D37" s="55">
        <v>82242470</v>
      </c>
    </row>
    <row r="38" spans="1:4" ht="15" customHeight="1" x14ac:dyDescent="0.2">
      <c r="A38" s="337" t="s">
        <v>463</v>
      </c>
      <c r="B38" s="56">
        <v>148088000</v>
      </c>
      <c r="C38" s="56">
        <v>150595414</v>
      </c>
      <c r="D38" s="56">
        <f>SUM(D39:D40)</f>
        <v>412265367</v>
      </c>
    </row>
    <row r="39" spans="1:4" ht="15" customHeight="1" x14ac:dyDescent="0.2">
      <c r="A39" s="340" t="s">
        <v>464</v>
      </c>
      <c r="B39" s="55">
        <v>148088000</v>
      </c>
      <c r="C39" s="55">
        <v>150595414</v>
      </c>
      <c r="D39" s="55">
        <v>412265367</v>
      </c>
    </row>
    <row r="40" spans="1:4" ht="15" customHeight="1" x14ac:dyDescent="0.2">
      <c r="A40" s="336" t="s">
        <v>465</v>
      </c>
      <c r="B40" s="55">
        <v>0</v>
      </c>
      <c r="C40" s="55">
        <v>0</v>
      </c>
      <c r="D40" s="55">
        <v>0</v>
      </c>
    </row>
    <row r="41" spans="1:4" ht="15" customHeight="1" x14ac:dyDescent="0.2">
      <c r="A41" s="337" t="s">
        <v>466</v>
      </c>
      <c r="B41" s="56">
        <v>0</v>
      </c>
      <c r="C41" s="56">
        <v>245891491</v>
      </c>
      <c r="D41" s="56">
        <v>672206300</v>
      </c>
    </row>
    <row r="42" spans="1:4" ht="15" customHeight="1" x14ac:dyDescent="0.2">
      <c r="A42" s="339" t="s">
        <v>446</v>
      </c>
      <c r="B42" s="180">
        <v>11623340606</v>
      </c>
      <c r="C42" s="180">
        <v>12129187513</v>
      </c>
      <c r="D42" s="180">
        <f>SUM(D26,D31,D38,D41)</f>
        <v>12392245926</v>
      </c>
    </row>
    <row r="43" spans="1:4" ht="15" customHeight="1" x14ac:dyDescent="0.2">
      <c r="B43" s="93"/>
      <c r="C43" s="93"/>
      <c r="D43" s="93" t="s">
        <v>467</v>
      </c>
    </row>
  </sheetData>
  <phoneticPr fontId="2"/>
  <hyperlinks>
    <hyperlink ref="A1" location="目次!A1" display="目次へもどる" xr:uid="{71CF17D1-9E86-4C35-8291-E41270792DD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9E16-E74D-40A4-9527-7F28375677DF}">
  <sheetPr codeName="Sheet32">
    <pageSetUpPr fitToPage="1"/>
  </sheetPr>
  <dimension ref="A1:G12"/>
  <sheetViews>
    <sheetView zoomScale="110" zoomScaleNormal="110" workbookViewId="0"/>
  </sheetViews>
  <sheetFormatPr defaultColWidth="8.88671875" defaultRowHeight="15" customHeight="1" x14ac:dyDescent="0.2"/>
  <cols>
    <col min="1" max="1" width="11.21875" style="3" customWidth="1"/>
    <col min="2" max="7" width="12.44140625" style="3" customWidth="1"/>
    <col min="8" max="16384" width="8.88671875" style="3"/>
  </cols>
  <sheetData>
    <row r="1" spans="1:7" ht="15" customHeight="1" x14ac:dyDescent="0.2">
      <c r="A1" s="366" t="s">
        <v>521</v>
      </c>
    </row>
    <row r="3" spans="1:7" ht="15" customHeight="1" x14ac:dyDescent="0.2">
      <c r="A3" s="72" t="s">
        <v>468</v>
      </c>
    </row>
    <row r="4" spans="1:7" ht="15" customHeight="1" x14ac:dyDescent="0.2">
      <c r="A4" s="41" t="s">
        <v>469</v>
      </c>
      <c r="B4" s="133"/>
    </row>
    <row r="5" spans="1:7" ht="15" customHeight="1" x14ac:dyDescent="0.2">
      <c r="A5" s="417" t="s">
        <v>470</v>
      </c>
      <c r="B5" s="152" t="s">
        <v>471</v>
      </c>
      <c r="C5" s="152" t="s">
        <v>472</v>
      </c>
      <c r="D5" s="152" t="s">
        <v>473</v>
      </c>
      <c r="E5" s="152" t="s">
        <v>472</v>
      </c>
      <c r="F5" s="135" t="s">
        <v>474</v>
      </c>
      <c r="G5" s="135"/>
    </row>
    <row r="6" spans="1:7" ht="15" customHeight="1" x14ac:dyDescent="0.2">
      <c r="A6" s="436"/>
      <c r="B6" s="341" t="s">
        <v>475</v>
      </c>
      <c r="C6" s="341" t="s">
        <v>476</v>
      </c>
      <c r="D6" s="341" t="s">
        <v>477</v>
      </c>
      <c r="E6" s="341" t="s">
        <v>476</v>
      </c>
      <c r="F6" s="95" t="s">
        <v>478</v>
      </c>
      <c r="G6" s="97" t="s">
        <v>479</v>
      </c>
    </row>
    <row r="7" spans="1:7" ht="15" customHeight="1" x14ac:dyDescent="0.2">
      <c r="A7" s="129" t="s">
        <v>480</v>
      </c>
      <c r="B7" s="124">
        <v>70855</v>
      </c>
      <c r="C7" s="342">
        <v>20.56</v>
      </c>
      <c r="D7" s="77">
        <v>46408</v>
      </c>
      <c r="E7" s="342">
        <v>29.66</v>
      </c>
      <c r="F7" s="77">
        <v>70848</v>
      </c>
      <c r="G7" s="77">
        <v>7</v>
      </c>
    </row>
    <row r="8" spans="1:7" ht="15" customHeight="1" x14ac:dyDescent="0.2">
      <c r="A8" s="130" t="s">
        <v>481</v>
      </c>
      <c r="B8" s="124">
        <v>69532</v>
      </c>
      <c r="C8" s="342">
        <v>20.13</v>
      </c>
      <c r="D8" s="77">
        <v>46090</v>
      </c>
      <c r="E8" s="342">
        <v>29.03</v>
      </c>
      <c r="F8" s="77">
        <v>69532</v>
      </c>
      <c r="G8" s="77">
        <v>0</v>
      </c>
    </row>
    <row r="9" spans="1:7" ht="15" customHeight="1" x14ac:dyDescent="0.2">
      <c r="A9" s="130">
        <v>3</v>
      </c>
      <c r="B9" s="124">
        <v>66733</v>
      </c>
      <c r="C9" s="342">
        <v>19.36</v>
      </c>
      <c r="D9" s="77">
        <v>44748</v>
      </c>
      <c r="E9" s="342">
        <v>28.02</v>
      </c>
      <c r="F9" s="77">
        <v>66733</v>
      </c>
      <c r="G9" s="77">
        <v>0</v>
      </c>
    </row>
    <row r="10" spans="1:7" ht="15" customHeight="1" x14ac:dyDescent="0.2">
      <c r="A10" s="130">
        <v>4</v>
      </c>
      <c r="B10" s="124">
        <v>62777</v>
      </c>
      <c r="C10" s="342">
        <v>18.260000000000002</v>
      </c>
      <c r="D10" s="77">
        <v>42839</v>
      </c>
      <c r="E10" s="342">
        <v>26.61</v>
      </c>
      <c r="F10" s="77">
        <v>62777</v>
      </c>
      <c r="G10" s="77">
        <v>0</v>
      </c>
    </row>
    <row r="11" spans="1:7" ht="15" customHeight="1" x14ac:dyDescent="0.2">
      <c r="A11" s="100">
        <v>5</v>
      </c>
      <c r="B11" s="101">
        <v>59828</v>
      </c>
      <c r="C11" s="343">
        <v>17.46</v>
      </c>
      <c r="D11" s="102">
        <v>41531</v>
      </c>
      <c r="E11" s="343">
        <v>25.58</v>
      </c>
      <c r="F11" s="102">
        <v>59828</v>
      </c>
      <c r="G11" s="102">
        <v>0</v>
      </c>
    </row>
    <row r="12" spans="1:7" ht="15" customHeight="1" x14ac:dyDescent="0.2">
      <c r="G12" s="93" t="s">
        <v>482</v>
      </c>
    </row>
  </sheetData>
  <mergeCells count="1">
    <mergeCell ref="A5:A6"/>
  </mergeCells>
  <phoneticPr fontId="2"/>
  <hyperlinks>
    <hyperlink ref="A1" location="目次!A1" display="目次へもどる" xr:uid="{EA0BC329-1FBC-4275-9576-316CEFB10F7F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ignoredErrors>
    <ignoredError sqref="A8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3AFE-9CAF-477E-884C-D3AA25DC3D59}">
  <sheetPr codeName="Sheet33">
    <pageSetUpPr fitToPage="1"/>
  </sheetPr>
  <dimension ref="A1:G22"/>
  <sheetViews>
    <sheetView zoomScale="110" zoomScaleNormal="110" workbookViewId="0"/>
  </sheetViews>
  <sheetFormatPr defaultColWidth="8.77734375" defaultRowHeight="15.75" customHeight="1" x14ac:dyDescent="0.2"/>
  <cols>
    <col min="1" max="1" width="18.77734375" style="309" customWidth="1"/>
    <col min="2" max="7" width="11.21875" style="309" customWidth="1"/>
    <col min="8" max="16384" width="8.77734375" style="309"/>
  </cols>
  <sheetData>
    <row r="1" spans="1:7" s="24" customFormat="1" ht="15" customHeight="1" x14ac:dyDescent="0.2">
      <c r="A1" s="368" t="s">
        <v>521</v>
      </c>
    </row>
    <row r="2" spans="1:7" s="24" customFormat="1" ht="15" customHeight="1" x14ac:dyDescent="0.2"/>
    <row r="3" spans="1:7" ht="15" customHeight="1" x14ac:dyDescent="0.2">
      <c r="A3" s="344" t="s">
        <v>483</v>
      </c>
      <c r="B3" s="345"/>
      <c r="C3" s="345"/>
      <c r="D3" s="345"/>
    </row>
    <row r="4" spans="1:7" ht="1.8" customHeight="1" x14ac:dyDescent="0.2">
      <c r="A4" s="344"/>
      <c r="B4" s="345"/>
      <c r="C4" s="345"/>
      <c r="D4" s="345"/>
    </row>
    <row r="5" spans="1:7" ht="15" customHeight="1" x14ac:dyDescent="0.2">
      <c r="A5" s="240" t="s">
        <v>484</v>
      </c>
    </row>
    <row r="6" spans="1:7" ht="15" customHeight="1" x14ac:dyDescent="0.2">
      <c r="A6" s="525" t="s">
        <v>485</v>
      </c>
      <c r="B6" s="415" t="s">
        <v>486</v>
      </c>
      <c r="C6" s="486"/>
      <c r="D6" s="439" t="s">
        <v>84</v>
      </c>
      <c r="E6" s="415"/>
      <c r="F6" s="439" t="s">
        <v>487</v>
      </c>
      <c r="G6" s="415"/>
    </row>
    <row r="7" spans="1:7" ht="15" customHeight="1" x14ac:dyDescent="0.2">
      <c r="A7" s="526"/>
      <c r="B7" s="107" t="s">
        <v>488</v>
      </c>
      <c r="C7" s="107" t="s">
        <v>489</v>
      </c>
      <c r="D7" s="107" t="s">
        <v>488</v>
      </c>
      <c r="E7" s="106" t="s">
        <v>489</v>
      </c>
      <c r="F7" s="107" t="s">
        <v>488</v>
      </c>
      <c r="G7" s="106" t="s">
        <v>489</v>
      </c>
    </row>
    <row r="8" spans="1:7" ht="15" customHeight="1" x14ac:dyDescent="0.2">
      <c r="A8" s="54" t="s">
        <v>490</v>
      </c>
      <c r="B8" s="346">
        <v>0.63729999999999998</v>
      </c>
      <c r="C8" s="347">
        <v>7.8E-2</v>
      </c>
      <c r="D8" s="346">
        <v>0.63119999999999998</v>
      </c>
      <c r="E8" s="347">
        <v>7.8E-2</v>
      </c>
      <c r="F8" s="346">
        <v>0.60899999999999999</v>
      </c>
      <c r="G8" s="347">
        <v>7.4999999999999997E-2</v>
      </c>
    </row>
    <row r="9" spans="1:7" ht="15" customHeight="1" x14ac:dyDescent="0.2">
      <c r="A9" s="116" t="s">
        <v>491</v>
      </c>
      <c r="B9" s="348">
        <v>0.36270000000000002</v>
      </c>
      <c r="C9" s="349">
        <v>29000</v>
      </c>
      <c r="D9" s="348">
        <v>0.36880000000000002</v>
      </c>
      <c r="E9" s="349">
        <v>29000</v>
      </c>
      <c r="F9" s="348">
        <v>0.39100000000000001</v>
      </c>
      <c r="G9" s="349">
        <v>31900</v>
      </c>
    </row>
    <row r="10" spans="1:7" ht="15" customHeight="1" x14ac:dyDescent="0.2"/>
    <row r="11" spans="1:7" ht="15" customHeight="1" x14ac:dyDescent="0.2">
      <c r="A11" s="240" t="s">
        <v>492</v>
      </c>
    </row>
    <row r="12" spans="1:7" ht="15" customHeight="1" x14ac:dyDescent="0.2">
      <c r="A12" s="525" t="s">
        <v>485</v>
      </c>
      <c r="B12" s="415" t="s">
        <v>486</v>
      </c>
      <c r="C12" s="486"/>
      <c r="D12" s="439" t="s">
        <v>84</v>
      </c>
      <c r="E12" s="415"/>
      <c r="F12" s="439" t="s">
        <v>487</v>
      </c>
      <c r="G12" s="415"/>
    </row>
    <row r="13" spans="1:7" ht="15" customHeight="1" x14ac:dyDescent="0.2">
      <c r="A13" s="526"/>
      <c r="B13" s="107" t="s">
        <v>488</v>
      </c>
      <c r="C13" s="107" t="s">
        <v>489</v>
      </c>
      <c r="D13" s="107" t="s">
        <v>488</v>
      </c>
      <c r="E13" s="106" t="s">
        <v>489</v>
      </c>
      <c r="F13" s="107" t="s">
        <v>488</v>
      </c>
      <c r="G13" s="106" t="s">
        <v>489</v>
      </c>
    </row>
    <row r="14" spans="1:7" ht="15" customHeight="1" x14ac:dyDescent="0.2">
      <c r="A14" s="54" t="s">
        <v>490</v>
      </c>
      <c r="B14" s="346">
        <v>0.60709999999999997</v>
      </c>
      <c r="C14" s="347">
        <v>2.1999999999999999E-2</v>
      </c>
      <c r="D14" s="346">
        <v>0.59960000000000002</v>
      </c>
      <c r="E14" s="347">
        <v>2.1999999999999999E-2</v>
      </c>
      <c r="F14" s="346">
        <v>0.59470000000000001</v>
      </c>
      <c r="G14" s="347">
        <v>2.1999999999999999E-2</v>
      </c>
    </row>
    <row r="15" spans="1:7" ht="15" customHeight="1" x14ac:dyDescent="0.2">
      <c r="A15" s="116" t="s">
        <v>491</v>
      </c>
      <c r="B15" s="348">
        <v>0.39290000000000003</v>
      </c>
      <c r="C15" s="349">
        <v>11500</v>
      </c>
      <c r="D15" s="348">
        <v>0.40039999999999998</v>
      </c>
      <c r="E15" s="349">
        <v>11500</v>
      </c>
      <c r="F15" s="348">
        <v>0.40529999999999999</v>
      </c>
      <c r="G15" s="349">
        <v>12000</v>
      </c>
    </row>
    <row r="16" spans="1:7" ht="15" customHeight="1" x14ac:dyDescent="0.2">
      <c r="B16" s="350"/>
    </row>
    <row r="17" spans="1:7" ht="15" customHeight="1" x14ac:dyDescent="0.2">
      <c r="A17" s="240" t="s">
        <v>493</v>
      </c>
    </row>
    <row r="18" spans="1:7" ht="15" customHeight="1" x14ac:dyDescent="0.2">
      <c r="A18" s="525" t="s">
        <v>485</v>
      </c>
      <c r="B18" s="415" t="s">
        <v>486</v>
      </c>
      <c r="C18" s="486"/>
      <c r="D18" s="439" t="s">
        <v>84</v>
      </c>
      <c r="E18" s="415"/>
      <c r="F18" s="439" t="s">
        <v>487</v>
      </c>
      <c r="G18" s="415"/>
    </row>
    <row r="19" spans="1:7" ht="15" customHeight="1" x14ac:dyDescent="0.2">
      <c r="A19" s="526"/>
      <c r="B19" s="107" t="s">
        <v>488</v>
      </c>
      <c r="C19" s="107" t="s">
        <v>489</v>
      </c>
      <c r="D19" s="107" t="s">
        <v>488</v>
      </c>
      <c r="E19" s="106" t="s">
        <v>489</v>
      </c>
      <c r="F19" s="107" t="s">
        <v>488</v>
      </c>
      <c r="G19" s="106" t="s">
        <v>489</v>
      </c>
    </row>
    <row r="20" spans="1:7" ht="15" customHeight="1" x14ac:dyDescent="0.2">
      <c r="A20" s="54" t="s">
        <v>490</v>
      </c>
      <c r="B20" s="346">
        <v>0.60109999999999997</v>
      </c>
      <c r="C20" s="346">
        <v>2.4500000000000001E-2</v>
      </c>
      <c r="D20" s="346">
        <v>0.59609999999999996</v>
      </c>
      <c r="E20" s="346">
        <v>2.4500000000000001E-2</v>
      </c>
      <c r="F20" s="346">
        <v>0.59040000000000004</v>
      </c>
      <c r="G20" s="346">
        <v>2.5000000000000001E-2</v>
      </c>
    </row>
    <row r="21" spans="1:7" ht="15" customHeight="1" x14ac:dyDescent="0.2">
      <c r="A21" s="116" t="s">
        <v>491</v>
      </c>
      <c r="B21" s="348">
        <v>0.39889999999999998</v>
      </c>
      <c r="C21" s="349">
        <v>10500</v>
      </c>
      <c r="D21" s="348">
        <v>0.40389999999999998</v>
      </c>
      <c r="E21" s="349">
        <v>10500</v>
      </c>
      <c r="F21" s="348">
        <v>0.40960000000000002</v>
      </c>
      <c r="G21" s="349">
        <v>11500</v>
      </c>
    </row>
    <row r="22" spans="1:7" ht="15" customHeight="1" x14ac:dyDescent="0.2">
      <c r="A22" s="309" t="s">
        <v>494</v>
      </c>
      <c r="G22" s="119" t="s">
        <v>495</v>
      </c>
    </row>
  </sheetData>
  <mergeCells count="12">
    <mergeCell ref="A18:A19"/>
    <mergeCell ref="B18:C18"/>
    <mergeCell ref="D18:E18"/>
    <mergeCell ref="F18:G18"/>
    <mergeCell ref="A6:A7"/>
    <mergeCell ref="B6:C6"/>
    <mergeCell ref="D6:E6"/>
    <mergeCell ref="F6:G6"/>
    <mergeCell ref="A12:A13"/>
    <mergeCell ref="B12:C12"/>
    <mergeCell ref="D12:E12"/>
    <mergeCell ref="F12:G12"/>
  </mergeCells>
  <phoneticPr fontId="2"/>
  <hyperlinks>
    <hyperlink ref="A1" location="目次!A1" display="目次へもどる" xr:uid="{D152FDDC-AA16-48ED-8B7B-6DE8ADD699E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2C8A-1094-4861-8C70-0A47EBD6E03E}">
  <sheetPr codeName="Sheet34">
    <pageSetUpPr fitToPage="1"/>
  </sheetPr>
  <dimension ref="A1:E13"/>
  <sheetViews>
    <sheetView zoomScale="110" zoomScaleNormal="110" workbookViewId="0"/>
  </sheetViews>
  <sheetFormatPr defaultColWidth="10.33203125" defaultRowHeight="15" customHeight="1" x14ac:dyDescent="0.2"/>
  <cols>
    <col min="1" max="1" width="12.44140625" style="92" customWidth="1"/>
    <col min="2" max="2" width="10.6640625" style="92" customWidth="1"/>
    <col min="3" max="5" width="21.21875" style="92" customWidth="1"/>
    <col min="6" max="16384" width="10.33203125" style="92"/>
  </cols>
  <sheetData>
    <row r="1" spans="1:5" ht="15" customHeight="1" x14ac:dyDescent="0.2">
      <c r="A1" s="369" t="s">
        <v>521</v>
      </c>
    </row>
    <row r="3" spans="1:5" ht="15" customHeight="1" x14ac:dyDescent="0.2">
      <c r="A3" s="72" t="s">
        <v>496</v>
      </c>
    </row>
    <row r="4" spans="1:5" ht="15" customHeight="1" x14ac:dyDescent="0.15">
      <c r="A4" s="92" t="s">
        <v>497</v>
      </c>
      <c r="E4" s="75" t="s">
        <v>498</v>
      </c>
    </row>
    <row r="5" spans="1:5" ht="15" customHeight="1" x14ac:dyDescent="0.2">
      <c r="A5" s="527" t="s">
        <v>499</v>
      </c>
      <c r="B5" s="421"/>
      <c r="C5" s="148" t="s">
        <v>82</v>
      </c>
      <c r="D5" s="96" t="s">
        <v>83</v>
      </c>
      <c r="E5" s="148" t="s">
        <v>84</v>
      </c>
    </row>
    <row r="6" spans="1:5" ht="15" customHeight="1" x14ac:dyDescent="0.2">
      <c r="A6" s="528" t="s">
        <v>500</v>
      </c>
      <c r="B6" s="351" t="s">
        <v>501</v>
      </c>
      <c r="C6" s="122">
        <v>45728</v>
      </c>
      <c r="D6" s="205">
        <v>44265</v>
      </c>
      <c r="E6" s="205">
        <v>42415</v>
      </c>
    </row>
    <row r="7" spans="1:5" ht="15" customHeight="1" x14ac:dyDescent="0.2">
      <c r="A7" s="481"/>
      <c r="B7" s="81" t="s">
        <v>502</v>
      </c>
      <c r="C7" s="85">
        <v>68656</v>
      </c>
      <c r="D7" s="52">
        <v>65535</v>
      </c>
      <c r="E7" s="52">
        <v>61777</v>
      </c>
    </row>
    <row r="8" spans="1:5" ht="15" customHeight="1" x14ac:dyDescent="0.2">
      <c r="A8" s="529" t="s">
        <v>503</v>
      </c>
      <c r="B8" s="530"/>
      <c r="C8" s="352">
        <v>31474932</v>
      </c>
      <c r="D8" s="353">
        <v>31238824</v>
      </c>
      <c r="E8" s="353">
        <v>30042559</v>
      </c>
    </row>
    <row r="9" spans="1:5" ht="15" customHeight="1" x14ac:dyDescent="0.2">
      <c r="A9" s="529" t="s">
        <v>504</v>
      </c>
      <c r="B9" s="530"/>
      <c r="C9" s="352">
        <v>30686078</v>
      </c>
      <c r="D9" s="353">
        <v>30609428</v>
      </c>
      <c r="E9" s="353">
        <v>29420756</v>
      </c>
    </row>
    <row r="10" spans="1:5" ht="15" customHeight="1" x14ac:dyDescent="0.2">
      <c r="A10" s="531" t="s">
        <v>505</v>
      </c>
      <c r="B10" s="354" t="s">
        <v>506</v>
      </c>
      <c r="C10" s="83">
        <v>6961102</v>
      </c>
      <c r="D10" s="49">
        <v>7043439</v>
      </c>
      <c r="E10" s="49">
        <v>6522793</v>
      </c>
    </row>
    <row r="11" spans="1:5" ht="15" customHeight="1" x14ac:dyDescent="0.2">
      <c r="A11" s="532"/>
      <c r="B11" s="355" t="s">
        <v>507</v>
      </c>
      <c r="C11" s="77">
        <v>6413167</v>
      </c>
      <c r="D11" s="55">
        <v>6467090</v>
      </c>
      <c r="E11" s="55">
        <v>6026438</v>
      </c>
    </row>
    <row r="12" spans="1:5" ht="15" customHeight="1" x14ac:dyDescent="0.2">
      <c r="A12" s="533"/>
      <c r="B12" s="356" t="s">
        <v>508</v>
      </c>
      <c r="C12" s="343">
        <v>92.13</v>
      </c>
      <c r="D12" s="357">
        <v>91.83</v>
      </c>
      <c r="E12" s="357">
        <v>92.4</v>
      </c>
    </row>
    <row r="13" spans="1:5" ht="15" customHeight="1" x14ac:dyDescent="0.2">
      <c r="E13" s="119" t="s">
        <v>509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 xr:uid="{9A20F200-7BBF-4771-8DA1-F239BC21FA3C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3FAE-10F6-41D3-B703-2B177EFCDBF6}">
  <sheetPr codeName="Sheet35">
    <pageSetUpPr fitToPage="1"/>
  </sheetPr>
  <dimension ref="A1:D11"/>
  <sheetViews>
    <sheetView zoomScale="110" zoomScaleNormal="110" workbookViewId="0"/>
  </sheetViews>
  <sheetFormatPr defaultColWidth="10.33203125" defaultRowHeight="15" customHeight="1" x14ac:dyDescent="0.2"/>
  <cols>
    <col min="1" max="1" width="18.77734375" style="92" customWidth="1"/>
    <col min="2" max="4" width="14.44140625" style="92" customWidth="1"/>
    <col min="5" max="16384" width="10.33203125" style="92"/>
  </cols>
  <sheetData>
    <row r="1" spans="1:4" ht="15" customHeight="1" x14ac:dyDescent="0.2">
      <c r="A1" s="369" t="s">
        <v>521</v>
      </c>
    </row>
    <row r="3" spans="1:4" ht="15" customHeight="1" x14ac:dyDescent="0.15">
      <c r="A3" s="24" t="s">
        <v>510</v>
      </c>
      <c r="B3" s="358"/>
      <c r="D3" s="75" t="s">
        <v>511</v>
      </c>
    </row>
    <row r="4" spans="1:4" ht="15" customHeight="1" x14ac:dyDescent="0.2">
      <c r="A4" s="440" t="s">
        <v>3</v>
      </c>
      <c r="B4" s="96" t="s">
        <v>512</v>
      </c>
      <c r="C4" s="95" t="s">
        <v>513</v>
      </c>
      <c r="D4" s="148" t="s">
        <v>514</v>
      </c>
    </row>
    <row r="5" spans="1:4" ht="15" customHeight="1" x14ac:dyDescent="0.2">
      <c r="A5" s="534"/>
      <c r="B5" s="107" t="s">
        <v>515</v>
      </c>
      <c r="C5" s="107" t="s">
        <v>515</v>
      </c>
      <c r="D5" s="106" t="s">
        <v>515</v>
      </c>
    </row>
    <row r="6" spans="1:4" ht="15" customHeight="1" x14ac:dyDescent="0.2">
      <c r="A6" s="359" t="s">
        <v>516</v>
      </c>
      <c r="B6" s="121">
        <v>17764949</v>
      </c>
      <c r="C6" s="77">
        <v>17565459</v>
      </c>
      <c r="D6" s="122">
        <v>16955289</v>
      </c>
    </row>
    <row r="7" spans="1:4" ht="15" customHeight="1" x14ac:dyDescent="0.2">
      <c r="A7" s="360" t="s">
        <v>517</v>
      </c>
      <c r="B7" s="124">
        <v>204900</v>
      </c>
      <c r="C7" s="77">
        <v>183481</v>
      </c>
      <c r="D7" s="77">
        <v>175510</v>
      </c>
    </row>
    <row r="8" spans="1:4" ht="15" customHeight="1" x14ac:dyDescent="0.2">
      <c r="A8" s="201" t="s">
        <v>518</v>
      </c>
      <c r="B8" s="124">
        <v>2532891</v>
      </c>
      <c r="C8" s="77">
        <v>2587007</v>
      </c>
      <c r="D8" s="77">
        <v>2541938</v>
      </c>
    </row>
    <row r="9" spans="1:4" ht="15" customHeight="1" x14ac:dyDescent="0.2">
      <c r="A9" s="361" t="s">
        <v>519</v>
      </c>
      <c r="B9" s="101">
        <v>154048</v>
      </c>
      <c r="C9" s="102">
        <v>161507</v>
      </c>
      <c r="D9" s="102">
        <v>134441</v>
      </c>
    </row>
    <row r="10" spans="1:4" ht="15" customHeight="1" x14ac:dyDescent="0.2">
      <c r="A10" s="362" t="s">
        <v>130</v>
      </c>
      <c r="B10" s="363">
        <v>20656788</v>
      </c>
      <c r="C10" s="364">
        <v>20497454</v>
      </c>
      <c r="D10" s="364">
        <f>SUM(D6:D9)</f>
        <v>19807178</v>
      </c>
    </row>
    <row r="11" spans="1:4" ht="15" customHeight="1" x14ac:dyDescent="0.2">
      <c r="A11" s="254"/>
      <c r="D11" s="119" t="s">
        <v>495</v>
      </c>
    </row>
  </sheetData>
  <mergeCells count="1">
    <mergeCell ref="A4:A5"/>
  </mergeCells>
  <phoneticPr fontId="2"/>
  <hyperlinks>
    <hyperlink ref="A1" location="目次!A1" display="目次へもどる" xr:uid="{ADE6C824-CA00-4210-B26A-31E049FFE8D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3571-4523-4F6E-9674-C63277C029E3}">
  <sheetPr codeName="Sheet3"/>
  <dimension ref="A1:I12"/>
  <sheetViews>
    <sheetView zoomScale="110" zoomScaleNormal="110" workbookViewId="0"/>
  </sheetViews>
  <sheetFormatPr defaultColWidth="8.88671875" defaultRowHeight="15" customHeight="1" x14ac:dyDescent="0.15"/>
  <cols>
    <col min="1" max="1" width="11.21875" style="40" customWidth="1"/>
    <col min="2" max="2" width="13.77734375" style="40" customWidth="1"/>
    <col min="3" max="9" width="8.77734375" style="40" customWidth="1"/>
    <col min="10" max="16384" width="8.88671875" style="40"/>
  </cols>
  <sheetData>
    <row r="1" spans="1:9" s="3" customFormat="1" ht="15" customHeight="1" x14ac:dyDescent="0.2">
      <c r="A1" s="366" t="s">
        <v>521</v>
      </c>
    </row>
    <row r="2" spans="1:9" s="3" customFormat="1" ht="15" customHeight="1" x14ac:dyDescent="0.2"/>
    <row r="3" spans="1:9" ht="15" customHeight="1" x14ac:dyDescent="0.15">
      <c r="A3" s="38" t="s">
        <v>44</v>
      </c>
      <c r="B3" s="39"/>
      <c r="C3" s="39"/>
      <c r="D3" s="39"/>
      <c r="E3" s="39"/>
      <c r="F3" s="39"/>
      <c r="G3" s="39"/>
      <c r="H3" s="39"/>
      <c r="I3" s="39"/>
    </row>
    <row r="4" spans="1:9" ht="15" customHeight="1" x14ac:dyDescent="0.15">
      <c r="A4" s="41" t="s">
        <v>45</v>
      </c>
      <c r="B4" s="42"/>
      <c r="C4" s="42"/>
      <c r="D4" s="42"/>
      <c r="E4" s="42"/>
      <c r="F4" s="42"/>
      <c r="G4" s="42"/>
      <c r="H4" s="42"/>
      <c r="I4" s="42"/>
    </row>
    <row r="5" spans="1:9" ht="30" customHeight="1" x14ac:dyDescent="0.15">
      <c r="A5" s="43" t="s">
        <v>46</v>
      </c>
      <c r="B5" s="43" t="s">
        <v>3</v>
      </c>
      <c r="C5" s="44" t="s">
        <v>47</v>
      </c>
      <c r="D5" s="45" t="s">
        <v>48</v>
      </c>
      <c r="E5" s="45" t="s">
        <v>49</v>
      </c>
      <c r="F5" s="45" t="s">
        <v>50</v>
      </c>
      <c r="G5" s="45" t="s">
        <v>51</v>
      </c>
      <c r="H5" s="45" t="s">
        <v>52</v>
      </c>
      <c r="I5" s="46" t="s">
        <v>53</v>
      </c>
    </row>
    <row r="6" spans="1:9" ht="15" customHeight="1" x14ac:dyDescent="0.15">
      <c r="A6" s="385" t="s">
        <v>54</v>
      </c>
      <c r="B6" s="47" t="s">
        <v>55</v>
      </c>
      <c r="C6" s="48">
        <v>811</v>
      </c>
      <c r="D6" s="49">
        <v>15</v>
      </c>
      <c r="E6" s="49">
        <v>193</v>
      </c>
      <c r="F6" s="49">
        <v>173</v>
      </c>
      <c r="G6" s="49">
        <v>10</v>
      </c>
      <c r="H6" s="49">
        <v>48</v>
      </c>
      <c r="I6" s="49">
        <v>372</v>
      </c>
    </row>
    <row r="7" spans="1:9" ht="15" customHeight="1" x14ac:dyDescent="0.15">
      <c r="A7" s="386"/>
      <c r="B7" s="50" t="s">
        <v>56</v>
      </c>
      <c r="C7" s="51">
        <v>3286</v>
      </c>
      <c r="D7" s="52">
        <v>3113</v>
      </c>
      <c r="E7" s="52">
        <v>167</v>
      </c>
      <c r="F7" s="53" t="s">
        <v>57</v>
      </c>
      <c r="G7" s="52">
        <v>6</v>
      </c>
      <c r="H7" s="53" t="s">
        <v>57</v>
      </c>
      <c r="I7" s="53" t="s">
        <v>57</v>
      </c>
    </row>
    <row r="8" spans="1:9" ht="15" customHeight="1" x14ac:dyDescent="0.15">
      <c r="A8" s="387" t="s">
        <v>58</v>
      </c>
      <c r="B8" s="54" t="s">
        <v>55</v>
      </c>
      <c r="C8" s="9">
        <f>SUM(D8:I8)</f>
        <v>819</v>
      </c>
      <c r="D8" s="55">
        <v>15</v>
      </c>
      <c r="E8" s="11">
        <v>202</v>
      </c>
      <c r="F8" s="11">
        <v>171</v>
      </c>
      <c r="G8" s="55">
        <v>10</v>
      </c>
      <c r="H8" s="11">
        <v>46</v>
      </c>
      <c r="I8" s="11">
        <v>375</v>
      </c>
    </row>
    <row r="9" spans="1:9" ht="15" customHeight="1" x14ac:dyDescent="0.15">
      <c r="A9" s="388"/>
      <c r="B9" s="50" t="s">
        <v>56</v>
      </c>
      <c r="C9" s="51">
        <f>SUM(D9:I9)</f>
        <v>3288</v>
      </c>
      <c r="D9" s="52">
        <v>3113</v>
      </c>
      <c r="E9" s="52">
        <v>169</v>
      </c>
      <c r="F9" s="53" t="s">
        <v>57</v>
      </c>
      <c r="G9" s="52">
        <v>6</v>
      </c>
      <c r="H9" s="53" t="s">
        <v>59</v>
      </c>
      <c r="I9" s="53" t="s">
        <v>59</v>
      </c>
    </row>
    <row r="10" spans="1:9" ht="15" customHeight="1" x14ac:dyDescent="0.15">
      <c r="A10" s="387" t="s">
        <v>60</v>
      </c>
      <c r="B10" s="54" t="s">
        <v>55</v>
      </c>
      <c r="C10" s="9">
        <f>SUM(D10:I10)</f>
        <v>829</v>
      </c>
      <c r="D10" s="55">
        <v>15</v>
      </c>
      <c r="E10" s="11">
        <v>210</v>
      </c>
      <c r="F10" s="11">
        <v>171</v>
      </c>
      <c r="G10" s="55">
        <v>9</v>
      </c>
      <c r="H10" s="11">
        <v>44</v>
      </c>
      <c r="I10" s="11">
        <f>224+156</f>
        <v>380</v>
      </c>
    </row>
    <row r="11" spans="1:9" ht="15" customHeight="1" x14ac:dyDescent="0.15">
      <c r="A11" s="387"/>
      <c r="B11" s="54" t="s">
        <v>56</v>
      </c>
      <c r="C11" s="56">
        <f>SUM(D11:I11)</f>
        <v>3271</v>
      </c>
      <c r="D11" s="55">
        <v>3115</v>
      </c>
      <c r="E11" s="55">
        <v>150</v>
      </c>
      <c r="F11" s="53" t="s">
        <v>43</v>
      </c>
      <c r="G11" s="55">
        <v>6</v>
      </c>
      <c r="H11" s="57" t="s">
        <v>43</v>
      </c>
      <c r="I11" s="57" t="s">
        <v>43</v>
      </c>
    </row>
    <row r="12" spans="1:9" ht="15" customHeight="1" x14ac:dyDescent="0.15">
      <c r="A12" s="58" t="s">
        <v>61</v>
      </c>
      <c r="B12" s="59"/>
      <c r="C12" s="59"/>
      <c r="D12" s="59"/>
      <c r="E12" s="59"/>
      <c r="F12" s="59"/>
      <c r="G12" s="59"/>
      <c r="H12" s="59"/>
      <c r="I12" s="60" t="s">
        <v>62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 xr:uid="{C0BF51F1-07A4-4424-A5EA-1ED9065B47D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8424-DEFD-4A71-89D3-A4F7A80B3D18}">
  <sheetPr codeName="Sheet4"/>
  <dimension ref="A1:I11"/>
  <sheetViews>
    <sheetView zoomScale="110" zoomScaleNormal="110" workbookViewId="0"/>
  </sheetViews>
  <sheetFormatPr defaultColWidth="8.88671875" defaultRowHeight="15" customHeight="1" x14ac:dyDescent="0.2"/>
  <cols>
    <col min="1" max="1" width="11.21875" style="3" customWidth="1"/>
    <col min="2" max="9" width="9.33203125" style="3" customWidth="1"/>
    <col min="10" max="16384" width="8.88671875" style="3"/>
  </cols>
  <sheetData>
    <row r="1" spans="1:9" ht="15" customHeight="1" x14ac:dyDescent="0.2">
      <c r="A1" s="366" t="s">
        <v>521</v>
      </c>
    </row>
    <row r="3" spans="1:9" ht="15" customHeight="1" x14ac:dyDescent="0.2">
      <c r="A3" s="1" t="s">
        <v>63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15">
      <c r="A4" s="61" t="s">
        <v>64</v>
      </c>
      <c r="B4" s="62"/>
      <c r="C4" s="62"/>
      <c r="D4" s="62"/>
      <c r="E4" s="62"/>
      <c r="F4" s="62"/>
      <c r="G4" s="62"/>
      <c r="H4" s="62"/>
      <c r="I4" s="63" t="s">
        <v>2</v>
      </c>
    </row>
    <row r="5" spans="1:9" s="67" customFormat="1" ht="30" customHeight="1" x14ac:dyDescent="0.2">
      <c r="A5" s="64" t="s">
        <v>65</v>
      </c>
      <c r="B5" s="65" t="s">
        <v>66</v>
      </c>
      <c r="C5" s="65" t="s">
        <v>67</v>
      </c>
      <c r="D5" s="65" t="s">
        <v>68</v>
      </c>
      <c r="E5" s="65" t="s">
        <v>69</v>
      </c>
      <c r="F5" s="65" t="s">
        <v>70</v>
      </c>
      <c r="G5" s="65" t="s">
        <v>71</v>
      </c>
      <c r="H5" s="65" t="s">
        <v>72</v>
      </c>
      <c r="I5" s="66" t="s">
        <v>73</v>
      </c>
    </row>
    <row r="6" spans="1:9" ht="15" customHeight="1" x14ac:dyDescent="0.2">
      <c r="A6" s="68" t="s">
        <v>74</v>
      </c>
      <c r="B6" s="11">
        <v>797</v>
      </c>
      <c r="C6" s="11">
        <v>268</v>
      </c>
      <c r="D6" s="11">
        <v>810</v>
      </c>
      <c r="E6" s="11">
        <v>104</v>
      </c>
      <c r="F6" s="11">
        <v>2918</v>
      </c>
      <c r="G6" s="11">
        <v>69</v>
      </c>
      <c r="H6" s="11">
        <v>60</v>
      </c>
      <c r="I6" s="11">
        <v>324</v>
      </c>
    </row>
    <row r="7" spans="1:9" ht="15" customHeight="1" x14ac:dyDescent="0.2">
      <c r="A7" s="69" t="s">
        <v>75</v>
      </c>
      <c r="B7" s="11">
        <v>855</v>
      </c>
      <c r="C7" s="11">
        <v>263</v>
      </c>
      <c r="D7" s="11">
        <v>859</v>
      </c>
      <c r="E7" s="11">
        <v>107</v>
      </c>
      <c r="F7" s="11">
        <v>3049</v>
      </c>
      <c r="G7" s="11">
        <v>71</v>
      </c>
      <c r="H7" s="11">
        <v>49</v>
      </c>
      <c r="I7" s="11">
        <v>362</v>
      </c>
    </row>
    <row r="8" spans="1:9" ht="15" customHeight="1" x14ac:dyDescent="0.2">
      <c r="A8" s="69" t="s">
        <v>76</v>
      </c>
      <c r="B8" s="53">
        <v>917</v>
      </c>
      <c r="C8" s="53">
        <v>289</v>
      </c>
      <c r="D8" s="53">
        <v>894</v>
      </c>
      <c r="E8" s="53">
        <v>114</v>
      </c>
      <c r="F8" s="53">
        <v>3211</v>
      </c>
      <c r="G8" s="53">
        <v>83</v>
      </c>
      <c r="H8" s="53">
        <v>15</v>
      </c>
      <c r="I8" s="53">
        <v>230</v>
      </c>
    </row>
    <row r="9" spans="1:9" ht="15" customHeight="1" x14ac:dyDescent="0.2">
      <c r="A9" s="389" t="s">
        <v>77</v>
      </c>
      <c r="B9" s="390"/>
      <c r="C9" s="390"/>
      <c r="D9" s="390"/>
      <c r="E9" s="390"/>
      <c r="F9" s="390"/>
      <c r="G9" s="390"/>
      <c r="H9" s="390"/>
      <c r="I9" s="390"/>
    </row>
    <row r="10" spans="1:9" ht="15" customHeight="1" x14ac:dyDescent="0.2">
      <c r="A10" s="391" t="s">
        <v>78</v>
      </c>
      <c r="B10" s="392"/>
      <c r="C10" s="392"/>
      <c r="D10" s="392"/>
      <c r="E10" s="392"/>
      <c r="F10" s="392"/>
      <c r="G10" s="392"/>
      <c r="H10" s="392"/>
      <c r="I10" s="392"/>
    </row>
    <row r="11" spans="1:9" ht="15" customHeight="1" x14ac:dyDescent="0.2">
      <c r="B11" s="70"/>
      <c r="I11" s="71"/>
    </row>
  </sheetData>
  <mergeCells count="2">
    <mergeCell ref="A9:I9"/>
    <mergeCell ref="A10:I10"/>
  </mergeCells>
  <phoneticPr fontId="2"/>
  <hyperlinks>
    <hyperlink ref="A1" location="目次!A1" display="目次へもどる" xr:uid="{2DB96883-86F1-4C92-9450-829940708CC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047B-13D7-4153-9547-1199097950EF}">
  <sheetPr codeName="Sheet5"/>
  <dimension ref="A1:H43"/>
  <sheetViews>
    <sheetView zoomScale="110" zoomScaleNormal="110" workbookViewId="0"/>
  </sheetViews>
  <sheetFormatPr defaultColWidth="8.88671875" defaultRowHeight="15" customHeight="1" x14ac:dyDescent="0.2"/>
  <cols>
    <col min="1" max="2" width="15" style="3" customWidth="1"/>
    <col min="3" max="3" width="11.21875" style="3" customWidth="1"/>
    <col min="4" max="4" width="7.44140625" style="3" customWidth="1"/>
    <col min="5" max="5" width="11.21875" style="3" customWidth="1"/>
    <col min="6" max="6" width="7.44140625" style="3" customWidth="1"/>
    <col min="7" max="7" width="11.21875" style="3" customWidth="1"/>
    <col min="8" max="8" width="9.109375" style="3" customWidth="1"/>
    <col min="9" max="16384" width="8.88671875" style="3"/>
  </cols>
  <sheetData>
    <row r="1" spans="1:8" ht="15" customHeight="1" x14ac:dyDescent="0.2">
      <c r="A1" s="366" t="s">
        <v>521</v>
      </c>
    </row>
    <row r="3" spans="1:8" ht="15" customHeight="1" x14ac:dyDescent="0.2">
      <c r="A3" s="72" t="s">
        <v>79</v>
      </c>
    </row>
    <row r="4" spans="1:8" ht="15" customHeight="1" x14ac:dyDescent="0.15">
      <c r="A4" s="73" t="s">
        <v>80</v>
      </c>
      <c r="D4" s="74"/>
      <c r="F4" s="74"/>
      <c r="H4" s="75" t="s">
        <v>2</v>
      </c>
    </row>
    <row r="5" spans="1:8" ht="15" customHeight="1" x14ac:dyDescent="0.2">
      <c r="A5" s="396" t="s">
        <v>81</v>
      </c>
      <c r="B5" s="397"/>
      <c r="C5" s="398" t="s">
        <v>82</v>
      </c>
      <c r="D5" s="399"/>
      <c r="E5" s="398" t="s">
        <v>83</v>
      </c>
      <c r="F5" s="396"/>
      <c r="G5" s="398" t="s">
        <v>84</v>
      </c>
      <c r="H5" s="396"/>
    </row>
    <row r="6" spans="1:8" ht="15" customHeight="1" x14ac:dyDescent="0.2">
      <c r="A6" s="400" t="s">
        <v>85</v>
      </c>
      <c r="B6" s="76" t="s">
        <v>86</v>
      </c>
      <c r="C6" s="11">
        <v>351</v>
      </c>
      <c r="D6" s="77"/>
      <c r="E6" s="55">
        <v>339</v>
      </c>
      <c r="F6" s="77"/>
      <c r="G6" s="55">
        <v>360</v>
      </c>
      <c r="H6" s="77"/>
    </row>
    <row r="7" spans="1:8" ht="15" customHeight="1" x14ac:dyDescent="0.2">
      <c r="A7" s="394"/>
      <c r="B7" s="78" t="s">
        <v>87</v>
      </c>
      <c r="C7" s="79" t="s">
        <v>88</v>
      </c>
      <c r="D7" s="80" t="s">
        <v>89</v>
      </c>
      <c r="E7" s="79" t="s">
        <v>90</v>
      </c>
      <c r="F7" s="80" t="s">
        <v>91</v>
      </c>
      <c r="G7" s="79" t="s">
        <v>92</v>
      </c>
      <c r="H7" s="80" t="s">
        <v>93</v>
      </c>
    </row>
    <row r="8" spans="1:8" ht="15" customHeight="1" x14ac:dyDescent="0.2">
      <c r="A8" s="394"/>
      <c r="B8" s="81" t="s">
        <v>94</v>
      </c>
      <c r="C8" s="55">
        <v>0</v>
      </c>
      <c r="D8" s="77"/>
      <c r="E8" s="55">
        <v>0</v>
      </c>
      <c r="F8" s="77"/>
      <c r="G8" s="55">
        <v>0</v>
      </c>
      <c r="H8" s="77"/>
    </row>
    <row r="9" spans="1:8" ht="15" customHeight="1" x14ac:dyDescent="0.2">
      <c r="A9" s="393" t="s">
        <v>95</v>
      </c>
      <c r="B9" s="82" t="s">
        <v>96</v>
      </c>
      <c r="C9" s="83">
        <v>898</v>
      </c>
      <c r="D9" s="83"/>
      <c r="E9" s="83">
        <v>831</v>
      </c>
      <c r="F9" s="83"/>
      <c r="G9" s="83">
        <v>805</v>
      </c>
      <c r="H9" s="83"/>
    </row>
    <row r="10" spans="1:8" ht="15" customHeight="1" x14ac:dyDescent="0.2">
      <c r="A10" s="394"/>
      <c r="B10" s="78" t="s">
        <v>97</v>
      </c>
      <c r="C10" s="77">
        <v>5</v>
      </c>
      <c r="D10" s="77"/>
      <c r="E10" s="77">
        <v>4</v>
      </c>
      <c r="F10" s="77"/>
      <c r="G10" s="77">
        <v>2</v>
      </c>
      <c r="H10" s="77"/>
    </row>
    <row r="11" spans="1:8" ht="15" customHeight="1" x14ac:dyDescent="0.2">
      <c r="A11" s="395"/>
      <c r="B11" s="84" t="s">
        <v>98</v>
      </c>
      <c r="C11" s="85">
        <v>1</v>
      </c>
      <c r="D11" s="85"/>
      <c r="E11" s="85">
        <v>2</v>
      </c>
      <c r="F11" s="85"/>
      <c r="G11" s="85">
        <v>1</v>
      </c>
      <c r="H11" s="85"/>
    </row>
    <row r="12" spans="1:8" ht="15" customHeight="1" x14ac:dyDescent="0.2">
      <c r="A12" s="393" t="s">
        <v>99</v>
      </c>
      <c r="B12" s="86" t="s">
        <v>96</v>
      </c>
      <c r="C12" s="87">
        <v>12276</v>
      </c>
      <c r="D12" s="87"/>
      <c r="E12" s="87">
        <v>12780</v>
      </c>
      <c r="F12" s="87"/>
      <c r="G12" s="87">
        <v>13556</v>
      </c>
      <c r="H12" s="87"/>
    </row>
    <row r="13" spans="1:8" ht="15" customHeight="1" x14ac:dyDescent="0.2">
      <c r="A13" s="394"/>
      <c r="B13" s="86" t="s">
        <v>100</v>
      </c>
      <c r="C13" s="87">
        <v>738</v>
      </c>
      <c r="D13" s="87"/>
      <c r="E13" s="87">
        <v>681</v>
      </c>
      <c r="F13" s="87"/>
      <c r="G13" s="87">
        <v>672</v>
      </c>
      <c r="H13" s="87"/>
    </row>
    <row r="14" spans="1:8" ht="15" customHeight="1" x14ac:dyDescent="0.2">
      <c r="A14" s="395"/>
      <c r="B14" s="84" t="s">
        <v>101</v>
      </c>
      <c r="C14" s="85">
        <v>44</v>
      </c>
      <c r="D14" s="85"/>
      <c r="E14" s="85">
        <v>44</v>
      </c>
      <c r="F14" s="85"/>
      <c r="G14" s="85">
        <v>50</v>
      </c>
      <c r="H14" s="85"/>
    </row>
    <row r="15" spans="1:8" ht="15" customHeight="1" x14ac:dyDescent="0.2">
      <c r="A15" s="394" t="s">
        <v>102</v>
      </c>
      <c r="B15" s="86" t="s">
        <v>96</v>
      </c>
      <c r="C15" s="87">
        <v>13092</v>
      </c>
      <c r="D15" s="88">
        <v>2216</v>
      </c>
      <c r="E15" s="87">
        <v>11748</v>
      </c>
      <c r="F15" s="88">
        <v>1730</v>
      </c>
      <c r="G15" s="87">
        <v>12669</v>
      </c>
      <c r="H15" s="88">
        <v>1875</v>
      </c>
    </row>
    <row r="16" spans="1:8" ht="15" customHeight="1" x14ac:dyDescent="0.2">
      <c r="A16" s="394"/>
      <c r="B16" s="86" t="s">
        <v>100</v>
      </c>
      <c r="C16" s="87">
        <v>245</v>
      </c>
      <c r="D16" s="88">
        <v>13</v>
      </c>
      <c r="E16" s="87">
        <v>212</v>
      </c>
      <c r="F16" s="88">
        <v>10</v>
      </c>
      <c r="G16" s="87">
        <v>212</v>
      </c>
      <c r="H16" s="88">
        <v>18</v>
      </c>
    </row>
    <row r="17" spans="1:8" ht="15" customHeight="1" x14ac:dyDescent="0.2">
      <c r="A17" s="395"/>
      <c r="B17" s="84" t="s">
        <v>101</v>
      </c>
      <c r="C17" s="85">
        <v>4</v>
      </c>
      <c r="D17" s="89">
        <v>3</v>
      </c>
      <c r="E17" s="85">
        <v>1</v>
      </c>
      <c r="F17" s="89">
        <v>1</v>
      </c>
      <c r="G17" s="85">
        <v>10</v>
      </c>
      <c r="H17" s="89">
        <v>4</v>
      </c>
    </row>
    <row r="18" spans="1:8" ht="15" customHeight="1" x14ac:dyDescent="0.2">
      <c r="A18" s="394" t="s">
        <v>103</v>
      </c>
      <c r="B18" s="86" t="s">
        <v>96</v>
      </c>
      <c r="C18" s="87">
        <v>6840</v>
      </c>
      <c r="D18" s="87"/>
      <c r="E18" s="87">
        <v>6152</v>
      </c>
      <c r="F18" s="87"/>
      <c r="G18" s="87">
        <v>5943</v>
      </c>
      <c r="H18" s="87"/>
    </row>
    <row r="19" spans="1:8" ht="15" customHeight="1" x14ac:dyDescent="0.2">
      <c r="A19" s="394"/>
      <c r="B19" s="86" t="s">
        <v>100</v>
      </c>
      <c r="C19" s="87">
        <v>378</v>
      </c>
      <c r="D19" s="87"/>
      <c r="E19" s="87">
        <v>345</v>
      </c>
      <c r="F19" s="87"/>
      <c r="G19" s="87">
        <v>509</v>
      </c>
      <c r="H19" s="87"/>
    </row>
    <row r="20" spans="1:8" ht="15" customHeight="1" x14ac:dyDescent="0.2">
      <c r="A20" s="395"/>
      <c r="B20" s="84" t="s">
        <v>101</v>
      </c>
      <c r="C20" s="85">
        <v>21</v>
      </c>
      <c r="D20" s="85"/>
      <c r="E20" s="85">
        <v>18</v>
      </c>
      <c r="F20" s="85"/>
      <c r="G20" s="85">
        <v>22</v>
      </c>
      <c r="H20" s="85"/>
    </row>
    <row r="21" spans="1:8" ht="15" customHeight="1" x14ac:dyDescent="0.2">
      <c r="A21" s="394" t="s">
        <v>104</v>
      </c>
      <c r="B21" s="86" t="s">
        <v>96</v>
      </c>
      <c r="C21" s="87">
        <v>22973</v>
      </c>
      <c r="D21" s="87"/>
      <c r="E21" s="87">
        <v>25364</v>
      </c>
      <c r="F21" s="87"/>
      <c r="G21" s="87">
        <v>29665</v>
      </c>
      <c r="H21" s="87"/>
    </row>
    <row r="22" spans="1:8" ht="15" customHeight="1" x14ac:dyDescent="0.2">
      <c r="A22" s="394"/>
      <c r="B22" s="86" t="s">
        <v>100</v>
      </c>
      <c r="C22" s="87">
        <v>491</v>
      </c>
      <c r="D22" s="87"/>
      <c r="E22" s="87">
        <v>560</v>
      </c>
      <c r="F22" s="87"/>
      <c r="G22" s="87">
        <v>706</v>
      </c>
      <c r="H22" s="87"/>
    </row>
    <row r="23" spans="1:8" ht="15" customHeight="1" x14ac:dyDescent="0.2">
      <c r="A23" s="395"/>
      <c r="B23" s="84" t="s">
        <v>101</v>
      </c>
      <c r="C23" s="85">
        <v>19</v>
      </c>
      <c r="D23" s="85"/>
      <c r="E23" s="85">
        <v>17</v>
      </c>
      <c r="F23" s="85"/>
      <c r="G23" s="85">
        <v>17</v>
      </c>
      <c r="H23" s="85"/>
    </row>
    <row r="24" spans="1:8" ht="15" customHeight="1" x14ac:dyDescent="0.2">
      <c r="A24" s="394" t="s">
        <v>105</v>
      </c>
      <c r="B24" s="86" t="s">
        <v>96</v>
      </c>
      <c r="C24" s="87">
        <v>20206</v>
      </c>
      <c r="D24" s="87"/>
      <c r="E24" s="87">
        <v>20464</v>
      </c>
      <c r="F24" s="87"/>
      <c r="G24" s="87">
        <v>20450</v>
      </c>
      <c r="H24" s="87"/>
    </row>
    <row r="25" spans="1:8" ht="15" customHeight="1" x14ac:dyDescent="0.2">
      <c r="A25" s="394"/>
      <c r="B25" s="86" t="s">
        <v>100</v>
      </c>
      <c r="C25" s="87">
        <v>1530</v>
      </c>
      <c r="D25" s="87"/>
      <c r="E25" s="87">
        <v>1408</v>
      </c>
      <c r="F25" s="87"/>
      <c r="G25" s="87">
        <v>1425</v>
      </c>
      <c r="H25" s="87"/>
    </row>
    <row r="26" spans="1:8" ht="15" customHeight="1" x14ac:dyDescent="0.2">
      <c r="A26" s="395"/>
      <c r="B26" s="84" t="s">
        <v>101</v>
      </c>
      <c r="C26" s="85">
        <v>59</v>
      </c>
      <c r="D26" s="85"/>
      <c r="E26" s="85">
        <v>62</v>
      </c>
      <c r="F26" s="85"/>
      <c r="G26" s="85">
        <v>64</v>
      </c>
      <c r="H26" s="85"/>
    </row>
    <row r="27" spans="1:8" ht="15" customHeight="1" x14ac:dyDescent="0.2">
      <c r="A27" s="393" t="s">
        <v>106</v>
      </c>
      <c r="B27" s="82" t="s">
        <v>107</v>
      </c>
      <c r="C27" s="87">
        <v>1193</v>
      </c>
      <c r="D27" s="87"/>
      <c r="E27" s="87">
        <v>1629</v>
      </c>
      <c r="F27" s="87"/>
      <c r="G27" s="87">
        <v>1695</v>
      </c>
      <c r="H27" s="87"/>
    </row>
    <row r="28" spans="1:8" ht="15" customHeight="1" x14ac:dyDescent="0.2">
      <c r="A28" s="394"/>
      <c r="B28" s="86" t="s">
        <v>100</v>
      </c>
      <c r="C28" s="87">
        <v>108</v>
      </c>
      <c r="D28" s="87"/>
      <c r="E28" s="87">
        <v>157</v>
      </c>
      <c r="F28" s="87"/>
      <c r="G28" s="87">
        <v>148</v>
      </c>
      <c r="H28" s="87"/>
    </row>
    <row r="29" spans="1:8" ht="15" customHeight="1" x14ac:dyDescent="0.2">
      <c r="A29" s="394"/>
      <c r="B29" s="86" t="s">
        <v>101</v>
      </c>
      <c r="C29" s="77">
        <v>7</v>
      </c>
      <c r="D29" s="77"/>
      <c r="E29" s="77">
        <v>18</v>
      </c>
      <c r="F29" s="77"/>
      <c r="G29" s="77">
        <v>18</v>
      </c>
      <c r="H29" s="77"/>
    </row>
    <row r="30" spans="1:8" ht="15" customHeight="1" x14ac:dyDescent="0.2">
      <c r="A30" s="393" t="s">
        <v>108</v>
      </c>
      <c r="B30" s="82" t="s">
        <v>96</v>
      </c>
      <c r="C30" s="83">
        <v>1583</v>
      </c>
      <c r="D30" s="83"/>
      <c r="E30" s="83">
        <v>1917</v>
      </c>
      <c r="F30" s="83"/>
      <c r="G30" s="83">
        <v>1941</v>
      </c>
      <c r="H30" s="83"/>
    </row>
    <row r="31" spans="1:8" ht="15" customHeight="1" x14ac:dyDescent="0.2">
      <c r="A31" s="401"/>
      <c r="B31" s="84" t="s">
        <v>100</v>
      </c>
      <c r="C31" s="85">
        <v>315</v>
      </c>
      <c r="D31" s="85"/>
      <c r="E31" s="85">
        <v>336</v>
      </c>
      <c r="F31" s="85"/>
      <c r="G31" s="85">
        <v>192</v>
      </c>
      <c r="H31" s="85"/>
    </row>
    <row r="32" spans="1:8" ht="15" customHeight="1" x14ac:dyDescent="0.2">
      <c r="A32" s="394" t="s">
        <v>109</v>
      </c>
      <c r="B32" s="86" t="s">
        <v>96</v>
      </c>
      <c r="C32" s="77">
        <v>1839</v>
      </c>
      <c r="D32" s="77"/>
      <c r="E32" s="77">
        <v>2130</v>
      </c>
      <c r="F32" s="77"/>
      <c r="G32" s="77">
        <v>1645</v>
      </c>
      <c r="H32" s="77"/>
    </row>
    <row r="33" spans="1:8" ht="15" customHeight="1" x14ac:dyDescent="0.2">
      <c r="A33" s="395"/>
      <c r="B33" s="84" t="s">
        <v>100</v>
      </c>
      <c r="C33" s="85">
        <v>1480</v>
      </c>
      <c r="D33" s="85"/>
      <c r="E33" s="85">
        <v>1597</v>
      </c>
      <c r="F33" s="85"/>
      <c r="G33" s="85">
        <v>1143</v>
      </c>
      <c r="H33" s="85"/>
    </row>
    <row r="34" spans="1:8" ht="15" customHeight="1" x14ac:dyDescent="0.2">
      <c r="A34" s="394" t="s">
        <v>110</v>
      </c>
      <c r="B34" s="86" t="s">
        <v>96</v>
      </c>
      <c r="C34" s="87">
        <v>3468</v>
      </c>
      <c r="D34" s="87"/>
      <c r="E34" s="87">
        <v>4058</v>
      </c>
      <c r="F34" s="87"/>
      <c r="G34" s="87">
        <v>3955</v>
      </c>
      <c r="H34" s="87"/>
    </row>
    <row r="35" spans="1:8" ht="15" customHeight="1" x14ac:dyDescent="0.2">
      <c r="A35" s="394"/>
      <c r="B35" s="86" t="s">
        <v>100</v>
      </c>
      <c r="C35" s="87">
        <v>40</v>
      </c>
      <c r="D35" s="87"/>
      <c r="E35" s="87">
        <v>41</v>
      </c>
      <c r="F35" s="87"/>
      <c r="G35" s="87">
        <v>28</v>
      </c>
      <c r="H35" s="87"/>
    </row>
    <row r="36" spans="1:8" ht="15" customHeight="1" x14ac:dyDescent="0.2">
      <c r="A36" s="395"/>
      <c r="B36" s="84" t="s">
        <v>101</v>
      </c>
      <c r="C36" s="85">
        <v>1</v>
      </c>
      <c r="D36" s="85"/>
      <c r="E36" s="85">
        <v>0</v>
      </c>
      <c r="F36" s="85"/>
      <c r="G36" s="85">
        <v>1</v>
      </c>
      <c r="H36" s="85"/>
    </row>
    <row r="37" spans="1:8" ht="15" customHeight="1" x14ac:dyDescent="0.2">
      <c r="A37" s="394" t="s">
        <v>111</v>
      </c>
      <c r="B37" s="86" t="s">
        <v>96</v>
      </c>
      <c r="C37" s="87">
        <v>0</v>
      </c>
      <c r="D37" s="87"/>
      <c r="E37" s="87">
        <v>2</v>
      </c>
      <c r="F37" s="87"/>
      <c r="G37" s="87">
        <v>1</v>
      </c>
      <c r="H37" s="87"/>
    </row>
    <row r="38" spans="1:8" ht="15" customHeight="1" x14ac:dyDescent="0.2">
      <c r="A38" s="402"/>
      <c r="B38" s="90" t="s">
        <v>112</v>
      </c>
      <c r="C38" s="77">
        <v>0</v>
      </c>
      <c r="D38" s="77"/>
      <c r="E38" s="77">
        <v>2</v>
      </c>
      <c r="F38" s="77"/>
      <c r="G38" s="77">
        <v>1</v>
      </c>
      <c r="H38" s="77"/>
    </row>
    <row r="39" spans="1:8" ht="15" customHeight="1" x14ac:dyDescent="0.2">
      <c r="A39" s="58" t="s">
        <v>113</v>
      </c>
      <c r="B39" s="91"/>
      <c r="C39" s="58"/>
      <c r="D39" s="58"/>
      <c r="E39" s="58"/>
      <c r="F39" s="60"/>
      <c r="G39" s="58"/>
      <c r="H39" s="58"/>
    </row>
    <row r="40" spans="1:8" ht="15" customHeight="1" x14ac:dyDescent="0.2">
      <c r="A40" s="73" t="s">
        <v>114</v>
      </c>
      <c r="C40" s="92"/>
      <c r="H40" s="93"/>
    </row>
    <row r="41" spans="1:8" ht="15" customHeight="1" x14ac:dyDescent="0.2">
      <c r="A41" s="73" t="s">
        <v>115</v>
      </c>
      <c r="C41" s="92"/>
      <c r="H41" s="93"/>
    </row>
    <row r="42" spans="1:8" ht="15" customHeight="1" x14ac:dyDescent="0.2">
      <c r="A42" s="73" t="s">
        <v>116</v>
      </c>
      <c r="C42" s="92"/>
      <c r="H42" s="93"/>
    </row>
    <row r="43" spans="1:8" ht="15" customHeight="1" x14ac:dyDescent="0.2">
      <c r="H43" s="93" t="s">
        <v>117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2"/>
  <hyperlinks>
    <hyperlink ref="A1" location="目次!A1" display="目次へもどる" xr:uid="{6B57FF1A-C078-41B9-8ABE-97D4C274834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E608-40AF-4F61-9C54-3FABF29D8AAD}">
  <sheetPr codeName="Sheet6"/>
  <dimension ref="A1:C8"/>
  <sheetViews>
    <sheetView zoomScale="110" zoomScaleNormal="110" workbookViewId="0"/>
  </sheetViews>
  <sheetFormatPr defaultColWidth="8.77734375" defaultRowHeight="15" customHeight="1" x14ac:dyDescent="0.2"/>
  <cols>
    <col min="1" max="1" width="11.21875" style="3" customWidth="1"/>
    <col min="2" max="3" width="15.6640625" style="3" customWidth="1"/>
    <col min="4" max="16384" width="8.77734375" style="3"/>
  </cols>
  <sheetData>
    <row r="1" spans="1:3" ht="15" customHeight="1" x14ac:dyDescent="0.2">
      <c r="A1" s="366" t="s">
        <v>521</v>
      </c>
    </row>
    <row r="3" spans="1:3" ht="15" customHeight="1" x14ac:dyDescent="0.15">
      <c r="A3" s="3" t="s">
        <v>118</v>
      </c>
      <c r="C3" s="94" t="s">
        <v>2</v>
      </c>
    </row>
    <row r="4" spans="1:3" ht="15" customHeight="1" x14ac:dyDescent="0.2">
      <c r="A4" s="95" t="s">
        <v>119</v>
      </c>
      <c r="B4" s="96" t="s">
        <v>120</v>
      </c>
      <c r="C4" s="97" t="s">
        <v>121</v>
      </c>
    </row>
    <row r="5" spans="1:3" ht="15" customHeight="1" x14ac:dyDescent="0.2">
      <c r="A5" s="98" t="s">
        <v>54</v>
      </c>
      <c r="B5" s="77">
        <v>9</v>
      </c>
      <c r="C5" s="77">
        <v>40</v>
      </c>
    </row>
    <row r="6" spans="1:3" ht="15" customHeight="1" x14ac:dyDescent="0.2">
      <c r="A6" s="99">
        <v>4</v>
      </c>
      <c r="B6" s="77">
        <v>8</v>
      </c>
      <c r="C6" s="77">
        <v>43</v>
      </c>
    </row>
    <row r="7" spans="1:3" ht="15" customHeight="1" x14ac:dyDescent="0.2">
      <c r="A7" s="100">
        <v>5</v>
      </c>
      <c r="B7" s="101">
        <v>10</v>
      </c>
      <c r="C7" s="102">
        <v>41</v>
      </c>
    </row>
    <row r="8" spans="1:3" ht="15" customHeight="1" x14ac:dyDescent="0.2">
      <c r="B8" s="77"/>
      <c r="C8" s="93" t="s">
        <v>122</v>
      </c>
    </row>
  </sheetData>
  <phoneticPr fontId="2"/>
  <hyperlinks>
    <hyperlink ref="A1" location="目次!A1" display="目次へもどる" xr:uid="{F09B3DEA-3BDF-4F2C-8883-788AE3ECC31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C656-8F26-47C8-8EA0-08A7EC9C136E}">
  <sheetPr codeName="Sheet7"/>
  <dimension ref="A1:C8"/>
  <sheetViews>
    <sheetView zoomScale="110" zoomScaleNormal="110" workbookViewId="0"/>
  </sheetViews>
  <sheetFormatPr defaultColWidth="10" defaultRowHeight="15" customHeight="1" x14ac:dyDescent="0.2"/>
  <cols>
    <col min="1" max="1" width="11.21875" style="3" customWidth="1"/>
    <col min="2" max="3" width="13.109375" style="3" customWidth="1"/>
    <col min="4" max="4" width="48.77734375" style="3" customWidth="1"/>
    <col min="5" max="16384" width="10" style="3"/>
  </cols>
  <sheetData>
    <row r="1" spans="1:3" ht="15" customHeight="1" x14ac:dyDescent="0.2">
      <c r="A1" s="366" t="s">
        <v>521</v>
      </c>
    </row>
    <row r="3" spans="1:3" ht="15" customHeight="1" x14ac:dyDescent="0.15">
      <c r="A3" s="3" t="s">
        <v>123</v>
      </c>
      <c r="C3" s="75" t="s">
        <v>2</v>
      </c>
    </row>
    <row r="4" spans="1:3" ht="15" customHeight="1" x14ac:dyDescent="0.2">
      <c r="A4" s="95" t="s">
        <v>119</v>
      </c>
      <c r="B4" s="398" t="s">
        <v>124</v>
      </c>
      <c r="C4" s="396"/>
    </row>
    <row r="5" spans="1:3" ht="15" customHeight="1" x14ac:dyDescent="0.2">
      <c r="A5" s="98" t="s">
        <v>125</v>
      </c>
      <c r="B5" s="403">
        <v>2108</v>
      </c>
      <c r="C5" s="404"/>
    </row>
    <row r="6" spans="1:3" ht="15" customHeight="1" x14ac:dyDescent="0.2">
      <c r="A6" s="99">
        <v>4</v>
      </c>
      <c r="B6" s="405">
        <v>2325</v>
      </c>
      <c r="C6" s="406"/>
    </row>
    <row r="7" spans="1:3" ht="15" customHeight="1" x14ac:dyDescent="0.2">
      <c r="A7" s="100">
        <v>5</v>
      </c>
      <c r="B7" s="407">
        <v>2423</v>
      </c>
      <c r="C7" s="408"/>
    </row>
    <row r="8" spans="1:3" ht="15" customHeight="1" x14ac:dyDescent="0.2">
      <c r="B8" s="103"/>
      <c r="C8" s="93" t="s">
        <v>122</v>
      </c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 xr:uid="{375C726B-0669-4E9B-8AF9-D272C0425C2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8B99-43F0-47CA-A7C6-D217723CA578}">
  <sheetPr codeName="Sheet8"/>
  <dimension ref="A1:F11"/>
  <sheetViews>
    <sheetView zoomScale="110" zoomScaleNormal="110" workbookViewId="0"/>
  </sheetViews>
  <sheetFormatPr defaultColWidth="8.77734375" defaultRowHeight="15" customHeight="1" x14ac:dyDescent="0.2"/>
  <cols>
    <col min="1" max="1" width="11.21875" style="24" customWidth="1"/>
    <col min="2" max="2" width="12.44140625" style="24" customWidth="1"/>
    <col min="3" max="6" width="15.6640625" style="24" customWidth="1"/>
    <col min="7" max="16384" width="8.77734375" style="24"/>
  </cols>
  <sheetData>
    <row r="1" spans="1:6" ht="15" customHeight="1" x14ac:dyDescent="0.2">
      <c r="A1" s="368" t="s">
        <v>521</v>
      </c>
    </row>
    <row r="3" spans="1:6" ht="15" customHeight="1" x14ac:dyDescent="0.15">
      <c r="A3" s="24" t="s">
        <v>126</v>
      </c>
      <c r="F3" s="104" t="s">
        <v>2</v>
      </c>
    </row>
    <row r="4" spans="1:6" ht="15" customHeight="1" x14ac:dyDescent="0.2">
      <c r="A4" s="105" t="s">
        <v>119</v>
      </c>
      <c r="B4" s="106" t="s">
        <v>3</v>
      </c>
      <c r="C4" s="106" t="s">
        <v>127</v>
      </c>
      <c r="D4" s="107" t="s">
        <v>128</v>
      </c>
      <c r="E4" s="106" t="s">
        <v>129</v>
      </c>
      <c r="F4" s="108" t="s">
        <v>130</v>
      </c>
    </row>
    <row r="5" spans="1:6" ht="15" customHeight="1" x14ac:dyDescent="0.2">
      <c r="A5" s="409" t="s">
        <v>131</v>
      </c>
      <c r="B5" s="109" t="s">
        <v>132</v>
      </c>
      <c r="C5" s="110">
        <v>0</v>
      </c>
      <c r="D5" s="110">
        <v>2</v>
      </c>
      <c r="E5" s="110">
        <v>0</v>
      </c>
      <c r="F5" s="111">
        <v>2</v>
      </c>
    </row>
    <row r="6" spans="1:6" ht="15" customHeight="1" x14ac:dyDescent="0.2">
      <c r="A6" s="410"/>
      <c r="B6" s="54" t="s">
        <v>133</v>
      </c>
      <c r="C6" s="112">
        <v>0</v>
      </c>
      <c r="D6" s="112">
        <v>2</v>
      </c>
      <c r="E6" s="112">
        <v>0</v>
      </c>
      <c r="F6" s="113">
        <v>2</v>
      </c>
    </row>
    <row r="7" spans="1:6" ht="15" customHeight="1" x14ac:dyDescent="0.2">
      <c r="A7" s="411">
        <v>4</v>
      </c>
      <c r="B7" s="47" t="s">
        <v>132</v>
      </c>
      <c r="C7" s="110">
        <v>0</v>
      </c>
      <c r="D7" s="110">
        <v>0</v>
      </c>
      <c r="E7" s="110">
        <v>0</v>
      </c>
      <c r="F7" s="111">
        <v>0</v>
      </c>
    </row>
    <row r="8" spans="1:6" ht="15" customHeight="1" x14ac:dyDescent="0.2">
      <c r="A8" s="412"/>
      <c r="B8" s="50" t="s">
        <v>133</v>
      </c>
      <c r="C8" s="112">
        <v>0</v>
      </c>
      <c r="D8" s="112">
        <v>0</v>
      </c>
      <c r="E8" s="112">
        <v>0</v>
      </c>
      <c r="F8" s="113">
        <v>0</v>
      </c>
    </row>
    <row r="9" spans="1:6" ht="15" customHeight="1" x14ac:dyDescent="0.2">
      <c r="A9" s="413">
        <v>5</v>
      </c>
      <c r="B9" s="54" t="s">
        <v>132</v>
      </c>
      <c r="C9" s="114">
        <v>0</v>
      </c>
      <c r="D9" s="114">
        <v>0</v>
      </c>
      <c r="E9" s="114">
        <v>2</v>
      </c>
      <c r="F9" s="115">
        <f>SUM(C9:E9)</f>
        <v>2</v>
      </c>
    </row>
    <row r="10" spans="1:6" ht="15" customHeight="1" x14ac:dyDescent="0.2">
      <c r="A10" s="414"/>
      <c r="B10" s="116" t="s">
        <v>133</v>
      </c>
      <c r="C10" s="114">
        <v>0</v>
      </c>
      <c r="D10" s="114">
        <v>0</v>
      </c>
      <c r="E10" s="114">
        <v>4</v>
      </c>
      <c r="F10" s="117">
        <f>SUM(C10:E10)</f>
        <v>4</v>
      </c>
    </row>
    <row r="11" spans="1:6" ht="15" customHeight="1" x14ac:dyDescent="0.2">
      <c r="A11" s="58"/>
      <c r="B11" s="118"/>
      <c r="C11" s="118"/>
      <c r="D11" s="118"/>
      <c r="E11" s="118"/>
      <c r="F11" s="119" t="s">
        <v>122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 xr:uid="{FF46A1CC-8F5E-4087-8B6C-1BB08461782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2025-04-14T05:20:05Z</dcterms:modified>
</cp:coreProperties>
</file>