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85027\Desktop\"/>
    </mc:Choice>
  </mc:AlternateContent>
  <bookViews>
    <workbookView xWindow="0" yWindow="0" windowWidth="28770" windowHeight="2325"/>
  </bookViews>
  <sheets>
    <sheet name="会計別一覧表" sheetId="1" r:id="rId1"/>
    <sheet name="一般会計　歳入款別" sheetId="2" r:id="rId2"/>
    <sheet name="一般会計　歳出目的別" sheetId="3" r:id="rId3"/>
    <sheet name="一般会計　歳出性質別" sheetId="4" r:id="rId4"/>
    <sheet name="自主財源と依存財源" sheetId="5" r:id="rId5"/>
    <sheet name="債務負担行為" sheetId="6" r:id="rId6"/>
    <sheet name="地方債" sheetId="7" r:id="rId7"/>
    <sheet name="款別主要事業　歳入" sheetId="10" r:id="rId8"/>
    <sheet name="款別主要事業　歳出 " sheetId="11" r:id="rId9"/>
  </sheets>
  <definedNames>
    <definedName name="_xlnm._FilterDatabase" localSheetId="8" hidden="1">'款別主要事業　歳出 '!$A$5:$H$243</definedName>
    <definedName name="_xlnm._FilterDatabase" localSheetId="7" hidden="1">'款別主要事業　歳入'!$A$1:$D$151</definedName>
    <definedName name="_xlnm.Print_Area" localSheetId="8">'款別主要事業　歳出 '!$A$1:$H$260</definedName>
    <definedName name="_xlnm.Print_Area" localSheetId="7">'款別主要事業　歳入'!$A$1:$D$159</definedName>
    <definedName name="_xlnm.Print_Titles" localSheetId="8">'款別主要事業　歳出 '!$2:$4</definedName>
    <definedName name="_xlnm.Print_Titles" localSheetId="7">'款別主要事業　歳入'!$3:$4</definedName>
  </definedNames>
  <calcPr calcId="0"/>
</workbook>
</file>

<file path=xl/calcChain.xml><?xml version="1.0" encoding="utf-8"?>
<calcChain xmlns="http://schemas.openxmlformats.org/spreadsheetml/2006/main">
  <c r="G259" i="11" l="1"/>
  <c r="C254" i="11"/>
  <c r="A254" i="11"/>
  <c r="C253" i="11"/>
  <c r="A253" i="11"/>
  <c r="A251" i="11"/>
  <c r="A187" i="11"/>
  <c r="A181" i="11"/>
  <c r="A174" i="11"/>
  <c r="A156" i="11"/>
  <c r="A155" i="11"/>
  <c r="A154" i="11"/>
  <c r="A150" i="11"/>
  <c r="A140" i="11"/>
  <c r="A128" i="11"/>
  <c r="E67" i="11"/>
  <c r="D67" i="11"/>
  <c r="A42" i="11"/>
  <c r="A41" i="11"/>
  <c r="A25" i="11"/>
  <c r="A24" i="11"/>
  <c r="A23" i="11"/>
  <c r="A6" i="11"/>
  <c r="A3" i="11"/>
  <c r="D151" i="10"/>
  <c r="D147" i="10"/>
  <c r="A127" i="10"/>
  <c r="A114" i="10"/>
  <c r="A112" i="10"/>
  <c r="A107" i="10"/>
  <c r="A104" i="10"/>
  <c r="A102" i="10"/>
  <c r="A77" i="10"/>
  <c r="A44" i="10"/>
  <c r="A27" i="10"/>
  <c r="A24" i="10"/>
  <c r="A21" i="10"/>
  <c r="A20" i="10"/>
  <c r="A19" i="10"/>
  <c r="A18" i="10"/>
  <c r="A17" i="10"/>
  <c r="C4" i="10"/>
</calcChain>
</file>

<file path=xl/comments1.xml><?xml version="1.0" encoding="utf-8"?>
<comments xmlns="http://schemas.openxmlformats.org/spreadsheetml/2006/main">
  <authors>
    <author>越谷市役所</author>
  </authors>
  <commentList>
    <comment ref="C113" authorId="0" shapeId="0">
      <text>
        <r>
          <rPr>
            <sz val="8"/>
            <color indexed="10"/>
            <rFont val="ＭＳ Ｐゴシック"/>
            <family val="3"/>
            <charset val="128"/>
          </rPr>
          <t>Ｈ３０：１９０</t>
        </r>
      </text>
    </comment>
  </commentList>
</comments>
</file>

<file path=xl/sharedStrings.xml><?xml version="1.0" encoding="utf-8"?>
<sst xmlns="http://schemas.openxmlformats.org/spreadsheetml/2006/main" count="874" uniqueCount="762">
  <si>
    <t>本年度予算額</t>
  </si>
  <si>
    <t>前年度予算額</t>
  </si>
  <si>
    <t>比較増減額</t>
  </si>
  <si>
    <t>増減率</t>
  </si>
  <si>
    <t>一般会計</t>
  </si>
  <si>
    <t>特別会計</t>
  </si>
  <si>
    <t>国民健康保険</t>
  </si>
  <si>
    <t>後期高齢者医療</t>
  </si>
  <si>
    <t>介護保険</t>
  </si>
  <si>
    <t>母子父子寡婦福祉資金貸付金</t>
  </si>
  <si>
    <t>東越谷土地区画整理</t>
  </si>
  <si>
    <t>西大袋土地区画整理</t>
  </si>
  <si>
    <t>公共用地先行取得</t>
  </si>
  <si>
    <t>病院事業会計</t>
  </si>
  <si>
    <t>公共下水道事業会計</t>
  </si>
  <si>
    <t>市債</t>
  </si>
  <si>
    <t>諸収入</t>
  </si>
  <si>
    <t>繰越金</t>
  </si>
  <si>
    <t>繰入金</t>
  </si>
  <si>
    <t>寄附金</t>
  </si>
  <si>
    <t>財産収入</t>
  </si>
  <si>
    <t>県支出金</t>
  </si>
  <si>
    <t>国庫支出金</t>
  </si>
  <si>
    <t>使用料及び手数料</t>
  </si>
  <si>
    <t>分担金及び負担金</t>
  </si>
  <si>
    <t>交通安全対策特別交付金</t>
  </si>
  <si>
    <t>地方交付税</t>
  </si>
  <si>
    <t>地方特例交付金</t>
  </si>
  <si>
    <t>環境性能割交付金</t>
  </si>
  <si>
    <t>地方消費税交付金</t>
  </si>
  <si>
    <t>法人事業税交付金</t>
  </si>
  <si>
    <t>株式等譲渡所得割交付金</t>
  </si>
  <si>
    <t>配当割交付金</t>
  </si>
  <si>
    <t>利子割交付金</t>
  </si>
  <si>
    <t>地方譲与税</t>
  </si>
  <si>
    <t>市税</t>
  </si>
  <si>
    <t>構成比</t>
  </si>
  <si>
    <t>款</t>
  </si>
  <si>
    <t>予備費</t>
  </si>
  <si>
    <t>諸支出金</t>
  </si>
  <si>
    <t>公債費</t>
  </si>
  <si>
    <t>災害復旧費</t>
  </si>
  <si>
    <t>教育費</t>
  </si>
  <si>
    <t>消防費</t>
  </si>
  <si>
    <t>土木費</t>
  </si>
  <si>
    <t>商工費</t>
  </si>
  <si>
    <t>農林水産業費</t>
  </si>
  <si>
    <t>労働費</t>
  </si>
  <si>
    <t>衛生費</t>
  </si>
  <si>
    <t>民生費</t>
  </si>
  <si>
    <t>総務費</t>
  </si>
  <si>
    <t>議会費</t>
  </si>
  <si>
    <t>災害復旧事業費</t>
  </si>
  <si>
    <t>普通建設事業費</t>
  </si>
  <si>
    <t>繰出金</t>
  </si>
  <si>
    <t>貸付金</t>
  </si>
  <si>
    <t>投資及び出資金</t>
  </si>
  <si>
    <t>積立金</t>
  </si>
  <si>
    <t>補助費等</t>
  </si>
  <si>
    <t>維持補修費</t>
  </si>
  <si>
    <t>物件費</t>
  </si>
  <si>
    <t>扶助費</t>
  </si>
  <si>
    <t>人件費</t>
  </si>
  <si>
    <t>区分</t>
  </si>
  <si>
    <t>令和７年度 ～ 令和８年度　</t>
  </si>
  <si>
    <t>中学校施設長寿命化事業</t>
  </si>
  <si>
    <t>中学校施設改修事業</t>
  </si>
  <si>
    <t>小中一貫校整備運営費</t>
  </si>
  <si>
    <t>引越委託料</t>
  </si>
  <si>
    <t>小学校施設改修事業</t>
  </si>
  <si>
    <t>教育システム電算委託料</t>
  </si>
  <si>
    <t>（仮称）桜井分署建設工事費</t>
  </si>
  <si>
    <t>応急対策工事費</t>
  </si>
  <si>
    <t>排水機場施設改修工事費</t>
  </si>
  <si>
    <t>緊急パトロール車購入費</t>
  </si>
  <si>
    <t>令和７年度 ～ 令和１１年度　</t>
  </si>
  <si>
    <t>土地改良施設維持管理適正化事業費負担金</t>
  </si>
  <si>
    <t>特別養護老人ホーム等施設整備促進事業</t>
  </si>
  <si>
    <t>地域防災計画策定支援業務委託料</t>
  </si>
  <si>
    <t>川柳地区センター・公民館整備事業</t>
  </si>
  <si>
    <t>内部事務システム公金収納対応業務委託料</t>
  </si>
  <si>
    <t>体育施設整備事業</t>
  </si>
  <si>
    <t>給食センター整備事業</t>
  </si>
  <si>
    <t>文化財施設整備事業</t>
  </si>
  <si>
    <t>日本文化伝承の館整備事業</t>
  </si>
  <si>
    <t>小中一貫校整備事業</t>
  </si>
  <si>
    <t>学校施設整備事業</t>
  </si>
  <si>
    <t>科学技術体験センター整備事業</t>
  </si>
  <si>
    <t>消防施設整備事業</t>
  </si>
  <si>
    <t>排水路整備事業</t>
  </si>
  <si>
    <t>緑道整備事業</t>
  </si>
  <si>
    <t>公園整備事業</t>
  </si>
  <si>
    <t>街路整備事業</t>
  </si>
  <si>
    <t>河川整備事業</t>
  </si>
  <si>
    <t>道路整備事業</t>
  </si>
  <si>
    <t>水辺施設周辺環境整備事業</t>
  </si>
  <si>
    <t>農業施設整備事業</t>
  </si>
  <si>
    <t>かんがい排水整備事業</t>
  </si>
  <si>
    <t>農道整備事業</t>
  </si>
  <si>
    <t>保健所整備事業</t>
  </si>
  <si>
    <t>児童館整備事業</t>
  </si>
  <si>
    <t>学童保育室整備事業</t>
  </si>
  <si>
    <t>保育所解体事業</t>
  </si>
  <si>
    <t>保育所整備事業</t>
  </si>
  <si>
    <t>老人福祉施設整備事業</t>
  </si>
  <si>
    <t>障がい者施設整備事業</t>
  </si>
  <si>
    <t>防災施設整備事業</t>
  </si>
  <si>
    <t>交流館整備事業</t>
  </si>
  <si>
    <t>市民会館整備事業</t>
  </si>
  <si>
    <t>地区センター・公民館整備事業</t>
  </si>
  <si>
    <t>庁舎整備事業</t>
  </si>
  <si>
    <t>体育施設整備事業債</t>
  </si>
  <si>
    <t>給食センター整備事業債</t>
  </si>
  <si>
    <t>川柳小学校高学年棟校舎整備事業債</t>
  </si>
  <si>
    <t>消防施設整備事業債</t>
  </si>
  <si>
    <t>排水路整備事業債</t>
  </si>
  <si>
    <t>住区基幹公園整備事業債</t>
  </si>
  <si>
    <t>平方公園整備事業債</t>
  </si>
  <si>
    <t>公園施設改修事業債</t>
  </si>
  <si>
    <t>浦和野田線整備事業債</t>
  </si>
  <si>
    <t>健康福祉村大袋線整備事業債</t>
  </si>
  <si>
    <t>越谷吉川線整備事業債</t>
  </si>
  <si>
    <t>応急対策事業債</t>
  </si>
  <si>
    <t>末田落し改修事業債</t>
  </si>
  <si>
    <t>平新川改修事業債</t>
  </si>
  <si>
    <t>排水機場施設改修事業債</t>
  </si>
  <si>
    <t>道路整備事業債</t>
  </si>
  <si>
    <t>かんがい排水整備事業債</t>
  </si>
  <si>
    <t>保育所解体事業債</t>
  </si>
  <si>
    <t>保育所整備事業債</t>
  </si>
  <si>
    <t>老人福祉施設整備事業債</t>
  </si>
  <si>
    <t>市民会館整備事業債</t>
  </si>
  <si>
    <t>地区センター・公民館整備事業債</t>
  </si>
  <si>
    <t>庁舎整備事業債</t>
  </si>
  <si>
    <t>前年度繰越金</t>
  </si>
  <si>
    <t>土地貸付収入</t>
  </si>
  <si>
    <t>地域型保育給付費負担金</t>
  </si>
  <si>
    <t>施設型給付費負担金</t>
  </si>
  <si>
    <t>保険基盤安定負担金</t>
  </si>
  <si>
    <t>印鑑証明手数料</t>
  </si>
  <si>
    <t>戸籍謄抄本手数料</t>
  </si>
  <si>
    <t>住民票諸手数料</t>
  </si>
  <si>
    <t>温水プール等使用料</t>
  </si>
  <si>
    <t>市営住宅使用料</t>
  </si>
  <si>
    <t>学童保育室使用料</t>
  </si>
  <si>
    <t>保育所使用料</t>
  </si>
  <si>
    <t>特別交付税</t>
  </si>
  <si>
    <t>普通交付税</t>
  </si>
  <si>
    <t>自動車重量譲与税</t>
  </si>
  <si>
    <t>小学校施設改修費</t>
  </si>
  <si>
    <t>入学準備金貸付事業</t>
  </si>
  <si>
    <t>病院事業会計負担金</t>
  </si>
  <si>
    <t>病院事業支出金</t>
  </si>
  <si>
    <t>粗大ごみ等収集運搬事業</t>
  </si>
  <si>
    <t>可燃物収集運搬委託料</t>
  </si>
  <si>
    <t>可燃物収集運搬事業</t>
  </si>
  <si>
    <t>資源回収奨励補助金</t>
  </si>
  <si>
    <t>東埼玉資源環境組合負担金</t>
  </si>
  <si>
    <t>東埼玉資源環境組合負担金事業</t>
  </si>
  <si>
    <t>森林環境譲与税基金</t>
  </si>
  <si>
    <t>森林環境譲与税基金費</t>
  </si>
  <si>
    <t>生活排水対策事業</t>
  </si>
  <si>
    <t>食品衛生事業</t>
  </si>
  <si>
    <t>予防接種事業</t>
  </si>
  <si>
    <t>がん検診等事業</t>
  </si>
  <si>
    <t>母子健康づくり事業</t>
  </si>
  <si>
    <t>介護保険会計</t>
  </si>
  <si>
    <t>介護保険会計繰出金</t>
  </si>
  <si>
    <t>老人福祉センター運営費</t>
  </si>
  <si>
    <t>（単位：千円）</t>
    <phoneticPr fontId="18"/>
  </si>
  <si>
    <t>会計名</t>
    <rPh sb="0" eb="1">
      <t>カイ</t>
    </rPh>
    <rPh sb="1" eb="2">
      <t>ケイ</t>
    </rPh>
    <rPh sb="2" eb="3">
      <t>メイ</t>
    </rPh>
    <phoneticPr fontId="19"/>
  </si>
  <si>
    <t>合計</t>
    <rPh sb="0" eb="1">
      <t>ゴウ</t>
    </rPh>
    <rPh sb="1" eb="2">
      <t>ケイ</t>
    </rPh>
    <phoneticPr fontId="19"/>
  </si>
  <si>
    <t>歳入合計</t>
    <rPh sb="0" eb="1">
      <t>トシ</t>
    </rPh>
    <rPh sb="1" eb="2">
      <t>イ</t>
    </rPh>
    <rPh sb="2" eb="3">
      <t>ゴウ</t>
    </rPh>
    <rPh sb="3" eb="4">
      <t>ケイ</t>
    </rPh>
    <phoneticPr fontId="19"/>
  </si>
  <si>
    <t>款名称</t>
    <rPh sb="0" eb="1">
      <t>カン</t>
    </rPh>
    <rPh sb="1" eb="3">
      <t>メイショウ</t>
    </rPh>
    <phoneticPr fontId="21"/>
  </si>
  <si>
    <t>市税</t>
    <phoneticPr fontId="18"/>
  </si>
  <si>
    <t>歳出合計</t>
    <rPh sb="0" eb="1">
      <t>トシ</t>
    </rPh>
    <rPh sb="1" eb="2">
      <t>デ</t>
    </rPh>
    <rPh sb="2" eb="3">
      <t>ゴウ</t>
    </rPh>
    <rPh sb="3" eb="4">
      <t>ケイ</t>
    </rPh>
    <phoneticPr fontId="19"/>
  </si>
  <si>
    <t>小計</t>
    <rPh sb="0" eb="1">
      <t>ショウ</t>
    </rPh>
    <rPh sb="1" eb="2">
      <t>ケイ</t>
    </rPh>
    <phoneticPr fontId="19"/>
  </si>
  <si>
    <t>　補助事業費</t>
    <phoneticPr fontId="18"/>
  </si>
  <si>
    <t>　単独事業費</t>
    <phoneticPr fontId="18"/>
  </si>
  <si>
    <t>　その他</t>
    <phoneticPr fontId="18"/>
  </si>
  <si>
    <t>自主財源</t>
    <rPh sb="0" eb="1">
      <t>ジ</t>
    </rPh>
    <rPh sb="1" eb="2">
      <t>シュ</t>
    </rPh>
    <rPh sb="2" eb="3">
      <t>ザイ</t>
    </rPh>
    <rPh sb="3" eb="4">
      <t>ミナモト</t>
    </rPh>
    <phoneticPr fontId="21"/>
  </si>
  <si>
    <t>依存財源</t>
    <rPh sb="0" eb="1">
      <t>ヤスシ</t>
    </rPh>
    <rPh sb="1" eb="2">
      <t>ゾン</t>
    </rPh>
    <rPh sb="2" eb="3">
      <t>ザイ</t>
    </rPh>
    <rPh sb="3" eb="4">
      <t>ミナモト</t>
    </rPh>
    <phoneticPr fontId="19"/>
  </si>
  <si>
    <t>小計</t>
    <rPh sb="0" eb="1">
      <t>ショウ</t>
    </rPh>
    <rPh sb="1" eb="2">
      <t>ケイ</t>
    </rPh>
    <phoneticPr fontId="21"/>
  </si>
  <si>
    <t>事項</t>
    <rPh sb="0" eb="2">
      <t>ジコウ</t>
    </rPh>
    <phoneticPr fontId="18"/>
  </si>
  <si>
    <t>限度額</t>
    <rPh sb="0" eb="3">
      <t>ゲンドガク</t>
    </rPh>
    <phoneticPr fontId="18"/>
  </si>
  <si>
    <t>期間</t>
    <rPh sb="0" eb="2">
      <t>キカン</t>
    </rPh>
    <phoneticPr fontId="18"/>
  </si>
  <si>
    <t>（単位：千円）</t>
    <rPh sb="1" eb="3">
      <t>タンイ</t>
    </rPh>
    <rPh sb="4" eb="6">
      <t>センエン</t>
    </rPh>
    <phoneticPr fontId="18"/>
  </si>
  <si>
    <t>起債の目的</t>
    <phoneticPr fontId="1"/>
  </si>
  <si>
    <t>限度額</t>
    <phoneticPr fontId="1"/>
  </si>
  <si>
    <t>（単位：千円）</t>
    <rPh sb="1" eb="3">
      <t>タンイ</t>
    </rPh>
    <rPh sb="4" eb="6">
      <t>センエン</t>
    </rPh>
    <phoneticPr fontId="1"/>
  </si>
  <si>
    <t>一般会計予算の内容</t>
    <rPh sb="0" eb="2">
      <t>イッパン</t>
    </rPh>
    <rPh sb="2" eb="4">
      <t>カイケイ</t>
    </rPh>
    <rPh sb="4" eb="6">
      <t>ヨサン</t>
    </rPh>
    <rPh sb="7" eb="9">
      <t>ナイヨウ</t>
    </rPh>
    <phoneticPr fontId="19"/>
  </si>
  <si>
    <t>（歳入）</t>
    <rPh sb="1" eb="3">
      <t>サイニュウ</t>
    </rPh>
    <phoneticPr fontId="19"/>
  </si>
  <si>
    <t>（単位：千円）</t>
    <rPh sb="1" eb="3">
      <t>タンイ</t>
    </rPh>
    <rPh sb="4" eb="6">
      <t>センエン</t>
    </rPh>
    <phoneticPr fontId="19"/>
  </si>
  <si>
    <t>款</t>
    <rPh sb="0" eb="1">
      <t>カン</t>
    </rPh>
    <phoneticPr fontId="19"/>
  </si>
  <si>
    <t>予算額</t>
    <rPh sb="0" eb="3">
      <t>ヨサンガク</t>
    </rPh>
    <phoneticPr fontId="19"/>
  </si>
  <si>
    <t xml:space="preserve"> 1 市税</t>
    <rPh sb="3" eb="5">
      <t>シゼイ</t>
    </rPh>
    <phoneticPr fontId="19"/>
  </si>
  <si>
    <t>市民税（個人22,684,000、法人2,596,000）</t>
    <rPh sb="0" eb="3">
      <t>シミンゼイ</t>
    </rPh>
    <rPh sb="4" eb="6">
      <t>コジン</t>
    </rPh>
    <rPh sb="17" eb="19">
      <t>ホウジン</t>
    </rPh>
    <phoneticPr fontId="19"/>
  </si>
  <si>
    <t>固定資産税（土地8,285,000、家屋8,803,000等）</t>
    <phoneticPr fontId="19"/>
  </si>
  <si>
    <t>軽自動車税</t>
    <phoneticPr fontId="19"/>
  </si>
  <si>
    <t>市たばこ税</t>
    <phoneticPr fontId="19"/>
  </si>
  <si>
    <t>事業所税</t>
    <rPh sb="0" eb="3">
      <t>ジギョウショ</t>
    </rPh>
    <rPh sb="3" eb="4">
      <t>ゼイ</t>
    </rPh>
    <phoneticPr fontId="19"/>
  </si>
  <si>
    <t>都市計画税</t>
    <rPh sb="0" eb="2">
      <t>トシ</t>
    </rPh>
    <rPh sb="2" eb="4">
      <t>ケイカク</t>
    </rPh>
    <rPh sb="4" eb="5">
      <t>ゼイ</t>
    </rPh>
    <phoneticPr fontId="19"/>
  </si>
  <si>
    <t xml:space="preserve"> 2 地方譲与税</t>
    <phoneticPr fontId="19"/>
  </si>
  <si>
    <t>地方揮発油譲与税</t>
    <rPh sb="0" eb="2">
      <t>チホウ</t>
    </rPh>
    <rPh sb="2" eb="5">
      <t>キハツユ</t>
    </rPh>
    <phoneticPr fontId="21"/>
  </si>
  <si>
    <t>森林環境譲与税</t>
    <rPh sb="0" eb="2">
      <t>シンリン</t>
    </rPh>
    <rPh sb="2" eb="4">
      <t>カンキョウ</t>
    </rPh>
    <phoneticPr fontId="21"/>
  </si>
  <si>
    <t xml:space="preserve"> 3 利子割交付金</t>
    <rPh sb="3" eb="4">
      <t>リ</t>
    </rPh>
    <rPh sb="4" eb="5">
      <t>シ</t>
    </rPh>
    <rPh sb="5" eb="6">
      <t>ワリ</t>
    </rPh>
    <rPh sb="6" eb="9">
      <t>コウフキン</t>
    </rPh>
    <phoneticPr fontId="19"/>
  </si>
  <si>
    <t xml:space="preserve"> 4 配当割交付金</t>
    <rPh sb="3" eb="5">
      <t>ハイトウ</t>
    </rPh>
    <rPh sb="5" eb="6">
      <t>ワリ</t>
    </rPh>
    <rPh sb="6" eb="9">
      <t>コウフキン</t>
    </rPh>
    <phoneticPr fontId="19"/>
  </si>
  <si>
    <r>
      <t xml:space="preserve"> 5 </t>
    </r>
    <r>
      <rPr>
        <sz val="9"/>
        <rFont val="BIZ UDゴシック"/>
        <family val="3"/>
        <charset val="128"/>
      </rPr>
      <t>株式等譲渡所得割交付金</t>
    </r>
    <rPh sb="3" eb="5">
      <t>カブシキ</t>
    </rPh>
    <rPh sb="5" eb="6">
      <t>トウ</t>
    </rPh>
    <rPh sb="6" eb="8">
      <t>ジョウト</t>
    </rPh>
    <rPh sb="8" eb="10">
      <t>ショトク</t>
    </rPh>
    <rPh sb="10" eb="11">
      <t>ワリ</t>
    </rPh>
    <rPh sb="11" eb="14">
      <t>コウフキン</t>
    </rPh>
    <phoneticPr fontId="19"/>
  </si>
  <si>
    <t>法人事業税交付金</t>
    <rPh sb="0" eb="2">
      <t>ホウジン</t>
    </rPh>
    <rPh sb="2" eb="5">
      <t>ジギョウゼイ</t>
    </rPh>
    <rPh sb="5" eb="8">
      <t>コウフキン</t>
    </rPh>
    <phoneticPr fontId="21"/>
  </si>
  <si>
    <t>地方消費税交付金</t>
    <phoneticPr fontId="21"/>
  </si>
  <si>
    <t>環境性能割交付金</t>
    <rPh sb="0" eb="2">
      <t>カンキョウ</t>
    </rPh>
    <rPh sb="2" eb="4">
      <t>セイノウ</t>
    </rPh>
    <rPh sb="4" eb="5">
      <t>ワリ</t>
    </rPh>
    <rPh sb="5" eb="8">
      <t>コウフキン</t>
    </rPh>
    <phoneticPr fontId="21"/>
  </si>
  <si>
    <r>
      <t>11 交</t>
    </r>
    <r>
      <rPr>
        <sz val="9"/>
        <rFont val="BIZ UDゴシック"/>
        <family val="3"/>
        <charset val="128"/>
      </rPr>
      <t>通安全対策特別交付金</t>
    </r>
    <phoneticPr fontId="21"/>
  </si>
  <si>
    <t>保育所入所児童保護者負担金</t>
    <phoneticPr fontId="19"/>
  </si>
  <si>
    <t>斎場整備等事業負担金</t>
    <rPh sb="0" eb="2">
      <t>サイジョウ</t>
    </rPh>
    <rPh sb="2" eb="4">
      <t>セイビ</t>
    </rPh>
    <rPh sb="4" eb="5">
      <t>トウ</t>
    </rPh>
    <rPh sb="5" eb="7">
      <t>ジギョウ</t>
    </rPh>
    <rPh sb="7" eb="10">
      <t>フ</t>
    </rPh>
    <phoneticPr fontId="19"/>
  </si>
  <si>
    <t>消防指令業務共同運用事業負担金</t>
    <rPh sb="0" eb="6">
      <t>ショウボウシレイギョウム</t>
    </rPh>
    <rPh sb="6" eb="8">
      <t>キョウドウ</t>
    </rPh>
    <rPh sb="8" eb="10">
      <t>ウンヨウ</t>
    </rPh>
    <rPh sb="10" eb="15">
      <t>ジギョウフタンキン</t>
    </rPh>
    <phoneticPr fontId="20"/>
  </si>
  <si>
    <t>行政財産使用料</t>
    <rPh sb="0" eb="2">
      <t>ギョウセイ</t>
    </rPh>
    <rPh sb="2" eb="4">
      <t>ザイサン</t>
    </rPh>
    <rPh sb="4" eb="7">
      <t>シヨウリョウ</t>
    </rPh>
    <phoneticPr fontId="21"/>
  </si>
  <si>
    <t>地区センター使用料</t>
    <rPh sb="0" eb="2">
      <t>チク</t>
    </rPh>
    <phoneticPr fontId="21"/>
  </si>
  <si>
    <t>中央市民会館使用料</t>
    <rPh sb="0" eb="2">
      <t>チュウオウ</t>
    </rPh>
    <rPh sb="2" eb="4">
      <t>シミン</t>
    </rPh>
    <rPh sb="4" eb="6">
      <t>カイカン</t>
    </rPh>
    <phoneticPr fontId="21"/>
  </si>
  <si>
    <t>斎場使用料</t>
    <rPh sb="0" eb="2">
      <t>サイジョウ</t>
    </rPh>
    <rPh sb="2" eb="5">
      <t>シヨウリョウ</t>
    </rPh>
    <phoneticPr fontId="19"/>
  </si>
  <si>
    <t>道水路等占用料</t>
    <phoneticPr fontId="21"/>
  </si>
  <si>
    <t>コミュニティセンター使用料</t>
    <phoneticPr fontId="19"/>
  </si>
  <si>
    <t>屋外体育施設使用料</t>
    <rPh sb="0" eb="2">
      <t>オクガイ</t>
    </rPh>
    <rPh sb="2" eb="4">
      <t>タイイク</t>
    </rPh>
    <rPh sb="4" eb="6">
      <t>シセツ</t>
    </rPh>
    <phoneticPr fontId="21"/>
  </si>
  <si>
    <t>体育館使用料</t>
    <rPh sb="0" eb="3">
      <t>タイイクカン</t>
    </rPh>
    <phoneticPr fontId="21"/>
  </si>
  <si>
    <t>と畜検査等手数料</t>
    <phoneticPr fontId="21"/>
  </si>
  <si>
    <t>粗大ごみ収集運搬手数料</t>
    <rPh sb="0" eb="2">
      <t>ソダイ</t>
    </rPh>
    <rPh sb="4" eb="6">
      <t>シュウシュウ</t>
    </rPh>
    <rPh sb="6" eb="8">
      <t>ウンパン</t>
    </rPh>
    <rPh sb="8" eb="10">
      <t>テスウ</t>
    </rPh>
    <rPh sb="10" eb="11">
      <t>リョウ</t>
    </rPh>
    <phoneticPr fontId="21"/>
  </si>
  <si>
    <t>障がい者施設サービス給付費負担金</t>
    <rPh sb="0" eb="1">
      <t>サワ</t>
    </rPh>
    <rPh sb="3" eb="4">
      <t>モノ</t>
    </rPh>
    <rPh sb="4" eb="6">
      <t>シセツ</t>
    </rPh>
    <rPh sb="10" eb="12">
      <t>キュウフ</t>
    </rPh>
    <rPh sb="12" eb="13">
      <t>ヒ</t>
    </rPh>
    <rPh sb="13" eb="16">
      <t>フ</t>
    </rPh>
    <phoneticPr fontId="21"/>
  </si>
  <si>
    <t>障がい者グループホーム給付費負担金</t>
    <rPh sb="0" eb="1">
      <t>ショウ</t>
    </rPh>
    <rPh sb="3" eb="4">
      <t>シャ</t>
    </rPh>
    <rPh sb="11" eb="13">
      <t>キュウフ</t>
    </rPh>
    <rPh sb="13" eb="14">
      <t>ヒ</t>
    </rPh>
    <rPh sb="14" eb="16">
      <t>フタン</t>
    </rPh>
    <rPh sb="16" eb="17">
      <t>キン</t>
    </rPh>
    <phoneticPr fontId="21"/>
  </si>
  <si>
    <t>障がい者介護給付費負担金</t>
    <rPh sb="0" eb="1">
      <t>サワ</t>
    </rPh>
    <rPh sb="3" eb="4">
      <t>モノ</t>
    </rPh>
    <rPh sb="4" eb="6">
      <t>カイゴ</t>
    </rPh>
    <rPh sb="6" eb="8">
      <t>キュウフ</t>
    </rPh>
    <rPh sb="8" eb="9">
      <t>ヒ</t>
    </rPh>
    <rPh sb="9" eb="12">
      <t>フ</t>
    </rPh>
    <phoneticPr fontId="21"/>
  </si>
  <si>
    <t>保険基盤安定負担金</t>
    <phoneticPr fontId="21"/>
  </si>
  <si>
    <t>低所得者保険料軽減負担金</t>
    <rPh sb="0" eb="12">
      <t>テイショトクシャホケンリョウケイゲンフタンキン</t>
    </rPh>
    <phoneticPr fontId="21"/>
  </si>
  <si>
    <t>児童扶養手当負担金</t>
    <phoneticPr fontId="21"/>
  </si>
  <si>
    <t>障がい児通所給付費負担金</t>
    <rPh sb="0" eb="1">
      <t>ショウ</t>
    </rPh>
    <rPh sb="3" eb="4">
      <t>ジ</t>
    </rPh>
    <rPh sb="4" eb="6">
      <t>ツウショ</t>
    </rPh>
    <rPh sb="6" eb="8">
      <t>キュウフ</t>
    </rPh>
    <rPh sb="8" eb="9">
      <t>ヒ</t>
    </rPh>
    <rPh sb="9" eb="12">
      <t>フタンキン</t>
    </rPh>
    <phoneticPr fontId="21"/>
  </si>
  <si>
    <t>施設型給付費負担金</t>
    <phoneticPr fontId="21"/>
  </si>
  <si>
    <t>地域型保育給付費負担金</t>
    <phoneticPr fontId="21"/>
  </si>
  <si>
    <t>施設等利用費負担金</t>
    <rPh sb="0" eb="2">
      <t>シセツ</t>
    </rPh>
    <rPh sb="2" eb="3">
      <t>トウ</t>
    </rPh>
    <rPh sb="3" eb="5">
      <t>リヨウ</t>
    </rPh>
    <rPh sb="5" eb="6">
      <t>ヒ</t>
    </rPh>
    <phoneticPr fontId="21"/>
  </si>
  <si>
    <t>児童手当負担金</t>
    <rPh sb="0" eb="2">
      <t>ジドウ</t>
    </rPh>
    <rPh sb="2" eb="4">
      <t>テア</t>
    </rPh>
    <phoneticPr fontId="21"/>
  </si>
  <si>
    <t>生活扶助費等負担金</t>
    <rPh sb="0" eb="2">
      <t>セイカツ</t>
    </rPh>
    <rPh sb="2" eb="6">
      <t>フジョヒトウ</t>
    </rPh>
    <rPh sb="6" eb="9">
      <t>フタンキン</t>
    </rPh>
    <phoneticPr fontId="21"/>
  </si>
  <si>
    <t>医療扶助費等負担金</t>
    <rPh sb="0" eb="2">
      <t>イリョウ</t>
    </rPh>
    <rPh sb="2" eb="6">
      <t>フジョヒトウ</t>
    </rPh>
    <rPh sb="6" eb="9">
      <t>フタンキン</t>
    </rPh>
    <phoneticPr fontId="21"/>
  </si>
  <si>
    <t>介護扶助費等負担金</t>
    <rPh sb="0" eb="2">
      <t>カイゴ</t>
    </rPh>
    <rPh sb="2" eb="6">
      <t>フジョヒトウ</t>
    </rPh>
    <rPh sb="6" eb="9">
      <t>フタンキン</t>
    </rPh>
    <phoneticPr fontId="21"/>
  </si>
  <si>
    <t>未熟児養育医療給付費負担金</t>
    <rPh sb="0" eb="3">
      <t>ミジュクジ</t>
    </rPh>
    <rPh sb="3" eb="5">
      <t>ヨウイク</t>
    </rPh>
    <rPh sb="5" eb="7">
      <t>イリョウ</t>
    </rPh>
    <rPh sb="7" eb="9">
      <t>キュウフ</t>
    </rPh>
    <rPh sb="9" eb="10">
      <t>ヒ</t>
    </rPh>
    <rPh sb="10" eb="13">
      <t>フタンキン</t>
    </rPh>
    <phoneticPr fontId="21"/>
  </si>
  <si>
    <t>小児慢性特定疾病医療費負担金</t>
    <rPh sb="0" eb="2">
      <t>ショウニ</t>
    </rPh>
    <rPh sb="2" eb="4">
      <t>マンセイ</t>
    </rPh>
    <rPh sb="4" eb="6">
      <t>トクテイ</t>
    </rPh>
    <rPh sb="6" eb="8">
      <t>シッペイ</t>
    </rPh>
    <rPh sb="8" eb="11">
      <t>イリョウヒ</t>
    </rPh>
    <rPh sb="11" eb="14">
      <t>フタンキン</t>
    </rPh>
    <phoneticPr fontId="21"/>
  </si>
  <si>
    <t>川柳小学校高学年棟校舎整備事業負担金</t>
    <rPh sb="0" eb="2">
      <t>センリュウ</t>
    </rPh>
    <rPh sb="2" eb="5">
      <t>ショウガッコウ</t>
    </rPh>
    <rPh sb="5" eb="8">
      <t>コウガクネン</t>
    </rPh>
    <rPh sb="8" eb="9">
      <t>ムネ</t>
    </rPh>
    <rPh sb="9" eb="11">
      <t>コウシャ</t>
    </rPh>
    <rPh sb="11" eb="13">
      <t>セイビ</t>
    </rPh>
    <rPh sb="13" eb="15">
      <t>ジギョウ</t>
    </rPh>
    <rPh sb="15" eb="18">
      <t>フタンキン</t>
    </rPh>
    <phoneticPr fontId="21"/>
  </si>
  <si>
    <t>番号制度電算処理システム整備費補助金</t>
    <phoneticPr fontId="19"/>
  </si>
  <si>
    <t>デジタル基盤改革支援補助金</t>
    <rPh sb="4" eb="8">
      <t>キバンカイカク</t>
    </rPh>
    <rPh sb="8" eb="10">
      <t>シエン</t>
    </rPh>
    <rPh sb="10" eb="13">
      <t>ホジョキン</t>
    </rPh>
    <phoneticPr fontId="21"/>
  </si>
  <si>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19"/>
  </si>
  <si>
    <t>個人番号カード関連事務費補助金</t>
    <rPh sb="0" eb="2">
      <t>コジン</t>
    </rPh>
    <rPh sb="2" eb="4">
      <t>バンゴウ</t>
    </rPh>
    <rPh sb="7" eb="9">
      <t>カンレン</t>
    </rPh>
    <rPh sb="9" eb="11">
      <t>ジム</t>
    </rPh>
    <rPh sb="11" eb="12">
      <t>ヒ</t>
    </rPh>
    <rPh sb="12" eb="15">
      <t>ホジョキン</t>
    </rPh>
    <phoneticPr fontId="21"/>
  </si>
  <si>
    <t>重層的支援体制整備事業交付金</t>
    <phoneticPr fontId="21"/>
  </si>
  <si>
    <t>子ども・子育て支援交付金</t>
    <rPh sb="0" eb="1">
      <t>コ</t>
    </rPh>
    <rPh sb="4" eb="6">
      <t>コソダ</t>
    </rPh>
    <rPh sb="7" eb="9">
      <t>シエン</t>
    </rPh>
    <rPh sb="9" eb="12">
      <t>コウフキン</t>
    </rPh>
    <phoneticPr fontId="21"/>
  </si>
  <si>
    <t>保育対策総合支援事業費補助金</t>
    <rPh sb="0" eb="2">
      <t>ホイク</t>
    </rPh>
    <rPh sb="2" eb="4">
      <t>タイサク</t>
    </rPh>
    <rPh sb="4" eb="6">
      <t>ソウゴウ</t>
    </rPh>
    <rPh sb="6" eb="8">
      <t>シエン</t>
    </rPh>
    <rPh sb="8" eb="10">
      <t>ジギョウ</t>
    </rPh>
    <rPh sb="10" eb="11">
      <t>ヒ</t>
    </rPh>
    <rPh sb="11" eb="14">
      <t>ホジョキン</t>
    </rPh>
    <phoneticPr fontId="21"/>
  </si>
  <si>
    <t>妊婦のための支援給付費交付金</t>
    <rPh sb="0" eb="2">
      <t>ニンプ</t>
    </rPh>
    <rPh sb="6" eb="8">
      <t>シエン</t>
    </rPh>
    <rPh sb="8" eb="10">
      <t>キュウフ</t>
    </rPh>
    <rPh sb="10" eb="11">
      <t>ヒ</t>
    </rPh>
    <rPh sb="11" eb="14">
      <t>コウフキン</t>
    </rPh>
    <phoneticPr fontId="21"/>
  </si>
  <si>
    <t>循環型社会形成推進交付金</t>
    <rPh sb="0" eb="3">
      <t>ジュンカンガタ</t>
    </rPh>
    <rPh sb="3" eb="5">
      <t>シャカイ</t>
    </rPh>
    <rPh sb="5" eb="7">
      <t>ケイセイ</t>
    </rPh>
    <rPh sb="7" eb="9">
      <t>スイシン</t>
    </rPh>
    <rPh sb="9" eb="12">
      <t>コウフキン</t>
    </rPh>
    <phoneticPr fontId="21"/>
  </si>
  <si>
    <t>道路整備事業費補助金</t>
    <rPh sb="0" eb="2">
      <t>ドウロ</t>
    </rPh>
    <rPh sb="2" eb="4">
      <t>セイビ</t>
    </rPh>
    <rPh sb="4" eb="7">
      <t>ジギョウヒ</t>
    </rPh>
    <rPh sb="7" eb="10">
      <t>ホジョキン</t>
    </rPh>
    <phoneticPr fontId="21"/>
  </si>
  <si>
    <t>越谷吉川線整備事業費補助金</t>
    <rPh sb="0" eb="2">
      <t>コシガヤ</t>
    </rPh>
    <rPh sb="2" eb="4">
      <t>ヨシカワ</t>
    </rPh>
    <rPh sb="4" eb="5">
      <t>セン</t>
    </rPh>
    <rPh sb="5" eb="7">
      <t>セイビ</t>
    </rPh>
    <rPh sb="7" eb="10">
      <t>ジギョウヒ</t>
    </rPh>
    <rPh sb="10" eb="13">
      <t>ホジョキン</t>
    </rPh>
    <phoneticPr fontId="21"/>
  </si>
  <si>
    <t>健康福祉村大袋線整備事業費補助金</t>
    <rPh sb="0" eb="2">
      <t>ケンコウ</t>
    </rPh>
    <rPh sb="2" eb="4">
      <t>フクシ</t>
    </rPh>
    <rPh sb="4" eb="5">
      <t>ムラ</t>
    </rPh>
    <rPh sb="5" eb="7">
      <t>オオブクロ</t>
    </rPh>
    <rPh sb="7" eb="8">
      <t>セン</t>
    </rPh>
    <rPh sb="8" eb="10">
      <t>セイビ</t>
    </rPh>
    <rPh sb="10" eb="12">
      <t>ジギョウ</t>
    </rPh>
    <rPh sb="12" eb="13">
      <t>ヒ</t>
    </rPh>
    <rPh sb="13" eb="16">
      <t>ホジョキン</t>
    </rPh>
    <phoneticPr fontId="21"/>
  </si>
  <si>
    <t>平方公園整備事業費補助金</t>
    <phoneticPr fontId="21"/>
  </si>
  <si>
    <t>学校施設整備事業交付金</t>
    <phoneticPr fontId="21"/>
  </si>
  <si>
    <t>区画整理事業費補助金</t>
    <phoneticPr fontId="19"/>
  </si>
  <si>
    <t>国民年金事務委託金</t>
    <rPh sb="0" eb="2">
      <t>コクミン</t>
    </rPh>
    <rPh sb="2" eb="4">
      <t>ネンキン</t>
    </rPh>
    <rPh sb="4" eb="6">
      <t>ジム</t>
    </rPh>
    <rPh sb="6" eb="8">
      <t>イタク</t>
    </rPh>
    <rPh sb="8" eb="9">
      <t>キン</t>
    </rPh>
    <phoneticPr fontId="21"/>
  </si>
  <si>
    <t>後期高齢者医療保険基盤安定負担金</t>
    <rPh sb="0" eb="2">
      <t>コウキ</t>
    </rPh>
    <rPh sb="2" eb="5">
      <t>コウレイシャ</t>
    </rPh>
    <rPh sb="5" eb="7">
      <t>イリョウ</t>
    </rPh>
    <rPh sb="7" eb="9">
      <t>ホケン</t>
    </rPh>
    <rPh sb="9" eb="11">
      <t>キバン</t>
    </rPh>
    <rPh sb="11" eb="13">
      <t>アンテイ</t>
    </rPh>
    <rPh sb="13" eb="16">
      <t>フ</t>
    </rPh>
    <phoneticPr fontId="21"/>
  </si>
  <si>
    <t>障がい児通所給付費負担金</t>
    <rPh sb="0" eb="1">
      <t>ショウ</t>
    </rPh>
    <rPh sb="3" eb="4">
      <t>ジ</t>
    </rPh>
    <rPh sb="4" eb="9">
      <t>ツウショキュウフヒ</t>
    </rPh>
    <rPh sb="9" eb="12">
      <t>フタンキン</t>
    </rPh>
    <phoneticPr fontId="21"/>
  </si>
  <si>
    <t>施設等利用費負担金</t>
    <rPh sb="0" eb="5">
      <t>シセツトウリヨウ</t>
    </rPh>
    <phoneticPr fontId="21"/>
  </si>
  <si>
    <t>消費者行政活性化補助金</t>
    <rPh sb="0" eb="3">
      <t>ショウヒシャ</t>
    </rPh>
    <rPh sb="3" eb="5">
      <t>ギョウセイ</t>
    </rPh>
    <rPh sb="5" eb="8">
      <t>カッセイカ</t>
    </rPh>
    <rPh sb="8" eb="11">
      <t>ホジョキン</t>
    </rPh>
    <phoneticPr fontId="21"/>
  </si>
  <si>
    <t>重度心身障がい者医療費補助金</t>
    <phoneticPr fontId="21"/>
  </si>
  <si>
    <t>在宅重度心身障がい者手当給付費補助金</t>
    <phoneticPr fontId="21"/>
  </si>
  <si>
    <t>放課後児童健全育成事業費補助金</t>
    <rPh sb="0" eb="3">
      <t>ホウカゴ</t>
    </rPh>
    <rPh sb="3" eb="5">
      <t>ジドウ</t>
    </rPh>
    <rPh sb="5" eb="7">
      <t>ケンゼン</t>
    </rPh>
    <rPh sb="7" eb="9">
      <t>イクセイ</t>
    </rPh>
    <rPh sb="9" eb="12">
      <t>ジギョウヒ</t>
    </rPh>
    <rPh sb="12" eb="15">
      <t>ホジョキン</t>
    </rPh>
    <phoneticPr fontId="21"/>
  </si>
  <si>
    <t>乳幼児医療給付費補助金</t>
    <phoneticPr fontId="21"/>
  </si>
  <si>
    <t>多子世帯保育料軽減事業費補助金</t>
    <phoneticPr fontId="21"/>
  </si>
  <si>
    <t>妊婦のための支援給付費補助金</t>
    <rPh sb="0" eb="2">
      <t>ニンプ</t>
    </rPh>
    <rPh sb="6" eb="8">
      <t>シエン</t>
    </rPh>
    <rPh sb="8" eb="10">
      <t>キュウフ</t>
    </rPh>
    <rPh sb="10" eb="11">
      <t>ヒ</t>
    </rPh>
    <rPh sb="11" eb="14">
      <t>ホジョキン</t>
    </rPh>
    <phoneticPr fontId="21"/>
  </si>
  <si>
    <t>合併処理浄化槽設置整備奨励交付金</t>
    <rPh sb="0" eb="2">
      <t>ガッペイ</t>
    </rPh>
    <rPh sb="2" eb="4">
      <t>ショリ</t>
    </rPh>
    <rPh sb="4" eb="7">
      <t>ジョウカソウ</t>
    </rPh>
    <rPh sb="7" eb="9">
      <t>セッチ</t>
    </rPh>
    <rPh sb="9" eb="11">
      <t>セイビ</t>
    </rPh>
    <rPh sb="11" eb="13">
      <t>ショウレイ</t>
    </rPh>
    <rPh sb="13" eb="16">
      <t>コウフキン</t>
    </rPh>
    <phoneticPr fontId="21"/>
  </si>
  <si>
    <t>かんがい排水整備事業費補助金</t>
    <rPh sb="4" eb="6">
      <t>ハイスイ</t>
    </rPh>
    <rPh sb="6" eb="8">
      <t>セイビ</t>
    </rPh>
    <rPh sb="8" eb="10">
      <t>ジギョウ</t>
    </rPh>
    <rPh sb="11" eb="14">
      <t>ホジョキン</t>
    </rPh>
    <phoneticPr fontId="20"/>
  </si>
  <si>
    <t>県民税賦課徴収委託金</t>
    <phoneticPr fontId="21"/>
  </si>
  <si>
    <t>参議院議員選挙費委託金</t>
    <rPh sb="0" eb="3">
      <t>サンギイン</t>
    </rPh>
    <rPh sb="3" eb="7">
      <t>ギインセンキョ</t>
    </rPh>
    <rPh sb="7" eb="8">
      <t>ヒ</t>
    </rPh>
    <rPh sb="8" eb="10">
      <t>イタク</t>
    </rPh>
    <rPh sb="10" eb="11">
      <t>キン</t>
    </rPh>
    <phoneticPr fontId="19"/>
  </si>
  <si>
    <t>基幹統計調査事務委託金</t>
    <rPh sb="0" eb="2">
      <t>キカン</t>
    </rPh>
    <rPh sb="2" eb="4">
      <t>トウケイ</t>
    </rPh>
    <rPh sb="4" eb="6">
      <t>チョウサ</t>
    </rPh>
    <rPh sb="6" eb="8">
      <t>ジム</t>
    </rPh>
    <rPh sb="8" eb="10">
      <t>イタク</t>
    </rPh>
    <rPh sb="10" eb="11">
      <t>キン</t>
    </rPh>
    <phoneticPr fontId="21"/>
  </si>
  <si>
    <t>建物貸付収入</t>
    <phoneticPr fontId="21"/>
  </si>
  <si>
    <t>一般寄附金</t>
    <rPh sb="0" eb="5">
      <t>イッパンキフキン</t>
    </rPh>
    <phoneticPr fontId="21"/>
  </si>
  <si>
    <t>越谷しらこばと基金寄附金</t>
    <rPh sb="0" eb="2">
      <t>コシガヤ</t>
    </rPh>
    <rPh sb="7" eb="9">
      <t>キキン</t>
    </rPh>
    <rPh sb="9" eb="12">
      <t>キフキン</t>
    </rPh>
    <phoneticPr fontId="21"/>
  </si>
  <si>
    <t>体育費寄附金</t>
    <rPh sb="0" eb="6">
      <t>タイイクヒキフキン</t>
    </rPh>
    <phoneticPr fontId="21"/>
  </si>
  <si>
    <t>財政調整基金繰入金　　</t>
    <phoneticPr fontId="21"/>
  </si>
  <si>
    <t>しらこばと基金繰入金　　</t>
    <phoneticPr fontId="21"/>
  </si>
  <si>
    <t>公共施設等整備基金繰入金</t>
    <rPh sb="9" eb="12">
      <t>クリイレキン</t>
    </rPh>
    <phoneticPr fontId="21"/>
  </si>
  <si>
    <t>森林環境譲与税基金繰入金</t>
    <rPh sb="0" eb="2">
      <t>シンリン</t>
    </rPh>
    <rPh sb="2" eb="4">
      <t>カンキョウ</t>
    </rPh>
    <rPh sb="4" eb="6">
      <t>ジョウヨ</t>
    </rPh>
    <rPh sb="6" eb="7">
      <t>ゼイ</t>
    </rPh>
    <rPh sb="9" eb="12">
      <t>クリイレキン</t>
    </rPh>
    <phoneticPr fontId="21"/>
  </si>
  <si>
    <t>介護保険特別会計繰入金</t>
    <rPh sb="0" eb="8">
      <t>カイゴホケントクベツカイケイ</t>
    </rPh>
    <rPh sb="8" eb="11">
      <t>クリイレキン</t>
    </rPh>
    <phoneticPr fontId="21"/>
  </si>
  <si>
    <t>歳計現金預金利子</t>
    <phoneticPr fontId="21"/>
  </si>
  <si>
    <t>歳計現金預金利子</t>
    <rPh sb="0" eb="2">
      <t>サイケイ</t>
    </rPh>
    <rPh sb="2" eb="4">
      <t>ゲンキン</t>
    </rPh>
    <rPh sb="4" eb="6">
      <t>ヨキン</t>
    </rPh>
    <rPh sb="6" eb="8">
      <t>リシ</t>
    </rPh>
    <phoneticPr fontId="21"/>
  </si>
  <si>
    <t>中小企業資金融資預託金元利収入</t>
    <rPh sb="0" eb="2">
      <t>チュウショウ</t>
    </rPh>
    <rPh sb="2" eb="4">
      <t>キギョウ</t>
    </rPh>
    <rPh sb="4" eb="6">
      <t>シキン</t>
    </rPh>
    <rPh sb="6" eb="8">
      <t>ユウシ</t>
    </rPh>
    <rPh sb="8" eb="11">
      <t>ヨタクキン</t>
    </rPh>
    <rPh sb="11" eb="13">
      <t>ガンリ</t>
    </rPh>
    <rPh sb="13" eb="15">
      <t>シュウニュウ</t>
    </rPh>
    <phoneticPr fontId="21"/>
  </si>
  <si>
    <t>後期高齢者医療健康診査業務受託収入</t>
    <rPh sb="0" eb="2">
      <t>コウキ</t>
    </rPh>
    <rPh sb="2" eb="5">
      <t>コウレイシャ</t>
    </rPh>
    <rPh sb="5" eb="7">
      <t>イリョウ</t>
    </rPh>
    <rPh sb="7" eb="9">
      <t>ケンコウ</t>
    </rPh>
    <rPh sb="9" eb="11">
      <t>シンサ</t>
    </rPh>
    <rPh sb="11" eb="13">
      <t>ギョウム</t>
    </rPh>
    <rPh sb="13" eb="15">
      <t>ジュタク</t>
    </rPh>
    <rPh sb="15" eb="17">
      <t>シュウニュウ</t>
    </rPh>
    <phoneticPr fontId="21"/>
  </si>
  <si>
    <t>競艇事業収入</t>
    <phoneticPr fontId="21"/>
  </si>
  <si>
    <t>障がい福祉サービス事業訓練等給付費等収入</t>
    <rPh sb="0" eb="1">
      <t>ショウ</t>
    </rPh>
    <rPh sb="3" eb="5">
      <t>フクシ</t>
    </rPh>
    <rPh sb="9" eb="11">
      <t>ジギョウ</t>
    </rPh>
    <rPh sb="11" eb="14">
      <t>クンレンナド</t>
    </rPh>
    <rPh sb="14" eb="16">
      <t>キュウフ</t>
    </rPh>
    <rPh sb="16" eb="18">
      <t>ヒナド</t>
    </rPh>
    <rPh sb="18" eb="20">
      <t>シュウニュウ</t>
    </rPh>
    <phoneticPr fontId="21"/>
  </si>
  <si>
    <t>児童発達支援センター給付費収入</t>
    <rPh sb="0" eb="2">
      <t>ジドウ</t>
    </rPh>
    <rPh sb="2" eb="4">
      <t>ハッタツ</t>
    </rPh>
    <rPh sb="4" eb="6">
      <t>シエン</t>
    </rPh>
    <rPh sb="10" eb="12">
      <t>キュウフ</t>
    </rPh>
    <rPh sb="12" eb="13">
      <t>ヒ</t>
    </rPh>
    <rPh sb="13" eb="15">
      <t>シュウニュウ</t>
    </rPh>
    <phoneticPr fontId="21"/>
  </si>
  <si>
    <t>保育所給食費実費徴収金</t>
    <rPh sb="0" eb="2">
      <t>ホイク</t>
    </rPh>
    <rPh sb="2" eb="3">
      <t>ジョ</t>
    </rPh>
    <rPh sb="3" eb="6">
      <t>キュウショクヒ</t>
    </rPh>
    <rPh sb="6" eb="8">
      <t>ジッピ</t>
    </rPh>
    <rPh sb="8" eb="10">
      <t>チョウシュウ</t>
    </rPh>
    <rPh sb="10" eb="11">
      <t>キン</t>
    </rPh>
    <phoneticPr fontId="21"/>
  </si>
  <si>
    <t>学校給食費実費徴収金</t>
    <phoneticPr fontId="19"/>
  </si>
  <si>
    <t>収入印紙等売捌収入</t>
    <rPh sb="0" eb="2">
      <t>シュウニュウ</t>
    </rPh>
    <rPh sb="2" eb="4">
      <t>インシ</t>
    </rPh>
    <rPh sb="4" eb="5">
      <t>トウ</t>
    </rPh>
    <rPh sb="5" eb="7">
      <t>ウリサバ</t>
    </rPh>
    <rPh sb="7" eb="9">
      <t>シュウニュウ</t>
    </rPh>
    <phoneticPr fontId="21"/>
  </si>
  <si>
    <t>古紙等売払代金</t>
    <rPh sb="0" eb="2">
      <t>コシ</t>
    </rPh>
    <rPh sb="2" eb="3">
      <t>トウ</t>
    </rPh>
    <rPh sb="3" eb="5">
      <t>ウリハラ</t>
    </rPh>
    <rPh sb="5" eb="7">
      <t>ダイキン</t>
    </rPh>
    <phoneticPr fontId="21"/>
  </si>
  <si>
    <t>金属等売払代金</t>
    <rPh sb="0" eb="2">
      <t>キンゾク</t>
    </rPh>
    <rPh sb="2" eb="3">
      <t>トウ</t>
    </rPh>
    <rPh sb="3" eb="5">
      <t>ウリハラ</t>
    </rPh>
    <rPh sb="5" eb="7">
      <t>ダイキン</t>
    </rPh>
    <phoneticPr fontId="21"/>
  </si>
  <si>
    <t>市町村振興協会交付金</t>
    <rPh sb="0" eb="3">
      <t>シチョウソン</t>
    </rPh>
    <rPh sb="3" eb="5">
      <t>シンコウ</t>
    </rPh>
    <rPh sb="5" eb="7">
      <t>キョウカイ</t>
    </rPh>
    <rPh sb="7" eb="10">
      <t>コウフキン</t>
    </rPh>
    <phoneticPr fontId="21"/>
  </si>
  <si>
    <t>コミュニティプラザ貸付収入</t>
    <rPh sb="9" eb="11">
      <t>カシツケ</t>
    </rPh>
    <rPh sb="11" eb="13">
      <t>シュウニュウ</t>
    </rPh>
    <phoneticPr fontId="21"/>
  </si>
  <si>
    <t>学校施設整備事業債(小中学校)</t>
    <rPh sb="10" eb="14">
      <t>ショウチュウガッコウ</t>
    </rPh>
    <phoneticPr fontId="19"/>
  </si>
  <si>
    <t>歳　入　　計</t>
    <rPh sb="0" eb="1">
      <t>トシ</t>
    </rPh>
    <rPh sb="2" eb="3">
      <t>イリ</t>
    </rPh>
    <rPh sb="5" eb="6">
      <t>ケイ</t>
    </rPh>
    <phoneticPr fontId="19"/>
  </si>
  <si>
    <t>（歳出）</t>
    <rPh sb="1" eb="3">
      <t>サイシュツ</t>
    </rPh>
    <phoneticPr fontId="19"/>
  </si>
  <si>
    <t>細節名等</t>
    <rPh sb="0" eb="2">
      <t>サイセツ</t>
    </rPh>
    <rPh sb="2" eb="3">
      <t>メイ</t>
    </rPh>
    <rPh sb="3" eb="4">
      <t>トウ</t>
    </rPh>
    <phoneticPr fontId="21"/>
  </si>
  <si>
    <t>特 　定 　財　 源</t>
    <rPh sb="0" eb="1">
      <t>トク</t>
    </rPh>
    <rPh sb="3" eb="4">
      <t>サダム</t>
    </rPh>
    <rPh sb="6" eb="7">
      <t>ザイ</t>
    </rPh>
    <rPh sb="9" eb="10">
      <t>ミナモト</t>
    </rPh>
    <phoneticPr fontId="19"/>
  </si>
  <si>
    <t>事業費</t>
    <rPh sb="0" eb="3">
      <t>ジギョウヒ</t>
    </rPh>
    <phoneticPr fontId="19"/>
  </si>
  <si>
    <t>国</t>
    <rPh sb="0" eb="1">
      <t>クニ</t>
    </rPh>
    <phoneticPr fontId="19"/>
  </si>
  <si>
    <t>県</t>
    <rPh sb="0" eb="1">
      <t>ケン</t>
    </rPh>
    <phoneticPr fontId="19"/>
  </si>
  <si>
    <t>市債</t>
    <rPh sb="0" eb="2">
      <t>シサイ</t>
    </rPh>
    <phoneticPr fontId="19"/>
  </si>
  <si>
    <t>その他</t>
    <rPh sb="2" eb="3">
      <t>タ</t>
    </rPh>
    <phoneticPr fontId="19"/>
  </si>
  <si>
    <t>議会費　</t>
    <rPh sb="0" eb="2">
      <t>ギカイ</t>
    </rPh>
    <rPh sb="2" eb="3">
      <t>ヒ</t>
    </rPh>
    <phoneticPr fontId="21"/>
  </si>
  <si>
    <t>議員報酬221,980、議員期末手当102,380、議員共済給付費負担金59,920等</t>
    <rPh sb="12" eb="14">
      <t>ギイン</t>
    </rPh>
    <rPh sb="14" eb="16">
      <t>キマツ</t>
    </rPh>
    <rPh sb="16" eb="18">
      <t>テアテ</t>
    </rPh>
    <rPh sb="42" eb="43">
      <t>トウ</t>
    </rPh>
    <phoneticPr fontId="21"/>
  </si>
  <si>
    <t>広報活動費</t>
    <rPh sb="0" eb="2">
      <t>コウホウ</t>
    </rPh>
    <rPh sb="2" eb="4">
      <t>カツドウ</t>
    </rPh>
    <rPh sb="4" eb="5">
      <t>ヒ</t>
    </rPh>
    <phoneticPr fontId="21"/>
  </si>
  <si>
    <t>印刷製本費3,800、会議録検索システム委託料2,200、議会中継システム委託料2,400等</t>
    <rPh sb="0" eb="2">
      <t>インサツ</t>
    </rPh>
    <rPh sb="2" eb="4">
      <t>セイホン</t>
    </rPh>
    <rPh sb="4" eb="5">
      <t>ヒ</t>
    </rPh>
    <rPh sb="45" eb="46">
      <t>チュウトウ</t>
    </rPh>
    <phoneticPr fontId="21"/>
  </si>
  <si>
    <t>政務活動費</t>
    <rPh sb="0" eb="2">
      <t>セイム</t>
    </rPh>
    <rPh sb="2" eb="4">
      <t>カツドウ</t>
    </rPh>
    <rPh sb="4" eb="5">
      <t>ヒ</t>
    </rPh>
    <phoneticPr fontId="21"/>
  </si>
  <si>
    <t>総務費　</t>
    <rPh sb="0" eb="2">
      <t>ソウム</t>
    </rPh>
    <rPh sb="2" eb="3">
      <t>ヒ</t>
    </rPh>
    <phoneticPr fontId="21"/>
  </si>
  <si>
    <t>契約事務費</t>
    <rPh sb="0" eb="5">
      <t>ケイヤクジムヒ</t>
    </rPh>
    <phoneticPr fontId="21"/>
  </si>
  <si>
    <r>
      <t xml:space="preserve">電子契約システム委託料1,700等
</t>
    </r>
    <r>
      <rPr>
        <b/>
        <sz val="9"/>
        <rFont val="BIZ UDゴシック"/>
        <family val="3"/>
        <charset val="128"/>
      </rPr>
      <t>【今年度の取組】</t>
    </r>
    <r>
      <rPr>
        <sz val="9"/>
        <rFont val="BIZ UDゴシック"/>
        <family val="3"/>
        <charset val="128"/>
      </rPr>
      <t xml:space="preserve">
本市及び受注者の業務効率化を図るため、電子契約システムを導入する。</t>
    </r>
    <rPh sb="0" eb="2">
      <t>デンシ</t>
    </rPh>
    <rPh sb="2" eb="4">
      <t>ケイヤク</t>
    </rPh>
    <rPh sb="8" eb="11">
      <t>イタクリョウ</t>
    </rPh>
    <rPh sb="16" eb="17">
      <t>トウ</t>
    </rPh>
    <rPh sb="19" eb="22">
      <t>コンネンド</t>
    </rPh>
    <rPh sb="23" eb="25">
      <t>トリクミ</t>
    </rPh>
    <rPh sb="27" eb="29">
      <t>ホンシ</t>
    </rPh>
    <rPh sb="29" eb="30">
      <t>オヨ</t>
    </rPh>
    <rPh sb="31" eb="34">
      <t>ジュチュウシャ</t>
    </rPh>
    <rPh sb="35" eb="40">
      <t>ギョウムコウリツカ</t>
    </rPh>
    <rPh sb="41" eb="42">
      <t>ハカ</t>
    </rPh>
    <rPh sb="46" eb="50">
      <t>デンシケイヤク</t>
    </rPh>
    <rPh sb="55" eb="57">
      <t>ドウニュウ</t>
    </rPh>
    <phoneticPr fontId="21"/>
  </si>
  <si>
    <t>平和事業費</t>
    <rPh sb="0" eb="2">
      <t>ヘイワ</t>
    </rPh>
    <rPh sb="2" eb="4">
      <t>ジギョウ</t>
    </rPh>
    <rPh sb="4" eb="5">
      <t>ヒ</t>
    </rPh>
    <phoneticPr fontId="21"/>
  </si>
  <si>
    <t>特別旅費1,400、平和展委託料2,000等</t>
    <rPh sb="10" eb="12">
      <t>ヘイワ</t>
    </rPh>
    <rPh sb="12" eb="13">
      <t>テン</t>
    </rPh>
    <rPh sb="13" eb="15">
      <t>イタク</t>
    </rPh>
    <rPh sb="15" eb="16">
      <t>リョウ</t>
    </rPh>
    <rPh sb="21" eb="22">
      <t>トウ</t>
    </rPh>
    <phoneticPr fontId="21"/>
  </si>
  <si>
    <t>外部監査事業</t>
    <rPh sb="0" eb="2">
      <t>ガイブ</t>
    </rPh>
    <rPh sb="2" eb="4">
      <t>カンサ</t>
    </rPh>
    <rPh sb="4" eb="6">
      <t>ジギョウ</t>
    </rPh>
    <phoneticPr fontId="21"/>
  </si>
  <si>
    <t>包括外部監査委託料</t>
    <rPh sb="0" eb="2">
      <t>ホウカツ</t>
    </rPh>
    <rPh sb="2" eb="4">
      <t>ガイブ</t>
    </rPh>
    <rPh sb="4" eb="6">
      <t>カンサ</t>
    </rPh>
    <rPh sb="6" eb="9">
      <t>イタクリョウ</t>
    </rPh>
    <phoneticPr fontId="21"/>
  </si>
  <si>
    <t>広報紙発行事業</t>
    <rPh sb="0" eb="3">
      <t>コウホウシ</t>
    </rPh>
    <rPh sb="3" eb="7">
      <t>ハッコウジギョウ</t>
    </rPh>
    <phoneticPr fontId="21"/>
  </si>
  <si>
    <r>
      <t xml:space="preserve">印刷製本費37,500、発送業務委託料2,410等
</t>
    </r>
    <r>
      <rPr>
        <b/>
        <sz val="9"/>
        <rFont val="BIZ UDゴシック"/>
        <family val="3"/>
        <charset val="128"/>
      </rPr>
      <t>【今年度の取組】</t>
    </r>
    <r>
      <rPr>
        <sz val="9"/>
        <rFont val="BIZ UDゴシック"/>
        <family val="3"/>
        <charset val="128"/>
      </rPr>
      <t xml:space="preserve">
南越谷地区をモデル地区とした広報紙の民間事業者による配布を試験的に実施する。</t>
    </r>
    <rPh sb="0" eb="2">
      <t>インサツ</t>
    </rPh>
    <rPh sb="2" eb="4">
      <t>セイホン</t>
    </rPh>
    <rPh sb="4" eb="5">
      <t>ヒ</t>
    </rPh>
    <rPh sb="12" eb="14">
      <t>ハッソウ</t>
    </rPh>
    <rPh sb="14" eb="16">
      <t>ギョウム</t>
    </rPh>
    <rPh sb="16" eb="18">
      <t>イタク</t>
    </rPh>
    <rPh sb="18" eb="19">
      <t>リョウ</t>
    </rPh>
    <rPh sb="24" eb="25">
      <t>トウ</t>
    </rPh>
    <rPh sb="27" eb="30">
      <t>コンネンド</t>
    </rPh>
    <rPh sb="31" eb="33">
      <t>トリク</t>
    </rPh>
    <rPh sb="35" eb="40">
      <t>ミナミコシガヤチク</t>
    </rPh>
    <rPh sb="44" eb="46">
      <t>チク</t>
    </rPh>
    <rPh sb="49" eb="52">
      <t>コウホウシ</t>
    </rPh>
    <rPh sb="53" eb="58">
      <t>ミンカンジギョウシャ</t>
    </rPh>
    <rPh sb="61" eb="63">
      <t>ハイフ</t>
    </rPh>
    <rPh sb="64" eb="67">
      <t>シケンテキ</t>
    </rPh>
    <rPh sb="68" eb="70">
      <t>ジッシ</t>
    </rPh>
    <phoneticPr fontId="21"/>
  </si>
  <si>
    <t>ホームページ等広報事業</t>
    <rPh sb="6" eb="7">
      <t>ナド</t>
    </rPh>
    <rPh sb="7" eb="9">
      <t>コウホウ</t>
    </rPh>
    <rPh sb="9" eb="11">
      <t>ジギョウ</t>
    </rPh>
    <phoneticPr fontId="21"/>
  </si>
  <si>
    <t>放送料5,830、テレビ広報番組制作等委託料5,800、ホームページシステム保守管理等委託料11,200</t>
    <rPh sb="0" eb="2">
      <t>ホウソウ</t>
    </rPh>
    <rPh sb="2" eb="3">
      <t>リョウ</t>
    </rPh>
    <rPh sb="12" eb="14">
      <t>コウホウ</t>
    </rPh>
    <rPh sb="14" eb="16">
      <t>バングミ</t>
    </rPh>
    <rPh sb="16" eb="18">
      <t>セイサク</t>
    </rPh>
    <rPh sb="18" eb="19">
      <t>トウ</t>
    </rPh>
    <rPh sb="19" eb="21">
      <t>イタク</t>
    </rPh>
    <rPh sb="21" eb="22">
      <t>リョウ</t>
    </rPh>
    <rPh sb="38" eb="40">
      <t>ホシュ</t>
    </rPh>
    <rPh sb="40" eb="42">
      <t>カンリ</t>
    </rPh>
    <rPh sb="42" eb="43">
      <t>トウ</t>
    </rPh>
    <rPh sb="43" eb="45">
      <t>イタク</t>
    </rPh>
    <rPh sb="45" eb="46">
      <t>リョウ</t>
    </rPh>
    <phoneticPr fontId="21"/>
  </si>
  <si>
    <t>公有財産管理費</t>
    <rPh sb="0" eb="2">
      <t>コウユウ</t>
    </rPh>
    <rPh sb="2" eb="4">
      <t>ザイサン</t>
    </rPh>
    <rPh sb="4" eb="6">
      <t>カンリ</t>
    </rPh>
    <rPh sb="6" eb="7">
      <t>ヒ</t>
    </rPh>
    <phoneticPr fontId="21"/>
  </si>
  <si>
    <t>修繕料700、賠償補償保険料9,050、測量委託料1,000、不動産鑑定委託料700等</t>
    <rPh sb="0" eb="2">
      <t>シュウゼン</t>
    </rPh>
    <rPh sb="2" eb="3">
      <t>リョウ</t>
    </rPh>
    <rPh sb="20" eb="22">
      <t>ソクリョウ</t>
    </rPh>
    <rPh sb="22" eb="24">
      <t>イタク</t>
    </rPh>
    <rPh sb="24" eb="25">
      <t>リョウ</t>
    </rPh>
    <rPh sb="31" eb="34">
      <t>フドウサン</t>
    </rPh>
    <rPh sb="34" eb="36">
      <t>カンテイ</t>
    </rPh>
    <rPh sb="36" eb="38">
      <t>イタク</t>
    </rPh>
    <rPh sb="38" eb="39">
      <t>リョウ</t>
    </rPh>
    <rPh sb="42" eb="43">
      <t>トウ</t>
    </rPh>
    <phoneticPr fontId="21"/>
  </si>
  <si>
    <t>公共施設等総合管理事業</t>
    <rPh sb="0" eb="2">
      <t>コウキョウ</t>
    </rPh>
    <rPh sb="2" eb="5">
      <t>シセツトウ</t>
    </rPh>
    <rPh sb="5" eb="7">
      <t>ソウゴウ</t>
    </rPh>
    <rPh sb="7" eb="9">
      <t>カンリ</t>
    </rPh>
    <rPh sb="9" eb="11">
      <t>ジギョウ</t>
    </rPh>
    <phoneticPr fontId="21"/>
  </si>
  <si>
    <t>公共施設マネジメント計画策定支援業務委託料6,400、公共施設マネジメントシステム電算委託料1,600等</t>
    <rPh sb="0" eb="4">
      <t>コウキョウシセツ</t>
    </rPh>
    <rPh sb="10" eb="16">
      <t>ケイカクサクテイシエン</t>
    </rPh>
    <rPh sb="16" eb="21">
      <t>ギョウムイタクリョウ</t>
    </rPh>
    <rPh sb="43" eb="46">
      <t>イタクリョウ</t>
    </rPh>
    <rPh sb="51" eb="52">
      <t>トウ</t>
    </rPh>
    <phoneticPr fontId="21"/>
  </si>
  <si>
    <t>総合企画調整事務費</t>
    <rPh sb="0" eb="2">
      <t>ソウゴウ</t>
    </rPh>
    <rPh sb="2" eb="4">
      <t>キカク</t>
    </rPh>
    <rPh sb="4" eb="6">
      <t>チョウセイ</t>
    </rPh>
    <rPh sb="6" eb="8">
      <t>ジム</t>
    </rPh>
    <rPh sb="8" eb="9">
      <t>ヒ</t>
    </rPh>
    <phoneticPr fontId="21"/>
  </si>
  <si>
    <t>埼玉県東南部都市連絡調整会議負担金16,300等</t>
    <rPh sb="0" eb="3">
      <t>サイタマケン</t>
    </rPh>
    <rPh sb="3" eb="6">
      <t>トウナンブ</t>
    </rPh>
    <rPh sb="6" eb="8">
      <t>トシ</t>
    </rPh>
    <rPh sb="8" eb="10">
      <t>レンラク</t>
    </rPh>
    <rPh sb="10" eb="12">
      <t>チョウセイ</t>
    </rPh>
    <rPh sb="12" eb="14">
      <t>カイギ</t>
    </rPh>
    <rPh sb="14" eb="17">
      <t>フタンキン</t>
    </rPh>
    <rPh sb="23" eb="24">
      <t>トウ</t>
    </rPh>
    <phoneticPr fontId="21"/>
  </si>
  <si>
    <t>総合振興計画策定事業</t>
    <rPh sb="0" eb="10">
      <t>ソウゴウシンコウケイカクサクテイジギョウ</t>
    </rPh>
    <phoneticPr fontId="21"/>
  </si>
  <si>
    <t>総合振興計画審議会委員報酬1,720、総合振興計画策定支援業務委託料17,400等</t>
    <rPh sb="0" eb="6">
      <t>ソウゴウシンコウケイカク</t>
    </rPh>
    <rPh sb="6" eb="9">
      <t>シンギカイ</t>
    </rPh>
    <rPh sb="9" eb="13">
      <t>イインホウシュウ</t>
    </rPh>
    <rPh sb="19" eb="29">
      <t>ソウゴウシンコウケイカクサクテイシエン</t>
    </rPh>
    <rPh sb="29" eb="31">
      <t>ギョウム</t>
    </rPh>
    <rPh sb="31" eb="34">
      <t>イタクリョウ</t>
    </rPh>
    <rPh sb="40" eb="41">
      <t>トウ</t>
    </rPh>
    <phoneticPr fontId="21"/>
  </si>
  <si>
    <t>南越谷駅・新越谷駅周辺地域にぎわい創出事業</t>
    <rPh sb="0" eb="1">
      <t>ミナミ</t>
    </rPh>
    <rPh sb="1" eb="3">
      <t>コシガヤ</t>
    </rPh>
    <rPh sb="3" eb="4">
      <t>エキ</t>
    </rPh>
    <rPh sb="5" eb="6">
      <t>シン</t>
    </rPh>
    <rPh sb="6" eb="8">
      <t>コシガヤ</t>
    </rPh>
    <rPh sb="8" eb="9">
      <t>エキ</t>
    </rPh>
    <rPh sb="9" eb="11">
      <t>シュウヘン</t>
    </rPh>
    <rPh sb="11" eb="13">
      <t>チイキ</t>
    </rPh>
    <rPh sb="17" eb="19">
      <t>ソウシュツ</t>
    </rPh>
    <rPh sb="19" eb="21">
      <t>ジギョウ</t>
    </rPh>
    <phoneticPr fontId="21"/>
  </si>
  <si>
    <t>コミュニティプラザ施設維持管理等業務委託料470,000、今後の越谷サンシティのあり方に関する方針策定支援業務委託料16,000等</t>
    <rPh sb="9" eb="11">
      <t>シセツ</t>
    </rPh>
    <rPh sb="29" eb="31">
      <t>コンゴ</t>
    </rPh>
    <rPh sb="32" eb="34">
      <t>コシガヤ</t>
    </rPh>
    <rPh sb="42" eb="43">
      <t>カタ</t>
    </rPh>
    <rPh sb="44" eb="45">
      <t>カン</t>
    </rPh>
    <rPh sb="47" eb="51">
      <t>ホウシンサクテイ</t>
    </rPh>
    <rPh sb="51" eb="58">
      <t>シエンギョウムイタクリョウ</t>
    </rPh>
    <rPh sb="64" eb="65">
      <t>トウ</t>
    </rPh>
    <phoneticPr fontId="21"/>
  </si>
  <si>
    <t>シティプロモーション推進事業</t>
    <rPh sb="10" eb="12">
      <t>スイシン</t>
    </rPh>
    <rPh sb="12" eb="14">
      <t>ジギョウ</t>
    </rPh>
    <phoneticPr fontId="21"/>
  </si>
  <si>
    <r>
      <t>シティプロモーション推進事業委託料17,000等</t>
    </r>
    <r>
      <rPr>
        <b/>
        <sz val="9"/>
        <rFont val="BIZ UDゴシック"/>
        <family val="3"/>
        <charset val="128"/>
      </rPr>
      <t/>
    </r>
    <rPh sb="10" eb="17">
      <t>スイシンジギョウイタクリョウ</t>
    </rPh>
    <rPh sb="23" eb="24">
      <t>トウ</t>
    </rPh>
    <phoneticPr fontId="21"/>
  </si>
  <si>
    <t>電算運用事業</t>
    <phoneticPr fontId="21"/>
  </si>
  <si>
    <t>住民情報電算委託料263,000、市税電算委託料272,000、システム標準化業務委託料690,000等</t>
    <rPh sb="0" eb="2">
      <t>ジュウミン</t>
    </rPh>
    <rPh sb="2" eb="4">
      <t>ジョウホウ</t>
    </rPh>
    <rPh sb="4" eb="6">
      <t>デンサン</t>
    </rPh>
    <rPh sb="6" eb="9">
      <t>イタクリョウ</t>
    </rPh>
    <rPh sb="17" eb="19">
      <t>シゼイ</t>
    </rPh>
    <rPh sb="19" eb="21">
      <t>デンサン</t>
    </rPh>
    <rPh sb="21" eb="24">
      <t>イタクリョウ</t>
    </rPh>
    <rPh sb="36" eb="38">
      <t>ヒョウジュン</t>
    </rPh>
    <rPh sb="38" eb="39">
      <t>カ</t>
    </rPh>
    <rPh sb="39" eb="41">
      <t>ギョウム</t>
    </rPh>
    <rPh sb="41" eb="44">
      <t>イタクリョウ</t>
    </rPh>
    <rPh sb="51" eb="52">
      <t>トウ</t>
    </rPh>
    <phoneticPr fontId="21"/>
  </si>
  <si>
    <t>人権推進事業</t>
    <rPh sb="0" eb="6">
      <t>ジンケンスイシンジギョウ</t>
    </rPh>
    <phoneticPr fontId="21"/>
  </si>
  <si>
    <t>人権啓発推進委託料150等</t>
    <rPh sb="0" eb="2">
      <t>ジンケン</t>
    </rPh>
    <rPh sb="2" eb="4">
      <t>ケイハツ</t>
    </rPh>
    <rPh sb="4" eb="6">
      <t>スイシン</t>
    </rPh>
    <rPh sb="6" eb="8">
      <t>イタク</t>
    </rPh>
    <rPh sb="8" eb="9">
      <t>リョウ</t>
    </rPh>
    <rPh sb="12" eb="13">
      <t>トウ</t>
    </rPh>
    <phoneticPr fontId="21"/>
  </si>
  <si>
    <t>自治会振興交付金90,000等</t>
    <rPh sb="0" eb="3">
      <t>ジチカイ</t>
    </rPh>
    <rPh sb="3" eb="5">
      <t>シンコウ</t>
    </rPh>
    <rPh sb="5" eb="8">
      <t>コウフキン</t>
    </rPh>
    <rPh sb="14" eb="15">
      <t>トウ</t>
    </rPh>
    <phoneticPr fontId="21"/>
  </si>
  <si>
    <t>集会施設整備事業費補助金</t>
    <rPh sb="6" eb="9">
      <t>ジギョウヒ</t>
    </rPh>
    <rPh sb="9" eb="12">
      <t>ホジョキン</t>
    </rPh>
    <phoneticPr fontId="21"/>
  </si>
  <si>
    <t>コミュニティ事業助成金2,500、地区まちづくり助成金43,000等</t>
    <rPh sb="6" eb="8">
      <t>ジギョウ</t>
    </rPh>
    <rPh sb="8" eb="11">
      <t>ジョセイキン</t>
    </rPh>
    <rPh sb="17" eb="19">
      <t>チク</t>
    </rPh>
    <rPh sb="24" eb="27">
      <t>ジョセイキン</t>
    </rPh>
    <rPh sb="33" eb="34">
      <t>トウ</t>
    </rPh>
    <phoneticPr fontId="21"/>
  </si>
  <si>
    <t>大袋地区センター・公民館整備事業</t>
    <rPh sb="0" eb="2">
      <t>オオブクロ</t>
    </rPh>
    <rPh sb="2" eb="4">
      <t>チク</t>
    </rPh>
    <rPh sb="9" eb="12">
      <t>コウミンカン</t>
    </rPh>
    <rPh sb="12" eb="14">
      <t>セイビ</t>
    </rPh>
    <rPh sb="14" eb="16">
      <t>ジギョウ</t>
    </rPh>
    <phoneticPr fontId="21"/>
  </si>
  <si>
    <r>
      <t xml:space="preserve">監理委託料14,600、大袋地区センター・公民館建設工事費1,070,000、外構整備工事費150,000、施設用器具購入費82,000等
</t>
    </r>
    <r>
      <rPr>
        <b/>
        <sz val="9"/>
        <rFont val="BIZ UDゴシック"/>
        <family val="3"/>
        <charset val="128"/>
      </rPr>
      <t>【今年度の取組】</t>
    </r>
    <r>
      <rPr>
        <sz val="9"/>
        <rFont val="BIZ UDゴシック"/>
        <family val="3"/>
        <charset val="128"/>
      </rPr>
      <t xml:space="preserve">
令和8年4月の供用開始に向け、建設工事・外構整備工事・備品購入等を行う。</t>
    </r>
    <rPh sb="0" eb="5">
      <t>カンリイタクリョウ</t>
    </rPh>
    <rPh sb="12" eb="16">
      <t>オオブクロチク</t>
    </rPh>
    <rPh sb="21" eb="24">
      <t>コウミンカン</t>
    </rPh>
    <rPh sb="24" eb="29">
      <t>ケンセツコウジヒ</t>
    </rPh>
    <rPh sb="39" eb="46">
      <t>ガイコウセイビコウジヒ</t>
    </rPh>
    <rPh sb="54" eb="62">
      <t>シセツヨウキグコウニュウヒ</t>
    </rPh>
    <rPh sb="68" eb="69">
      <t>トウ</t>
    </rPh>
    <rPh sb="71" eb="74">
      <t>コンネンド</t>
    </rPh>
    <rPh sb="75" eb="77">
      <t>トリクミ</t>
    </rPh>
    <rPh sb="79" eb="81">
      <t>レイワ</t>
    </rPh>
    <rPh sb="82" eb="83">
      <t>ネン</t>
    </rPh>
    <rPh sb="84" eb="85">
      <t>ガツ</t>
    </rPh>
    <rPh sb="86" eb="90">
      <t>キョウヨウカイシ</t>
    </rPh>
    <rPh sb="91" eb="92">
      <t>ム</t>
    </rPh>
    <rPh sb="94" eb="98">
      <t>ケンセツコウジ</t>
    </rPh>
    <rPh sb="99" eb="105">
      <t>ガイコウセイビコウジ</t>
    </rPh>
    <rPh sb="106" eb="108">
      <t>ビヒン</t>
    </rPh>
    <rPh sb="108" eb="111">
      <t>コウニュウトウ</t>
    </rPh>
    <rPh sb="112" eb="113">
      <t>オコナ</t>
    </rPh>
    <phoneticPr fontId="21"/>
  </si>
  <si>
    <t>川柳地区センター・公民館整備事業</t>
    <rPh sb="0" eb="2">
      <t>カワヤナギ</t>
    </rPh>
    <rPh sb="2" eb="4">
      <t>チク</t>
    </rPh>
    <rPh sb="9" eb="12">
      <t>コウミンカン</t>
    </rPh>
    <rPh sb="12" eb="14">
      <t>セイビ</t>
    </rPh>
    <rPh sb="14" eb="16">
      <t>ジギョウ</t>
    </rPh>
    <phoneticPr fontId="21"/>
  </si>
  <si>
    <t>新</t>
    <rPh sb="0" eb="1">
      <t>シン</t>
    </rPh>
    <phoneticPr fontId="21"/>
  </si>
  <si>
    <r>
      <t xml:space="preserve">測量委託料1,000、設計委託料34,700
</t>
    </r>
    <r>
      <rPr>
        <b/>
        <sz val="9"/>
        <rFont val="BIZ UDゴシック"/>
        <family val="3"/>
        <charset val="128"/>
      </rPr>
      <t>【今年度の取組】</t>
    </r>
    <r>
      <rPr>
        <sz val="9"/>
        <rFont val="BIZ UDゴシック"/>
        <family val="3"/>
        <charset val="128"/>
      </rPr>
      <t xml:space="preserve">
市内11番目の大型館の設置に向け、測量・設計委託を行う。</t>
    </r>
    <rPh sb="0" eb="5">
      <t>ソクリョウイタクリョウ</t>
    </rPh>
    <rPh sb="11" eb="16">
      <t>セッケイイタクリョウ</t>
    </rPh>
    <rPh sb="32" eb="34">
      <t>シナイ</t>
    </rPh>
    <rPh sb="36" eb="38">
      <t>バンメ</t>
    </rPh>
    <rPh sb="39" eb="42">
      <t>オオガタカン</t>
    </rPh>
    <rPh sb="43" eb="45">
      <t>セッチ</t>
    </rPh>
    <rPh sb="46" eb="47">
      <t>ム</t>
    </rPh>
    <rPh sb="49" eb="51">
      <t>ソクリョウ</t>
    </rPh>
    <rPh sb="52" eb="56">
      <t>セッケイ</t>
    </rPh>
    <rPh sb="57" eb="58">
      <t>オコナ</t>
    </rPh>
    <phoneticPr fontId="21"/>
  </si>
  <si>
    <t>多文化共生推進事業</t>
    <rPh sb="0" eb="3">
      <t>タブンカ</t>
    </rPh>
    <rPh sb="3" eb="5">
      <t>キョウセイ</t>
    </rPh>
    <rPh sb="5" eb="7">
      <t>スイシン</t>
    </rPh>
    <rPh sb="7" eb="9">
      <t>ジギョウ</t>
    </rPh>
    <phoneticPr fontId="21"/>
  </si>
  <si>
    <r>
      <t xml:space="preserve">報償費600、遠隔通訳サービス業務委託料800、多文化共生推進プラン策定支援業務委託料5,000等
</t>
    </r>
    <r>
      <rPr>
        <b/>
        <sz val="9"/>
        <rFont val="BIZ UDゴシック"/>
        <family val="3"/>
        <charset val="128"/>
      </rPr>
      <t>【今年度の取組】</t>
    </r>
    <r>
      <rPr>
        <sz val="9"/>
        <rFont val="BIZ UDゴシック"/>
        <family val="3"/>
        <charset val="128"/>
      </rPr>
      <t xml:space="preserve">
次期多文化共生推進プランの策定を行う。</t>
    </r>
    <rPh sb="0" eb="2">
      <t>ホウショウ</t>
    </rPh>
    <rPh sb="2" eb="3">
      <t>ヒ</t>
    </rPh>
    <rPh sb="7" eb="9">
      <t>エンカク</t>
    </rPh>
    <rPh sb="9" eb="11">
      <t>ツウヤク</t>
    </rPh>
    <rPh sb="15" eb="20">
      <t>ギョウムイタクリョウ</t>
    </rPh>
    <rPh sb="24" eb="29">
      <t>タブンカキョウセイ</t>
    </rPh>
    <rPh sb="29" eb="31">
      <t>スイシン</t>
    </rPh>
    <rPh sb="34" eb="38">
      <t>サクテイシエン</t>
    </rPh>
    <rPh sb="38" eb="43">
      <t>ギョウムイタクリョウ</t>
    </rPh>
    <rPh sb="48" eb="49">
      <t>トウ</t>
    </rPh>
    <rPh sb="51" eb="54">
      <t>コンネンド</t>
    </rPh>
    <rPh sb="55" eb="57">
      <t>トリクミ</t>
    </rPh>
    <rPh sb="59" eb="61">
      <t>ジキ</t>
    </rPh>
    <rPh sb="61" eb="68">
      <t>タブンカキョウセイスイシン</t>
    </rPh>
    <rPh sb="72" eb="74">
      <t>サクテイ</t>
    </rPh>
    <rPh sb="75" eb="76">
      <t>オコナ</t>
    </rPh>
    <phoneticPr fontId="21"/>
  </si>
  <si>
    <t>国際交流協会支援事業</t>
    <rPh sb="0" eb="2">
      <t>コクサイ</t>
    </rPh>
    <rPh sb="2" eb="4">
      <t>コウリュウ</t>
    </rPh>
    <rPh sb="4" eb="6">
      <t>キョウカイ</t>
    </rPh>
    <rPh sb="6" eb="10">
      <t>シエンジギョウ</t>
    </rPh>
    <phoneticPr fontId="21"/>
  </si>
  <si>
    <t>国際交流協会補助金</t>
    <rPh sb="0" eb="9">
      <t>コクサイコウリュウキョウカイホジョキン</t>
    </rPh>
    <phoneticPr fontId="21"/>
  </si>
  <si>
    <t>男女共同参画支援センター管理費</t>
    <rPh sb="0" eb="2">
      <t>ダンジョ</t>
    </rPh>
    <rPh sb="2" eb="4">
      <t>キョウドウ</t>
    </rPh>
    <rPh sb="4" eb="6">
      <t>サンカク</t>
    </rPh>
    <rPh sb="6" eb="8">
      <t>シエン</t>
    </rPh>
    <rPh sb="12" eb="15">
      <t>カンリヒ</t>
    </rPh>
    <phoneticPr fontId="21"/>
  </si>
  <si>
    <t>男女共同参画支援センター管理運営委託料29,600等</t>
    <rPh sb="0" eb="2">
      <t>ダンジョ</t>
    </rPh>
    <rPh sb="2" eb="4">
      <t>キョウドウ</t>
    </rPh>
    <rPh sb="4" eb="6">
      <t>サンカク</t>
    </rPh>
    <rPh sb="6" eb="8">
      <t>シエン</t>
    </rPh>
    <rPh sb="12" eb="14">
      <t>カンリ</t>
    </rPh>
    <rPh sb="14" eb="16">
      <t>ウンエイ</t>
    </rPh>
    <rPh sb="16" eb="18">
      <t>イタク</t>
    </rPh>
    <rPh sb="18" eb="19">
      <t>リョウ</t>
    </rPh>
    <rPh sb="25" eb="26">
      <t>トウ</t>
    </rPh>
    <phoneticPr fontId="21"/>
  </si>
  <si>
    <t>戸籍システム整備事業</t>
    <rPh sb="0" eb="2">
      <t>コセキ</t>
    </rPh>
    <rPh sb="6" eb="10">
      <t>セイビジギョウ</t>
    </rPh>
    <phoneticPr fontId="21"/>
  </si>
  <si>
    <r>
      <t xml:space="preserve">戸籍情報システム等保守管理委託料15,700、戸籍振り仮名対応業務委託料73,000等
</t>
    </r>
    <r>
      <rPr>
        <b/>
        <sz val="9"/>
        <rFont val="BIZ UDゴシック"/>
        <family val="3"/>
        <charset val="128"/>
      </rPr>
      <t>【今年度の取組】</t>
    </r>
    <r>
      <rPr>
        <sz val="9"/>
        <rFont val="BIZ UDゴシック"/>
        <family val="3"/>
        <charset val="128"/>
      </rPr>
      <t xml:space="preserve">
法改正に伴い、戸籍への振り仮名の記載が必須となるため、振り仮名届出対応業務の一部を委託する。</t>
    </r>
    <rPh sb="0" eb="2">
      <t>コセキ</t>
    </rPh>
    <rPh sb="2" eb="4">
      <t>ジョウホウ</t>
    </rPh>
    <rPh sb="8" eb="9">
      <t>トウ</t>
    </rPh>
    <rPh sb="9" eb="16">
      <t>ホシュカンリイタクリョウ</t>
    </rPh>
    <rPh sb="23" eb="26">
      <t>コセキフ</t>
    </rPh>
    <rPh sb="27" eb="29">
      <t>ガナ</t>
    </rPh>
    <rPh sb="29" eb="31">
      <t>タイオウ</t>
    </rPh>
    <rPh sb="31" eb="33">
      <t>ギョウム</t>
    </rPh>
    <rPh sb="33" eb="36">
      <t>イタクリョウ</t>
    </rPh>
    <rPh sb="42" eb="43">
      <t>トウ</t>
    </rPh>
    <rPh sb="45" eb="48">
      <t>コンネンド</t>
    </rPh>
    <rPh sb="49" eb="50">
      <t>ト</t>
    </rPh>
    <rPh sb="50" eb="51">
      <t>ク</t>
    </rPh>
    <rPh sb="53" eb="56">
      <t>ホウカイセイ</t>
    </rPh>
    <rPh sb="57" eb="58">
      <t>トモナ</t>
    </rPh>
    <rPh sb="60" eb="62">
      <t>コセキ</t>
    </rPh>
    <rPh sb="64" eb="65">
      <t>フ</t>
    </rPh>
    <rPh sb="66" eb="68">
      <t>ガナ</t>
    </rPh>
    <rPh sb="69" eb="71">
      <t>キサイ</t>
    </rPh>
    <rPh sb="72" eb="74">
      <t>ヒッス</t>
    </rPh>
    <rPh sb="80" eb="81">
      <t>フ</t>
    </rPh>
    <rPh sb="82" eb="84">
      <t>ガナ</t>
    </rPh>
    <rPh sb="84" eb="86">
      <t>トドケデ</t>
    </rPh>
    <rPh sb="86" eb="88">
      <t>タイオウ</t>
    </rPh>
    <rPh sb="88" eb="90">
      <t>ギョウム</t>
    </rPh>
    <rPh sb="91" eb="93">
      <t>イチブ</t>
    </rPh>
    <rPh sb="94" eb="96">
      <t>イタク</t>
    </rPh>
    <phoneticPr fontId="21"/>
  </si>
  <si>
    <t>証明発行業務費</t>
    <rPh sb="0" eb="2">
      <t>ショウメイ</t>
    </rPh>
    <rPh sb="2" eb="4">
      <t>ハッコウ</t>
    </rPh>
    <rPh sb="4" eb="7">
      <t>ギョウムヒ</t>
    </rPh>
    <phoneticPr fontId="21"/>
  </si>
  <si>
    <t>手数料16,800、コンビニ交付システム等保守管理委託料27,600等</t>
    <rPh sb="0" eb="3">
      <t>テスウリョウ</t>
    </rPh>
    <rPh sb="34" eb="35">
      <t>トウ</t>
    </rPh>
    <phoneticPr fontId="21"/>
  </si>
  <si>
    <t>参議院議員選挙費</t>
    <rPh sb="0" eb="5">
      <t>サンギインギイン</t>
    </rPh>
    <rPh sb="5" eb="7">
      <t>センキョ</t>
    </rPh>
    <rPh sb="7" eb="8">
      <t>ヒ</t>
    </rPh>
    <phoneticPr fontId="21"/>
  </si>
  <si>
    <t>通信運搬費13,730、ポスター掲示場架設撤去委託料26,720、名簿調製電算委託料9,190等</t>
    <rPh sb="0" eb="5">
      <t>ツウシンウンパンヒ</t>
    </rPh>
    <rPh sb="16" eb="18">
      <t>ケイジ</t>
    </rPh>
    <rPh sb="19" eb="21">
      <t>カセツ</t>
    </rPh>
    <rPh sb="21" eb="23">
      <t>テッキョ</t>
    </rPh>
    <rPh sb="23" eb="26">
      <t>イタクリョウ</t>
    </rPh>
    <rPh sb="33" eb="35">
      <t>メイボ</t>
    </rPh>
    <rPh sb="35" eb="37">
      <t>チョウセイ</t>
    </rPh>
    <rPh sb="37" eb="39">
      <t>デンサン</t>
    </rPh>
    <rPh sb="39" eb="42">
      <t>イタクリョウ</t>
    </rPh>
    <rPh sb="47" eb="48">
      <t>トウ</t>
    </rPh>
    <phoneticPr fontId="21"/>
  </si>
  <si>
    <t>市長選挙費</t>
    <rPh sb="0" eb="2">
      <t>シチョウ</t>
    </rPh>
    <rPh sb="2" eb="4">
      <t>センキョ</t>
    </rPh>
    <rPh sb="4" eb="5">
      <t>ヒ</t>
    </rPh>
    <phoneticPr fontId="21"/>
  </si>
  <si>
    <t>通信運搬費13,280、ポスター掲示場架設撤去委託料11,770、選挙公営負担金13,780等</t>
    <rPh sb="0" eb="5">
      <t>ツウシンウンパンヒ</t>
    </rPh>
    <rPh sb="16" eb="18">
      <t>ケイジ</t>
    </rPh>
    <rPh sb="19" eb="21">
      <t>カセツ</t>
    </rPh>
    <rPh sb="21" eb="23">
      <t>テッキョ</t>
    </rPh>
    <rPh sb="23" eb="26">
      <t>イタクリョウ</t>
    </rPh>
    <rPh sb="33" eb="35">
      <t>センキョ</t>
    </rPh>
    <rPh sb="35" eb="37">
      <t>コウエイ</t>
    </rPh>
    <rPh sb="37" eb="40">
      <t>フタンキン</t>
    </rPh>
    <rPh sb="46" eb="47">
      <t>トウ</t>
    </rPh>
    <phoneticPr fontId="21"/>
  </si>
  <si>
    <t>国勢調査費</t>
    <rPh sb="0" eb="5">
      <t>コクセイチョウサヒ</t>
    </rPh>
    <phoneticPr fontId="19"/>
  </si>
  <si>
    <t>調査員報酬137,700、人材派遣手数料13,400、調査用品梱包配送業務委託料12,200等</t>
    <rPh sb="0" eb="5">
      <t>チョウサインホウシュウ</t>
    </rPh>
    <rPh sb="13" eb="20">
      <t>ジンザイハケンテスウリョウ</t>
    </rPh>
    <rPh sb="27" eb="31">
      <t>チョウサヨウヒン</t>
    </rPh>
    <rPh sb="31" eb="33">
      <t>コンポウ</t>
    </rPh>
    <rPh sb="33" eb="37">
      <t>ハイソウギョウム</t>
    </rPh>
    <rPh sb="37" eb="40">
      <t>イタクリョウ</t>
    </rPh>
    <rPh sb="46" eb="47">
      <t>トウ</t>
    </rPh>
    <phoneticPr fontId="21"/>
  </si>
  <si>
    <t>交通安全指導事業</t>
    <rPh sb="0" eb="2">
      <t>コウツウ</t>
    </rPh>
    <rPh sb="2" eb="4">
      <t>アンゼン</t>
    </rPh>
    <rPh sb="4" eb="6">
      <t>シドウ</t>
    </rPh>
    <rPh sb="6" eb="8">
      <t>ジギョウ</t>
    </rPh>
    <phoneticPr fontId="21"/>
  </si>
  <si>
    <t>会計年度任用職員報酬50,800、消耗品費1,360等</t>
    <rPh sb="0" eb="2">
      <t>カイケイ</t>
    </rPh>
    <rPh sb="2" eb="4">
      <t>ネンド</t>
    </rPh>
    <rPh sb="4" eb="6">
      <t>ニンヨウ</t>
    </rPh>
    <rPh sb="6" eb="8">
      <t>ショクイン</t>
    </rPh>
    <rPh sb="8" eb="10">
      <t>ホウシュウ</t>
    </rPh>
    <rPh sb="17" eb="19">
      <t>ショウモウ</t>
    </rPh>
    <rPh sb="19" eb="20">
      <t>ヒン</t>
    </rPh>
    <rPh sb="20" eb="21">
      <t>ヒ</t>
    </rPh>
    <phoneticPr fontId="21"/>
  </si>
  <si>
    <t>防犯対策事業</t>
    <rPh sb="0" eb="2">
      <t>ボウハン</t>
    </rPh>
    <rPh sb="2" eb="4">
      <t>タイサク</t>
    </rPh>
    <rPh sb="4" eb="6">
      <t>ジギョウ</t>
    </rPh>
    <phoneticPr fontId="21"/>
  </si>
  <si>
    <r>
      <t xml:space="preserve">防犯カメラ標識設置業務委託料13,000、防犯カメラ設置工事費200,000、防犯カメラ設置補助金30,000等
</t>
    </r>
    <r>
      <rPr>
        <b/>
        <sz val="9"/>
        <rFont val="BIZ UDゴシック"/>
        <family val="3"/>
        <charset val="128"/>
      </rPr>
      <t>【今年度の取組】</t>
    </r>
    <r>
      <rPr>
        <sz val="9"/>
        <rFont val="BIZ UDゴシック"/>
        <family val="3"/>
        <charset val="128"/>
      </rPr>
      <t xml:space="preserve">
市内全域に街頭防犯カメラを300台設置する。また、個人又は自治会が設置する防犯カメラの設置費用の一部について、補助金を交付する。</t>
    </r>
    <rPh sb="0" eb="2">
      <t>ボウハン</t>
    </rPh>
    <rPh sb="5" eb="9">
      <t>ヒョウシキセッチ</t>
    </rPh>
    <rPh sb="9" eb="14">
      <t>ギョウムイタクリョウ</t>
    </rPh>
    <rPh sb="21" eb="23">
      <t>ボウハン</t>
    </rPh>
    <rPh sb="26" eb="31">
      <t>セッチコウジヒ</t>
    </rPh>
    <rPh sb="39" eb="41">
      <t>ボウハン</t>
    </rPh>
    <rPh sb="44" eb="49">
      <t>セッチホジョキン</t>
    </rPh>
    <rPh sb="55" eb="56">
      <t>トウ</t>
    </rPh>
    <rPh sb="58" eb="61">
      <t>コンネンド</t>
    </rPh>
    <rPh sb="62" eb="64">
      <t>トリク</t>
    </rPh>
    <rPh sb="66" eb="70">
      <t>シナイゼンイキ</t>
    </rPh>
    <rPh sb="71" eb="75">
      <t>ガイトウボウハン</t>
    </rPh>
    <rPh sb="82" eb="83">
      <t>ダイ</t>
    </rPh>
    <rPh sb="83" eb="85">
      <t>セッチ</t>
    </rPh>
    <rPh sb="91" eb="93">
      <t>コジン</t>
    </rPh>
    <rPh sb="93" eb="94">
      <t>マタ</t>
    </rPh>
    <rPh sb="95" eb="98">
      <t>ジチカイ</t>
    </rPh>
    <rPh sb="99" eb="101">
      <t>セッチ</t>
    </rPh>
    <rPh sb="103" eb="105">
      <t>ボウハン</t>
    </rPh>
    <rPh sb="109" eb="113">
      <t>セッチヒヨウ</t>
    </rPh>
    <rPh sb="114" eb="116">
      <t>イチブ</t>
    </rPh>
    <rPh sb="121" eb="124">
      <t>ホジョキン</t>
    </rPh>
    <rPh sb="125" eb="127">
      <t>コウフ</t>
    </rPh>
    <phoneticPr fontId="21"/>
  </si>
  <si>
    <t>犯罪被害者等支援事業</t>
    <rPh sb="0" eb="6">
      <t>ハンザイヒガイシャトウ</t>
    </rPh>
    <rPh sb="6" eb="10">
      <t>シエンジギョウ</t>
    </rPh>
    <phoneticPr fontId="21"/>
  </si>
  <si>
    <r>
      <t xml:space="preserve">犯罪被害者等見舞金
</t>
    </r>
    <r>
      <rPr>
        <b/>
        <sz val="9"/>
        <rFont val="BIZ UDゴシック"/>
        <family val="3"/>
        <charset val="128"/>
      </rPr>
      <t>【今年度の取組】</t>
    </r>
    <r>
      <rPr>
        <sz val="9"/>
        <rFont val="BIZ UDゴシック"/>
        <family val="3"/>
        <charset val="128"/>
      </rPr>
      <t xml:space="preserve">
「越谷市犯罪被害者等支援条例」を制定し、犯罪被害者等に必要な支援を行う。</t>
    </r>
    <rPh sb="0" eb="6">
      <t>ハンザイヒガイシャトウ</t>
    </rPh>
    <rPh sb="6" eb="9">
      <t>ミマイキン</t>
    </rPh>
    <rPh sb="11" eb="14">
      <t>コンネンド</t>
    </rPh>
    <rPh sb="15" eb="17">
      <t>トリクミ</t>
    </rPh>
    <rPh sb="20" eb="23">
      <t>コシガヤシ</t>
    </rPh>
    <rPh sb="23" eb="29">
      <t>ハンザイヒガイシャトウ</t>
    </rPh>
    <rPh sb="29" eb="33">
      <t>シエンジョウレイ</t>
    </rPh>
    <rPh sb="35" eb="37">
      <t>セイテイ</t>
    </rPh>
    <rPh sb="39" eb="45">
      <t>ハンザイヒガイシャトウ</t>
    </rPh>
    <rPh sb="46" eb="48">
      <t>ヒツヨウ</t>
    </rPh>
    <rPh sb="49" eb="51">
      <t>シエン</t>
    </rPh>
    <rPh sb="52" eb="53">
      <t>オコナ</t>
    </rPh>
    <phoneticPr fontId="21"/>
  </si>
  <si>
    <t>市民相談事業</t>
    <rPh sb="0" eb="2">
      <t>シミン</t>
    </rPh>
    <rPh sb="2" eb="4">
      <t>ソウダン</t>
    </rPh>
    <rPh sb="4" eb="6">
      <t>ジギョウ</t>
    </rPh>
    <phoneticPr fontId="21"/>
  </si>
  <si>
    <t>会計年度任用職員報酬7,530、法律相談謝礼3,150等</t>
    <rPh sb="0" eb="2">
      <t>カイケイ</t>
    </rPh>
    <rPh sb="2" eb="4">
      <t>ネンド</t>
    </rPh>
    <rPh sb="4" eb="6">
      <t>ニンヨウ</t>
    </rPh>
    <rPh sb="6" eb="8">
      <t>ショクイン</t>
    </rPh>
    <rPh sb="8" eb="10">
      <t>ホウシュウ</t>
    </rPh>
    <rPh sb="16" eb="18">
      <t>ホウリツ</t>
    </rPh>
    <rPh sb="18" eb="20">
      <t>ソウダン</t>
    </rPh>
    <rPh sb="20" eb="22">
      <t>シャレイ</t>
    </rPh>
    <phoneticPr fontId="21"/>
  </si>
  <si>
    <t>消費者啓発事業</t>
    <rPh sb="0" eb="3">
      <t>ショウヒシャ</t>
    </rPh>
    <rPh sb="3" eb="5">
      <t>ケイハツ</t>
    </rPh>
    <rPh sb="5" eb="7">
      <t>ジギョウ</t>
    </rPh>
    <phoneticPr fontId="21"/>
  </si>
  <si>
    <t>消費生活センター運営委員謝礼450、消耗品費1,200等</t>
    <rPh sb="0" eb="4">
      <t>ショウヒセイカツ</t>
    </rPh>
    <rPh sb="8" eb="12">
      <t>ウンエイイイン</t>
    </rPh>
    <rPh sb="12" eb="14">
      <t>シャレイ</t>
    </rPh>
    <rPh sb="18" eb="22">
      <t>ショウモウヒンヒ</t>
    </rPh>
    <rPh sb="27" eb="28">
      <t>トウ</t>
    </rPh>
    <phoneticPr fontId="21"/>
  </si>
  <si>
    <r>
      <t xml:space="preserve">備蓄材料費19,500、地域防災計画策定支援業務委託料19,000、防災情報提供業務委託料4,600等
</t>
    </r>
    <r>
      <rPr>
        <b/>
        <sz val="9"/>
        <rFont val="BIZ UDゴシック"/>
        <family val="3"/>
        <charset val="128"/>
      </rPr>
      <t>【今年度の取組】</t>
    </r>
    <r>
      <rPr>
        <sz val="9"/>
        <rFont val="BIZ UDゴシック"/>
        <family val="3"/>
        <charset val="128"/>
      </rPr>
      <t xml:space="preserve">
令和７年度・令和８年度の２か年で地域防災計画の全面改定を行う。また、防災情報提供ツールの見直しを行う。</t>
    </r>
    <rPh sb="12" eb="14">
      <t>チイキ</t>
    </rPh>
    <rPh sb="14" eb="18">
      <t>ボウサイケイカク</t>
    </rPh>
    <rPh sb="18" eb="26">
      <t>サクテイシエンギョウムイタク</t>
    </rPh>
    <rPh sb="26" eb="27">
      <t>リョウ</t>
    </rPh>
    <rPh sb="34" eb="38">
      <t>ボウサイジョウホウ</t>
    </rPh>
    <rPh sb="38" eb="42">
      <t>テイキョウギョウム</t>
    </rPh>
    <rPh sb="42" eb="45">
      <t>イタクリョウ</t>
    </rPh>
    <rPh sb="50" eb="51">
      <t>トウ</t>
    </rPh>
    <rPh sb="53" eb="56">
      <t>コンネンド</t>
    </rPh>
    <rPh sb="57" eb="59">
      <t>トリク</t>
    </rPh>
    <rPh sb="61" eb="63">
      <t>レイワ</t>
    </rPh>
    <rPh sb="64" eb="66">
      <t>ネンド</t>
    </rPh>
    <rPh sb="67" eb="69">
      <t>レイワ</t>
    </rPh>
    <rPh sb="70" eb="72">
      <t>ネンド</t>
    </rPh>
    <rPh sb="75" eb="76">
      <t>ネン</t>
    </rPh>
    <rPh sb="77" eb="83">
      <t>チイキボウサイケイカク</t>
    </rPh>
    <rPh sb="84" eb="88">
      <t>ゼンメンカイテイ</t>
    </rPh>
    <rPh sb="89" eb="90">
      <t>オコナ</t>
    </rPh>
    <rPh sb="95" eb="101">
      <t>ボウサイジョウホウテイキョウ</t>
    </rPh>
    <rPh sb="105" eb="107">
      <t>ミナオ</t>
    </rPh>
    <rPh sb="109" eb="110">
      <t>オコナ</t>
    </rPh>
    <phoneticPr fontId="21"/>
  </si>
  <si>
    <t>自主防災組織育成費補助金</t>
    <phoneticPr fontId="21"/>
  </si>
  <si>
    <t>防災施設整備事業</t>
    <rPh sb="0" eb="8">
      <t>ボウサイシセツセイビジギョウ</t>
    </rPh>
    <phoneticPr fontId="21"/>
  </si>
  <si>
    <r>
      <t xml:space="preserve">受水槽採水口設置工事費11,000、県防災行政無線施設再整備事業負担金11,600等
</t>
    </r>
    <r>
      <rPr>
        <b/>
        <sz val="9"/>
        <rFont val="BIZ UDゴシック"/>
        <family val="3"/>
        <charset val="128"/>
      </rPr>
      <t xml:space="preserve">【今年度の取組】
</t>
    </r>
    <r>
      <rPr>
        <sz val="9"/>
        <rFont val="BIZ UDゴシック"/>
        <family val="3"/>
        <charset val="128"/>
      </rPr>
      <t>発災時の飲料水等の安定的な提供のため、小中学校の受水槽に採水口を設置する。</t>
    </r>
    <rPh sb="0" eb="3">
      <t>ジュスイソウ</t>
    </rPh>
    <rPh sb="3" eb="6">
      <t>サイスイコウ</t>
    </rPh>
    <rPh sb="6" eb="11">
      <t>セッチコウジヒ</t>
    </rPh>
    <rPh sb="18" eb="21">
      <t>ケンボウサイ</t>
    </rPh>
    <rPh sb="21" eb="25">
      <t>ギョウセイムセン</t>
    </rPh>
    <rPh sb="25" eb="27">
      <t>シセツ</t>
    </rPh>
    <rPh sb="27" eb="30">
      <t>サイセイビ</t>
    </rPh>
    <rPh sb="30" eb="32">
      <t>ジギョウ</t>
    </rPh>
    <rPh sb="32" eb="35">
      <t>フタンキン</t>
    </rPh>
    <rPh sb="41" eb="42">
      <t>トウ</t>
    </rPh>
    <rPh sb="44" eb="47">
      <t>コンネンド</t>
    </rPh>
    <rPh sb="48" eb="50">
      <t>トリクミ</t>
    </rPh>
    <rPh sb="52" eb="54">
      <t>ハッサイ</t>
    </rPh>
    <rPh sb="54" eb="55">
      <t>ジ</t>
    </rPh>
    <rPh sb="56" eb="60">
      <t>インリョウスイトウ</t>
    </rPh>
    <rPh sb="61" eb="64">
      <t>アンテイテキ</t>
    </rPh>
    <rPh sb="65" eb="67">
      <t>テイキョウ</t>
    </rPh>
    <rPh sb="71" eb="75">
      <t>ショウチュウガッコウ</t>
    </rPh>
    <rPh sb="76" eb="79">
      <t>ジュスイソウ</t>
    </rPh>
    <rPh sb="80" eb="83">
      <t>サイスイコウ</t>
    </rPh>
    <rPh sb="84" eb="86">
      <t>セッチ</t>
    </rPh>
    <phoneticPr fontId="21"/>
  </si>
  <si>
    <t>災害復旧事業</t>
    <rPh sb="0" eb="2">
      <t>サイガイ</t>
    </rPh>
    <rPh sb="2" eb="4">
      <t>フッキュウ</t>
    </rPh>
    <rPh sb="4" eb="6">
      <t>ジギョウ</t>
    </rPh>
    <phoneticPr fontId="21"/>
  </si>
  <si>
    <t>災害復旧委託料</t>
    <rPh sb="0" eb="2">
      <t>サイガイ</t>
    </rPh>
    <rPh sb="2" eb="4">
      <t>フッキュウ</t>
    </rPh>
    <rPh sb="4" eb="7">
      <t>イタクリョウ</t>
    </rPh>
    <phoneticPr fontId="21"/>
  </si>
  <si>
    <t>民生費</t>
    <rPh sb="0" eb="2">
      <t>ミンセイ</t>
    </rPh>
    <rPh sb="2" eb="3">
      <t>ヒ</t>
    </rPh>
    <phoneticPr fontId="21"/>
  </si>
  <si>
    <t>民生・児童委員活動事業</t>
    <phoneticPr fontId="21"/>
  </si>
  <si>
    <t>民生・児童委員活動報償金39,500等</t>
    <rPh sb="18" eb="19">
      <t>トウ</t>
    </rPh>
    <phoneticPr fontId="21"/>
  </si>
  <si>
    <t>成年後見事業</t>
    <rPh sb="0" eb="2">
      <t>セイネン</t>
    </rPh>
    <rPh sb="2" eb="4">
      <t>コウケン</t>
    </rPh>
    <rPh sb="4" eb="6">
      <t>ジギョウ</t>
    </rPh>
    <phoneticPr fontId="21"/>
  </si>
  <si>
    <t>成年後見事業委託料</t>
    <rPh sb="0" eb="2">
      <t>セイネン</t>
    </rPh>
    <rPh sb="2" eb="4">
      <t>コウケン</t>
    </rPh>
    <rPh sb="4" eb="6">
      <t>ジギョウ</t>
    </rPh>
    <rPh sb="6" eb="8">
      <t>イタク</t>
    </rPh>
    <rPh sb="8" eb="9">
      <t>リョウ</t>
    </rPh>
    <phoneticPr fontId="21"/>
  </si>
  <si>
    <t>生活困窮者自立支援事業</t>
    <rPh sb="0" eb="5">
      <t>セイカツコンキュウシャ</t>
    </rPh>
    <rPh sb="5" eb="11">
      <t>ジリツシエンジギョウ</t>
    </rPh>
    <phoneticPr fontId="21"/>
  </si>
  <si>
    <r>
      <t xml:space="preserve">生活困窮者自立支援事業委託料38,500、子どもの学習・生活支援事業委託料25,400、就労準備支援事業委託料23,000等
</t>
    </r>
    <r>
      <rPr>
        <b/>
        <sz val="9"/>
        <rFont val="BIZ UDゴシック"/>
        <family val="3"/>
        <charset val="128"/>
      </rPr>
      <t>【今年度の取組】</t>
    </r>
    <r>
      <rPr>
        <sz val="9"/>
        <rFont val="BIZ UDゴシック"/>
        <family val="3"/>
        <charset val="128"/>
      </rPr>
      <t xml:space="preserve">
住まいの総合相談窓口を設置する。</t>
    </r>
    <rPh sb="9" eb="11">
      <t>ジギョウ</t>
    </rPh>
    <rPh sb="11" eb="14">
      <t>イタクリョウ</t>
    </rPh>
    <rPh sb="21" eb="22">
      <t>コ</t>
    </rPh>
    <rPh sb="25" eb="27">
      <t>ガクシュウ</t>
    </rPh>
    <rPh sb="28" eb="30">
      <t>セイカツ</t>
    </rPh>
    <rPh sb="30" eb="32">
      <t>シエン</t>
    </rPh>
    <rPh sb="32" eb="34">
      <t>ジギョウ</t>
    </rPh>
    <rPh sb="34" eb="37">
      <t>イタクリョウ</t>
    </rPh>
    <rPh sb="44" eb="55">
      <t>シュウロウジュンビシエンジギョウイタクリョウ</t>
    </rPh>
    <rPh sb="61" eb="62">
      <t>トウ</t>
    </rPh>
    <rPh sb="72" eb="73">
      <t>ス</t>
    </rPh>
    <rPh sb="76" eb="78">
      <t>ソウゴウ</t>
    </rPh>
    <rPh sb="78" eb="82">
      <t>ソウダンマドグチ</t>
    </rPh>
    <rPh sb="83" eb="85">
      <t>セッチ</t>
    </rPh>
    <phoneticPr fontId="21"/>
  </si>
  <si>
    <t>施設サービス給付費</t>
    <rPh sb="0" eb="2">
      <t>シセツ</t>
    </rPh>
    <rPh sb="6" eb="8">
      <t>キュウフ</t>
    </rPh>
    <rPh sb="8" eb="9">
      <t>ヒ</t>
    </rPh>
    <phoneticPr fontId="21"/>
  </si>
  <si>
    <t>生活介護給付費1,600,000、就労継続支援給付費1,000,000等</t>
    <rPh sb="0" eb="2">
      <t>セイカツ</t>
    </rPh>
    <rPh sb="2" eb="4">
      <t>カイゴ</t>
    </rPh>
    <rPh sb="4" eb="6">
      <t>キュウフ</t>
    </rPh>
    <rPh sb="6" eb="7">
      <t>ヒ</t>
    </rPh>
    <rPh sb="35" eb="36">
      <t>トウ</t>
    </rPh>
    <phoneticPr fontId="21"/>
  </si>
  <si>
    <t>グループホーム等支援事業</t>
    <rPh sb="7" eb="8">
      <t>トウ</t>
    </rPh>
    <rPh sb="8" eb="12">
      <t>シエンジギョウ</t>
    </rPh>
    <phoneticPr fontId="21"/>
  </si>
  <si>
    <t>障がい者グループホーム等給付費900,000等</t>
    <rPh sb="0" eb="1">
      <t>ショウ</t>
    </rPh>
    <rPh sb="3" eb="4">
      <t>シャ</t>
    </rPh>
    <rPh sb="11" eb="12">
      <t>トウ</t>
    </rPh>
    <rPh sb="12" eb="14">
      <t>キュウフ</t>
    </rPh>
    <rPh sb="14" eb="15">
      <t>ヒ</t>
    </rPh>
    <rPh sb="22" eb="23">
      <t>トウ</t>
    </rPh>
    <phoneticPr fontId="21"/>
  </si>
  <si>
    <t>障がい者就労訓練施設運営費</t>
    <rPh sb="4" eb="6">
      <t>シュウロウ</t>
    </rPh>
    <rPh sb="6" eb="8">
      <t>クンレン</t>
    </rPh>
    <rPh sb="8" eb="10">
      <t>シセツ</t>
    </rPh>
    <rPh sb="10" eb="13">
      <t>ウンエイヒ</t>
    </rPh>
    <phoneticPr fontId="21"/>
  </si>
  <si>
    <t>光熱水費8,000、障がい者就労訓練施設管理運営委託料179,800等</t>
    <rPh sb="0" eb="4">
      <t>コウネツスイヒ</t>
    </rPh>
    <rPh sb="10" eb="11">
      <t>ショウ</t>
    </rPh>
    <rPh sb="13" eb="14">
      <t>シャ</t>
    </rPh>
    <rPh sb="14" eb="16">
      <t>シュウロウ</t>
    </rPh>
    <rPh sb="16" eb="18">
      <t>クンレン</t>
    </rPh>
    <rPh sb="18" eb="20">
      <t>シセツ</t>
    </rPh>
    <rPh sb="20" eb="22">
      <t>カンリ</t>
    </rPh>
    <rPh sb="22" eb="24">
      <t>ウンエイ</t>
    </rPh>
    <rPh sb="24" eb="27">
      <t>イタクリョウ</t>
    </rPh>
    <rPh sb="34" eb="35">
      <t>トウ</t>
    </rPh>
    <phoneticPr fontId="21"/>
  </si>
  <si>
    <t>ホームヘルプサービス事業</t>
    <rPh sb="10" eb="12">
      <t>ジギョウ</t>
    </rPh>
    <phoneticPr fontId="21"/>
  </si>
  <si>
    <t>障がい者居宅介護等給付費1,000,000、障がい者移動支援事業給付費50,000等</t>
    <rPh sb="0" eb="1">
      <t>ショウ</t>
    </rPh>
    <rPh sb="3" eb="4">
      <t>シャ</t>
    </rPh>
    <rPh sb="4" eb="6">
      <t>キョタク</t>
    </rPh>
    <rPh sb="6" eb="8">
      <t>カイゴ</t>
    </rPh>
    <rPh sb="8" eb="9">
      <t>トウ</t>
    </rPh>
    <rPh sb="9" eb="12">
      <t>キュウフヒ</t>
    </rPh>
    <rPh sb="22" eb="23">
      <t>ショウ</t>
    </rPh>
    <rPh sb="25" eb="26">
      <t>シャ</t>
    </rPh>
    <rPh sb="26" eb="30">
      <t>イドウシエン</t>
    </rPh>
    <rPh sb="30" eb="32">
      <t>ジギョウ</t>
    </rPh>
    <rPh sb="32" eb="35">
      <t>キュウフヒ</t>
    </rPh>
    <rPh sb="41" eb="42">
      <t>ナド</t>
    </rPh>
    <phoneticPr fontId="21"/>
  </si>
  <si>
    <t>デイサービス事業</t>
    <rPh sb="6" eb="8">
      <t>ジギョウ</t>
    </rPh>
    <phoneticPr fontId="21"/>
  </si>
  <si>
    <t>障がい者福祉センター管理運営委託料23,200、地域活動支援センター事業費補助金33,000、障がい者ショートステイ給付費72,000等</t>
    <rPh sb="0" eb="1">
      <t>ショウ</t>
    </rPh>
    <rPh sb="3" eb="4">
      <t>シャ</t>
    </rPh>
    <rPh sb="4" eb="6">
      <t>フクシ</t>
    </rPh>
    <rPh sb="10" eb="14">
      <t>カンリウンエイ</t>
    </rPh>
    <rPh sb="14" eb="17">
      <t>イタクリョウ</t>
    </rPh>
    <rPh sb="24" eb="30">
      <t>チイキカツドウシエン</t>
    </rPh>
    <rPh sb="34" eb="40">
      <t>ジギョウヒホジョキン</t>
    </rPh>
    <rPh sb="47" eb="48">
      <t>ショウ</t>
    </rPh>
    <rPh sb="50" eb="51">
      <t>シャ</t>
    </rPh>
    <rPh sb="58" eb="61">
      <t>キュウフヒ</t>
    </rPh>
    <rPh sb="67" eb="68">
      <t>ナド</t>
    </rPh>
    <phoneticPr fontId="21"/>
  </si>
  <si>
    <t>社会生活支援事業</t>
    <rPh sb="0" eb="2">
      <t>シャカイ</t>
    </rPh>
    <rPh sb="2" eb="4">
      <t>セイカツ</t>
    </rPh>
    <rPh sb="4" eb="6">
      <t>シエン</t>
    </rPh>
    <rPh sb="6" eb="8">
      <t>ジギョウ</t>
    </rPh>
    <phoneticPr fontId="21"/>
  </si>
  <si>
    <r>
      <t xml:space="preserve">障がい者就労支援事業委託料17,900、コミュニケーション支援事業委託料31,000、福祉タクシー・自動車燃料券給付費47,000等
</t>
    </r>
    <r>
      <rPr>
        <b/>
        <sz val="9"/>
        <rFont val="BIZ UDゴシック"/>
        <family val="3"/>
        <charset val="128"/>
      </rPr>
      <t>【今年度の取組】</t>
    </r>
    <r>
      <rPr>
        <sz val="9"/>
        <rFont val="BIZ UDゴシック"/>
        <family val="3"/>
        <charset val="128"/>
      </rPr>
      <t xml:space="preserve">
自動車燃料券の助成額を1回あたり730円から1,000円に拡充する。</t>
    </r>
    <rPh sb="0" eb="1">
      <t>ショウ</t>
    </rPh>
    <rPh sb="3" eb="4">
      <t>シャ</t>
    </rPh>
    <rPh sb="4" eb="6">
      <t>シュウロウ</t>
    </rPh>
    <rPh sb="6" eb="8">
      <t>シエン</t>
    </rPh>
    <rPh sb="8" eb="10">
      <t>ジギョウ</t>
    </rPh>
    <rPh sb="10" eb="12">
      <t>イタク</t>
    </rPh>
    <rPh sb="12" eb="13">
      <t>リョウ</t>
    </rPh>
    <rPh sb="29" eb="36">
      <t>シエンジギョウイタクリョウ</t>
    </rPh>
    <rPh sb="65" eb="66">
      <t>トウ</t>
    </rPh>
    <rPh sb="83" eb="85">
      <t>ジョセイ</t>
    </rPh>
    <rPh sb="105" eb="107">
      <t>カクジュウ</t>
    </rPh>
    <phoneticPr fontId="21"/>
  </si>
  <si>
    <t>地域生活支援拠点事業</t>
    <rPh sb="0" eb="2">
      <t>チイキ</t>
    </rPh>
    <rPh sb="2" eb="4">
      <t>セイカツ</t>
    </rPh>
    <rPh sb="4" eb="6">
      <t>シエン</t>
    </rPh>
    <rPh sb="6" eb="8">
      <t>キョテン</t>
    </rPh>
    <rPh sb="8" eb="9">
      <t>ゴト</t>
    </rPh>
    <phoneticPr fontId="21"/>
  </si>
  <si>
    <r>
      <t>障がい者等相談支援事業委託料122,200等</t>
    </r>
    <r>
      <rPr>
        <b/>
        <sz val="9"/>
        <rFont val="BIZ UDゴシック"/>
        <family val="3"/>
        <charset val="128"/>
      </rPr>
      <t/>
    </r>
    <rPh sb="0" eb="1">
      <t>ショウ</t>
    </rPh>
    <rPh sb="3" eb="4">
      <t>シャ</t>
    </rPh>
    <rPh sb="4" eb="5">
      <t>ナド</t>
    </rPh>
    <rPh sb="5" eb="7">
      <t>ソウダン</t>
    </rPh>
    <rPh sb="7" eb="9">
      <t>シエン</t>
    </rPh>
    <rPh sb="9" eb="11">
      <t>ジギョウ</t>
    </rPh>
    <rPh sb="11" eb="14">
      <t>イタクリョウ</t>
    </rPh>
    <rPh sb="21" eb="22">
      <t>トウ</t>
    </rPh>
    <phoneticPr fontId="21"/>
  </si>
  <si>
    <t>重度心身障がい者医療給付費</t>
    <phoneticPr fontId="21"/>
  </si>
  <si>
    <t>重度心身障がい者医療給付費520,000等</t>
    <rPh sb="20" eb="21">
      <t>トウ</t>
    </rPh>
    <phoneticPr fontId="21"/>
  </si>
  <si>
    <t>日常生活用具給付費</t>
    <rPh sb="0" eb="6">
      <t>ニチジョウセイカツヨウグ</t>
    </rPh>
    <rPh sb="6" eb="9">
      <t>キュウフヒ</t>
    </rPh>
    <phoneticPr fontId="21"/>
  </si>
  <si>
    <r>
      <t xml:space="preserve">障がい者日常生活用具給付費
</t>
    </r>
    <r>
      <rPr>
        <b/>
        <sz val="9"/>
        <rFont val="BIZ UDゴシック"/>
        <family val="3"/>
        <charset val="128"/>
      </rPr>
      <t>【今年度の取組】</t>
    </r>
    <r>
      <rPr>
        <sz val="9"/>
        <rFont val="BIZ UDゴシック"/>
        <family val="3"/>
        <charset val="128"/>
      </rPr>
      <t xml:space="preserve">
紙おむつの支給対象者の拡大や基準額の拡充、障がい者用自転車購入費助成の追加を行う。</t>
    </r>
    <rPh sb="0" eb="1">
      <t>ショウ</t>
    </rPh>
    <rPh sb="3" eb="4">
      <t>シャ</t>
    </rPh>
    <rPh sb="4" eb="8">
      <t>ニチジョウセイカツ</t>
    </rPh>
    <rPh sb="8" eb="10">
      <t>ヨウグ</t>
    </rPh>
    <rPh sb="10" eb="13">
      <t>キュウフヒ</t>
    </rPh>
    <phoneticPr fontId="21"/>
  </si>
  <si>
    <t>国民健康保険会計繰出金</t>
    <phoneticPr fontId="21"/>
  </si>
  <si>
    <t>国民健康保険会計</t>
    <phoneticPr fontId="21"/>
  </si>
  <si>
    <t>物価高騰対応重点支援給付金給付事業</t>
    <phoneticPr fontId="21"/>
  </si>
  <si>
    <t>通信運搬費14,300、手数料11,000、物価高騰対応重点支援給付金給付事務等委託料100,000等</t>
    <rPh sb="12" eb="15">
      <t>テスウリョウ</t>
    </rPh>
    <rPh sb="50" eb="51">
      <t>トウ</t>
    </rPh>
    <phoneticPr fontId="21"/>
  </si>
  <si>
    <t>光熱水費42,000、老人福祉センター管理運営委託料289,000等</t>
    <rPh sb="0" eb="4">
      <t>コウネツスイヒ</t>
    </rPh>
    <rPh sb="33" eb="34">
      <t>トウ</t>
    </rPh>
    <phoneticPr fontId="21"/>
  </si>
  <si>
    <t>介護支援事業</t>
    <rPh sb="0" eb="6">
      <t>カイゴシエンジギョウ</t>
    </rPh>
    <phoneticPr fontId="21"/>
  </si>
  <si>
    <t>特別養護老人ホーム等施設整備促進事業費補助金67,300、介護保険利用者負担軽減対策費180,000等</t>
    <rPh sb="0" eb="2">
      <t>トクベツ</t>
    </rPh>
    <rPh sb="2" eb="4">
      <t>ヨウゴ</t>
    </rPh>
    <rPh sb="4" eb="6">
      <t>ロウジン</t>
    </rPh>
    <rPh sb="9" eb="10">
      <t>トウ</t>
    </rPh>
    <rPh sb="10" eb="12">
      <t>シセツ</t>
    </rPh>
    <rPh sb="12" eb="14">
      <t>セイビ</t>
    </rPh>
    <rPh sb="14" eb="16">
      <t>ソクシン</t>
    </rPh>
    <rPh sb="16" eb="19">
      <t>ジギョウヒ</t>
    </rPh>
    <rPh sb="19" eb="22">
      <t>ホジョキン</t>
    </rPh>
    <rPh sb="29" eb="31">
      <t>カイゴ</t>
    </rPh>
    <rPh sb="31" eb="33">
      <t>ホケン</t>
    </rPh>
    <rPh sb="33" eb="36">
      <t>リヨウシャ</t>
    </rPh>
    <rPh sb="36" eb="38">
      <t>フタン</t>
    </rPh>
    <rPh sb="38" eb="40">
      <t>ケイゲン</t>
    </rPh>
    <rPh sb="40" eb="42">
      <t>タイサク</t>
    </rPh>
    <rPh sb="42" eb="43">
      <t>ヒ</t>
    </rPh>
    <rPh sb="50" eb="51">
      <t>トウ</t>
    </rPh>
    <phoneticPr fontId="21"/>
  </si>
  <si>
    <t>包括的支援事業</t>
    <rPh sb="0" eb="3">
      <t>ホウカツテキ</t>
    </rPh>
    <rPh sb="3" eb="7">
      <t>シエンジギョウ</t>
    </rPh>
    <phoneticPr fontId="21"/>
  </si>
  <si>
    <t>包括的支援事業委託料365,800等</t>
    <rPh sb="0" eb="7">
      <t>ホウカツテキシエンジギョウ</t>
    </rPh>
    <rPh sb="7" eb="10">
      <t>イタクリョウ</t>
    </rPh>
    <rPh sb="17" eb="18">
      <t>トウ</t>
    </rPh>
    <phoneticPr fontId="21"/>
  </si>
  <si>
    <t>後期高齢者医療広域連合事業</t>
    <rPh sb="0" eb="2">
      <t>コウキ</t>
    </rPh>
    <rPh sb="2" eb="5">
      <t>コウレイシャ</t>
    </rPh>
    <rPh sb="5" eb="7">
      <t>イリョウ</t>
    </rPh>
    <rPh sb="11" eb="13">
      <t>ジギョウ</t>
    </rPh>
    <phoneticPr fontId="21"/>
  </si>
  <si>
    <t>広域連合共通経費負担金108,000、療養給付費負担金3,408,000</t>
    <rPh sb="0" eb="2">
      <t>コウイキ</t>
    </rPh>
    <rPh sb="2" eb="4">
      <t>レンゴウ</t>
    </rPh>
    <rPh sb="4" eb="8">
      <t>キョウツウケイヒ</t>
    </rPh>
    <rPh sb="8" eb="11">
      <t>フタンキン</t>
    </rPh>
    <phoneticPr fontId="21"/>
  </si>
  <si>
    <t>後期高齢者医療会計繰出金</t>
    <phoneticPr fontId="21"/>
  </si>
  <si>
    <t>後期高齢者医療会計</t>
    <rPh sb="0" eb="2">
      <t>コウキ</t>
    </rPh>
    <rPh sb="2" eb="5">
      <t>コウレイシャ</t>
    </rPh>
    <rPh sb="5" eb="7">
      <t>イリョウ</t>
    </rPh>
    <rPh sb="7" eb="9">
      <t>カイケイ</t>
    </rPh>
    <phoneticPr fontId="21"/>
  </si>
  <si>
    <t>児童相談事業</t>
    <rPh sb="0" eb="6">
      <t>ジドウソウダンジギョウ</t>
    </rPh>
    <phoneticPr fontId="21"/>
  </si>
  <si>
    <t>会計年度任用職員報酬7,860等</t>
    <rPh sb="0" eb="10">
      <t>カイケイネンドニンヨウショクインホウシュウ</t>
    </rPh>
    <rPh sb="15" eb="16">
      <t>ナド</t>
    </rPh>
    <phoneticPr fontId="21"/>
  </si>
  <si>
    <t>子育て支援事業</t>
    <phoneticPr fontId="21"/>
  </si>
  <si>
    <r>
      <t xml:space="preserve">子育てサロン運営委託料31,600、子育て世帯訪問支援事業委託料7,500、子ども食堂等運営事業費補助金3,000等
</t>
    </r>
    <r>
      <rPr>
        <b/>
        <sz val="9"/>
        <color theme="1"/>
        <rFont val="BIZ UDゴシック"/>
        <family val="3"/>
        <charset val="128"/>
      </rPr>
      <t>【今年度の取組】</t>
    </r>
    <r>
      <rPr>
        <sz val="9"/>
        <color theme="1"/>
        <rFont val="BIZ UDゴシック"/>
        <family val="3"/>
        <charset val="128"/>
      </rPr>
      <t xml:space="preserve">
こどもの居場所づくり推進のための補助金を子ども食堂のほかにフードパントリーや学習支援室に拡大し支給する。また、家事や子育てに不安や負担を抱える世帯を訪問し、必要な支援を行う。</t>
    </r>
    <rPh sb="57" eb="58">
      <t>トウ</t>
    </rPh>
    <rPh sb="84" eb="87">
      <t>ホジョキン</t>
    </rPh>
    <rPh sb="146" eb="148">
      <t>ヒツヨウ</t>
    </rPh>
    <rPh sb="149" eb="151">
      <t>シエン</t>
    </rPh>
    <rPh sb="152" eb="153">
      <t>オコナ</t>
    </rPh>
    <phoneticPr fontId="21"/>
  </si>
  <si>
    <t>子育て充実事業</t>
    <rPh sb="3" eb="5">
      <t>ジュウジツ</t>
    </rPh>
    <rPh sb="5" eb="7">
      <t>ジギョウ</t>
    </rPh>
    <phoneticPr fontId="21"/>
  </si>
  <si>
    <r>
      <t xml:space="preserve">こしがや「プラス保育」幼稚園事業費補助金138,000、こども誰でも通園制度事業費補助金28,000、特別支援保育事業費補助金35,000等
</t>
    </r>
    <r>
      <rPr>
        <b/>
        <sz val="9"/>
        <color theme="1"/>
        <rFont val="BIZ UDゴシック"/>
        <family val="3"/>
        <charset val="128"/>
      </rPr>
      <t>【今年度の取組】</t>
    </r>
    <r>
      <rPr>
        <sz val="9"/>
        <color theme="1"/>
        <rFont val="BIZ UDゴシック"/>
        <family val="3"/>
        <charset val="128"/>
      </rPr>
      <t xml:space="preserve">
就労要件を問わず、時間単位等で利用可能な「こども誰でも通園制度」を実施する保育事業者に補助金を交付する。</t>
    </r>
    <rPh sb="8" eb="10">
      <t>ホイク</t>
    </rPh>
    <rPh sb="11" eb="14">
      <t>ヨウチエン</t>
    </rPh>
    <rPh sb="14" eb="17">
      <t>ジギョウヒ</t>
    </rPh>
    <rPh sb="17" eb="20">
      <t>ホジョキン</t>
    </rPh>
    <rPh sb="51" eb="53">
      <t>トクベツ</t>
    </rPh>
    <rPh sb="53" eb="55">
      <t>シエン</t>
    </rPh>
    <rPh sb="55" eb="57">
      <t>ホイク</t>
    </rPh>
    <rPh sb="57" eb="60">
      <t>ジギョウヒ</t>
    </rPh>
    <rPh sb="60" eb="63">
      <t>ホジョキン</t>
    </rPh>
    <rPh sb="69" eb="70">
      <t>トウ</t>
    </rPh>
    <rPh sb="113" eb="115">
      <t>ジッシ</t>
    </rPh>
    <rPh sb="117" eb="121">
      <t>ホイクジギョウ</t>
    </rPh>
    <rPh sb="121" eb="122">
      <t>シャ</t>
    </rPh>
    <rPh sb="123" eb="125">
      <t>ホジョ</t>
    </rPh>
    <rPh sb="125" eb="126">
      <t>キン</t>
    </rPh>
    <rPh sb="127" eb="129">
      <t>コウフ</t>
    </rPh>
    <phoneticPr fontId="21"/>
  </si>
  <si>
    <t>保育ステーション事業</t>
    <phoneticPr fontId="21"/>
  </si>
  <si>
    <t>保育ステーション事業委託料133,500等</t>
    <rPh sb="20" eb="21">
      <t>トウ</t>
    </rPh>
    <phoneticPr fontId="21"/>
  </si>
  <si>
    <t>病児保育事業</t>
    <rPh sb="0" eb="1">
      <t>ビョウ</t>
    </rPh>
    <rPh sb="1" eb="2">
      <t>ジ</t>
    </rPh>
    <rPh sb="2" eb="4">
      <t>ホイク</t>
    </rPh>
    <rPh sb="4" eb="6">
      <t>ジギョウ</t>
    </rPh>
    <phoneticPr fontId="21"/>
  </si>
  <si>
    <r>
      <t xml:space="preserve">病児保育事業委託料33,500等
</t>
    </r>
    <r>
      <rPr>
        <b/>
        <sz val="9"/>
        <rFont val="BIZ UDゴシック"/>
        <family val="3"/>
        <charset val="128"/>
      </rPr>
      <t>【今年度の取組】</t>
    </r>
    <r>
      <rPr>
        <sz val="9"/>
        <rFont val="BIZ UDゴシック"/>
        <family val="3"/>
        <charset val="128"/>
      </rPr>
      <t xml:space="preserve">
市内3か所目となる病児保育室開設に向けて、改修費等の経費に対する補助金を交付する。</t>
    </r>
    <rPh sb="0" eb="1">
      <t>ビョウ</t>
    </rPh>
    <rPh sb="1" eb="2">
      <t>ジ</t>
    </rPh>
    <rPh sb="2" eb="4">
      <t>ホイク</t>
    </rPh>
    <rPh sb="4" eb="6">
      <t>ジギョウ</t>
    </rPh>
    <rPh sb="6" eb="8">
      <t>イタク</t>
    </rPh>
    <rPh sb="8" eb="9">
      <t>リョウ</t>
    </rPh>
    <rPh sb="15" eb="16">
      <t>トウ</t>
    </rPh>
    <rPh sb="26" eb="28">
      <t>シナイ</t>
    </rPh>
    <rPh sb="30" eb="31">
      <t>ショ</t>
    </rPh>
    <rPh sb="31" eb="32">
      <t>メ</t>
    </rPh>
    <rPh sb="35" eb="37">
      <t>ビョウジ</t>
    </rPh>
    <rPh sb="37" eb="39">
      <t>ホイク</t>
    </rPh>
    <rPh sb="39" eb="40">
      <t>シツ</t>
    </rPh>
    <rPh sb="40" eb="42">
      <t>カイセツ</t>
    </rPh>
    <rPh sb="43" eb="44">
      <t>ム</t>
    </rPh>
    <rPh sb="47" eb="49">
      <t>カイシュウ</t>
    </rPh>
    <rPh sb="49" eb="50">
      <t>ヒ</t>
    </rPh>
    <rPh sb="50" eb="51">
      <t>トウ</t>
    </rPh>
    <rPh sb="52" eb="54">
      <t>ケイヒ</t>
    </rPh>
    <rPh sb="55" eb="56">
      <t>タイ</t>
    </rPh>
    <rPh sb="58" eb="61">
      <t>ホジョキン</t>
    </rPh>
    <rPh sb="62" eb="64">
      <t>コウフ</t>
    </rPh>
    <phoneticPr fontId="21"/>
  </si>
  <si>
    <t>障がい児補装具等給付費</t>
    <rPh sb="0" eb="1">
      <t>ショウ</t>
    </rPh>
    <rPh sb="3" eb="4">
      <t>ジ</t>
    </rPh>
    <rPh sb="4" eb="7">
      <t>ホソウグ</t>
    </rPh>
    <rPh sb="7" eb="8">
      <t>トウ</t>
    </rPh>
    <rPh sb="8" eb="11">
      <t>キュウフヒ</t>
    </rPh>
    <phoneticPr fontId="21"/>
  </si>
  <si>
    <r>
      <t xml:space="preserve">身体障がい児補装具給付費30,000、重度障がい児日常生活用具給付費8,000等
</t>
    </r>
    <r>
      <rPr>
        <b/>
        <sz val="9"/>
        <rFont val="BIZ UDゴシック"/>
        <family val="3"/>
        <charset val="128"/>
      </rPr>
      <t>【今年度の取組】</t>
    </r>
    <r>
      <rPr>
        <sz val="9"/>
        <rFont val="BIZ UDゴシック"/>
        <family val="3"/>
        <charset val="128"/>
      </rPr>
      <t xml:space="preserve">
紙おむつの支給対象者の拡大や基準額の拡充、障がい者用自転車購入費助成の追加を行う。</t>
    </r>
    <rPh sb="39" eb="40">
      <t>トウ</t>
    </rPh>
    <rPh sb="71" eb="72">
      <t>ショウ</t>
    </rPh>
    <rPh sb="74" eb="75">
      <t>シャ</t>
    </rPh>
    <rPh sb="75" eb="76">
      <t>ヨウ</t>
    </rPh>
    <rPh sb="76" eb="81">
      <t>ジテンシャコウニュウ</t>
    </rPh>
    <rPh sb="81" eb="82">
      <t>ヒ</t>
    </rPh>
    <rPh sb="82" eb="84">
      <t>ジョセイ</t>
    </rPh>
    <rPh sb="85" eb="87">
      <t>ツイカ</t>
    </rPh>
    <rPh sb="88" eb="89">
      <t>オコナ</t>
    </rPh>
    <phoneticPr fontId="21"/>
  </si>
  <si>
    <t>こども医療給付費</t>
    <rPh sb="3" eb="5">
      <t>イリョウ</t>
    </rPh>
    <rPh sb="5" eb="7">
      <t>キュウフ</t>
    </rPh>
    <rPh sb="7" eb="8">
      <t>ヒ</t>
    </rPh>
    <phoneticPr fontId="21"/>
  </si>
  <si>
    <t>こども医療給付費1,300,000等</t>
    <rPh sb="17" eb="18">
      <t>トウ</t>
    </rPh>
    <phoneticPr fontId="21"/>
  </si>
  <si>
    <t>子ども・子育て支援給付費</t>
    <rPh sb="0" eb="1">
      <t>コ</t>
    </rPh>
    <rPh sb="4" eb="6">
      <t>コソダ</t>
    </rPh>
    <rPh sb="7" eb="9">
      <t>シエン</t>
    </rPh>
    <rPh sb="9" eb="11">
      <t>キュウフ</t>
    </rPh>
    <rPh sb="11" eb="12">
      <t>ヒ</t>
    </rPh>
    <phoneticPr fontId="21"/>
  </si>
  <si>
    <t>施設型給付費4,200,000、地域型保育給付費2,500,000、施設等利用費1,200,000</t>
    <rPh sb="0" eb="3">
      <t>シセツガタ</t>
    </rPh>
    <rPh sb="3" eb="5">
      <t>キュウフ</t>
    </rPh>
    <rPh sb="5" eb="6">
      <t>ヒ</t>
    </rPh>
    <rPh sb="16" eb="19">
      <t>チイキガタ</t>
    </rPh>
    <rPh sb="19" eb="21">
      <t>ホイク</t>
    </rPh>
    <rPh sb="21" eb="23">
      <t>キュウフ</t>
    </rPh>
    <rPh sb="23" eb="24">
      <t>ヒ</t>
    </rPh>
    <rPh sb="34" eb="36">
      <t>シセツ</t>
    </rPh>
    <rPh sb="36" eb="37">
      <t>トウ</t>
    </rPh>
    <rPh sb="37" eb="39">
      <t>リヨウ</t>
    </rPh>
    <rPh sb="39" eb="40">
      <t>ヒ</t>
    </rPh>
    <phoneticPr fontId="21"/>
  </si>
  <si>
    <t>児童手当給付費</t>
    <rPh sb="0" eb="2">
      <t>ジドウ</t>
    </rPh>
    <rPh sb="2" eb="4">
      <t>テアテ</t>
    </rPh>
    <rPh sb="4" eb="6">
      <t>キュウフ</t>
    </rPh>
    <rPh sb="6" eb="7">
      <t>ヒ</t>
    </rPh>
    <phoneticPr fontId="21"/>
  </si>
  <si>
    <t>母子家庭等相談事業</t>
    <rPh sb="0" eb="5">
      <t>ボシカテイトウ</t>
    </rPh>
    <rPh sb="5" eb="9">
      <t>ソウダンジギョウ</t>
    </rPh>
    <phoneticPr fontId="21"/>
  </si>
  <si>
    <t>会計年度任用職員報酬5,710等</t>
    <rPh sb="0" eb="10">
      <t>カイケイネンドニンヨウショクインホウシュウ</t>
    </rPh>
    <rPh sb="15" eb="16">
      <t>ナド</t>
    </rPh>
    <phoneticPr fontId="21"/>
  </si>
  <si>
    <t>児童扶養手当給付費</t>
    <phoneticPr fontId="21"/>
  </si>
  <si>
    <t>児童扶養手当給付費</t>
    <rPh sb="0" eb="2">
      <t>ジドウ</t>
    </rPh>
    <rPh sb="2" eb="4">
      <t>フヨウ</t>
    </rPh>
    <rPh sb="4" eb="6">
      <t>テアテ</t>
    </rPh>
    <rPh sb="6" eb="8">
      <t>キュウフ</t>
    </rPh>
    <rPh sb="8" eb="9">
      <t>ヒ</t>
    </rPh>
    <phoneticPr fontId="21"/>
  </si>
  <si>
    <t>児童発達支援センター運営費</t>
    <rPh sb="0" eb="2">
      <t>ジドウ</t>
    </rPh>
    <rPh sb="2" eb="4">
      <t>ハッタツ</t>
    </rPh>
    <rPh sb="4" eb="6">
      <t>シエン</t>
    </rPh>
    <rPh sb="10" eb="13">
      <t>ウンエイヒ</t>
    </rPh>
    <phoneticPr fontId="21"/>
  </si>
  <si>
    <t>会計年度任用職員報酬19,600、心理判定員謝礼3,200、給食材料費4,800等</t>
    <rPh sb="0" eb="2">
      <t>カイケイ</t>
    </rPh>
    <rPh sb="2" eb="4">
      <t>ネンド</t>
    </rPh>
    <rPh sb="4" eb="6">
      <t>ニンヨウ</t>
    </rPh>
    <rPh sb="6" eb="8">
      <t>ショクイン</t>
    </rPh>
    <rPh sb="8" eb="10">
      <t>ホウシュウ</t>
    </rPh>
    <rPh sb="17" eb="19">
      <t>シンリ</t>
    </rPh>
    <rPh sb="19" eb="21">
      <t>ハンテイ</t>
    </rPh>
    <rPh sb="21" eb="22">
      <t>イン</t>
    </rPh>
    <rPh sb="22" eb="24">
      <t>シャレイ</t>
    </rPh>
    <rPh sb="30" eb="32">
      <t>キュウショク</t>
    </rPh>
    <rPh sb="32" eb="35">
      <t>ザイリョウヒ</t>
    </rPh>
    <rPh sb="40" eb="41">
      <t>ナド</t>
    </rPh>
    <phoneticPr fontId="21"/>
  </si>
  <si>
    <t>保育所管理費</t>
    <rPh sb="0" eb="3">
      <t>ホイクショ</t>
    </rPh>
    <rPh sb="3" eb="6">
      <t>カンリヒ</t>
    </rPh>
    <phoneticPr fontId="21"/>
  </si>
  <si>
    <t>光熱水費65,000、保育支援システム委託料3,200等</t>
    <rPh sb="0" eb="4">
      <t>コウネツスイヒ</t>
    </rPh>
    <rPh sb="11" eb="15">
      <t>ホイクシエン</t>
    </rPh>
    <rPh sb="19" eb="22">
      <t>イタクリョウ</t>
    </rPh>
    <rPh sb="27" eb="28">
      <t>トウ</t>
    </rPh>
    <phoneticPr fontId="21"/>
  </si>
  <si>
    <t>青少年健全育成推進事業</t>
    <rPh sb="0" eb="3">
      <t>セイショウネン</t>
    </rPh>
    <rPh sb="3" eb="7">
      <t>ケンゼンイクセイ</t>
    </rPh>
    <rPh sb="7" eb="9">
      <t>スイシン</t>
    </rPh>
    <rPh sb="9" eb="11">
      <t>ジギョウ</t>
    </rPh>
    <phoneticPr fontId="21"/>
  </si>
  <si>
    <t>青少年指導員謝礼900、青少年健全育成事業委託料5,500等</t>
    <rPh sb="0" eb="3">
      <t>セイショウネン</t>
    </rPh>
    <rPh sb="3" eb="6">
      <t>シドウイン</t>
    </rPh>
    <rPh sb="6" eb="8">
      <t>シャレイ</t>
    </rPh>
    <rPh sb="12" eb="15">
      <t>セイショウネン</t>
    </rPh>
    <rPh sb="15" eb="19">
      <t>ケンゼンイクセイ</t>
    </rPh>
    <rPh sb="19" eb="21">
      <t>ジギョウ</t>
    </rPh>
    <rPh sb="21" eb="24">
      <t>イタクリョウ</t>
    </rPh>
    <rPh sb="29" eb="30">
      <t>ナド</t>
    </rPh>
    <phoneticPr fontId="21"/>
  </si>
  <si>
    <t>児童館改修事業</t>
    <rPh sb="0" eb="3">
      <t>ジドウカン</t>
    </rPh>
    <rPh sb="3" eb="5">
      <t>カイシュウ</t>
    </rPh>
    <rPh sb="5" eb="7">
      <t>ジギョウ</t>
    </rPh>
    <phoneticPr fontId="21"/>
  </si>
  <si>
    <r>
      <t xml:space="preserve">児童館機能調査委託料
</t>
    </r>
    <r>
      <rPr>
        <b/>
        <sz val="9"/>
        <rFont val="BIZ UDゴシック"/>
        <family val="3"/>
        <charset val="128"/>
      </rPr>
      <t>【今年度の取組】</t>
    </r>
    <r>
      <rPr>
        <sz val="9"/>
        <rFont val="BIZ UDゴシック"/>
        <family val="3"/>
        <charset val="128"/>
      </rPr>
      <t xml:space="preserve">
改修工事に向けて、市民意向調査やワークショップ等、児童館の新たな機能についての調査を実施する。</t>
    </r>
    <rPh sb="0" eb="3">
      <t>ジドウカン</t>
    </rPh>
    <rPh sb="3" eb="7">
      <t>キノウチョウサ</t>
    </rPh>
    <rPh sb="7" eb="10">
      <t>イタクリョウ</t>
    </rPh>
    <phoneticPr fontId="21"/>
  </si>
  <si>
    <t>プレーパーク運営費</t>
    <rPh sb="6" eb="8">
      <t>ウンエイ</t>
    </rPh>
    <rPh sb="8" eb="9">
      <t>ヒ</t>
    </rPh>
    <phoneticPr fontId="21"/>
  </si>
  <si>
    <t>プレーパーク運営業務委託料10,000等</t>
    <rPh sb="6" eb="13">
      <t>ウンエイギョウムイタクリョウ</t>
    </rPh>
    <rPh sb="19" eb="20">
      <t>トウ</t>
    </rPh>
    <phoneticPr fontId="21"/>
  </si>
  <si>
    <t>民間学童保育室事業</t>
    <rPh sb="0" eb="7">
      <t>ミンカンガクドウホイクシツ</t>
    </rPh>
    <rPh sb="7" eb="9">
      <t>ジギョウ</t>
    </rPh>
    <phoneticPr fontId="21"/>
  </si>
  <si>
    <t>民間学童保育室事業費補助金</t>
    <phoneticPr fontId="21"/>
  </si>
  <si>
    <t>夏休みこども居場所づくり事業</t>
    <rPh sb="0" eb="2">
      <t>ナツヤス</t>
    </rPh>
    <rPh sb="6" eb="9">
      <t>イバショ</t>
    </rPh>
    <rPh sb="12" eb="14">
      <t>ジギョウ</t>
    </rPh>
    <phoneticPr fontId="21"/>
  </si>
  <si>
    <r>
      <t xml:space="preserve">会計年度任用職員報酬2,200等
</t>
    </r>
    <r>
      <rPr>
        <b/>
        <sz val="9"/>
        <rFont val="BIZ UDゴシック"/>
        <family val="3"/>
        <charset val="128"/>
      </rPr>
      <t>【今年度の取組】</t>
    </r>
    <r>
      <rPr>
        <sz val="9"/>
        <rFont val="BIZ UDゴシック"/>
        <family val="3"/>
        <charset val="128"/>
      </rPr>
      <t xml:space="preserve">
児童館などを活用し夏休み期間中における子どもたちの居場所対策として、預かり保育を実施する。</t>
    </r>
    <rPh sb="15" eb="16">
      <t>トウ</t>
    </rPh>
    <rPh sb="60" eb="61">
      <t>アズ</t>
    </rPh>
    <phoneticPr fontId="21"/>
  </si>
  <si>
    <t>学童保育室施設管理費</t>
    <rPh sb="0" eb="2">
      <t>ガクドウ</t>
    </rPh>
    <rPh sb="2" eb="5">
      <t>ホイクシツ</t>
    </rPh>
    <rPh sb="5" eb="10">
      <t>シセツカンリヒ</t>
    </rPh>
    <phoneticPr fontId="21"/>
  </si>
  <si>
    <t>光熱水費3,300、修繕料3,400等</t>
    <rPh sb="0" eb="4">
      <t>コウネツスイヒ</t>
    </rPh>
    <rPh sb="10" eb="12">
      <t>シュウゼン</t>
    </rPh>
    <rPh sb="12" eb="13">
      <t>リョウ</t>
    </rPh>
    <rPh sb="18" eb="19">
      <t>トウ</t>
    </rPh>
    <phoneticPr fontId="21"/>
  </si>
  <si>
    <t>学童保育室改修費</t>
    <rPh sb="0" eb="5">
      <t>ガクドウホイクシツ</t>
    </rPh>
    <rPh sb="5" eb="8">
      <t>カイシュウヒ</t>
    </rPh>
    <phoneticPr fontId="21"/>
  </si>
  <si>
    <t>施設改修工事費</t>
    <phoneticPr fontId="21"/>
  </si>
  <si>
    <t>学童保育室建設事業</t>
    <rPh sb="0" eb="2">
      <t>ガクドウ</t>
    </rPh>
    <rPh sb="2" eb="5">
      <t>ホイクシツ</t>
    </rPh>
    <rPh sb="5" eb="7">
      <t>ケンセツ</t>
    </rPh>
    <rPh sb="7" eb="9">
      <t>ジギョウ</t>
    </rPh>
    <phoneticPr fontId="21"/>
  </si>
  <si>
    <r>
      <t>設計委託料19,000、学童保育室建設工事費80,200</t>
    </r>
    <r>
      <rPr>
        <b/>
        <sz val="9"/>
        <rFont val="BIZ UDゴシック"/>
        <family val="3"/>
        <charset val="128"/>
      </rPr>
      <t/>
    </r>
    <rPh sb="0" eb="5">
      <t>セッケイイタクリョウ</t>
    </rPh>
    <rPh sb="12" eb="14">
      <t>ガクドウ</t>
    </rPh>
    <rPh sb="14" eb="16">
      <t>ホイク</t>
    </rPh>
    <rPh sb="16" eb="17">
      <t>シツ</t>
    </rPh>
    <rPh sb="17" eb="19">
      <t>ケンセツ</t>
    </rPh>
    <rPh sb="19" eb="21">
      <t>コウジ</t>
    </rPh>
    <rPh sb="21" eb="22">
      <t>ヒ</t>
    </rPh>
    <phoneticPr fontId="21"/>
  </si>
  <si>
    <t>生活保護事務費</t>
    <phoneticPr fontId="21"/>
  </si>
  <si>
    <t>就労支援事業委託料14,000、年金等申請支援事業委託料14,000等</t>
    <rPh sb="16" eb="18">
      <t>ネンキン</t>
    </rPh>
    <rPh sb="18" eb="19">
      <t>トウ</t>
    </rPh>
    <rPh sb="19" eb="21">
      <t>シンセイ</t>
    </rPh>
    <rPh sb="21" eb="23">
      <t>シエン</t>
    </rPh>
    <rPh sb="23" eb="25">
      <t>ジギョウ</t>
    </rPh>
    <rPh sb="25" eb="28">
      <t>イタクリョウ</t>
    </rPh>
    <rPh sb="34" eb="35">
      <t>トウ</t>
    </rPh>
    <phoneticPr fontId="21"/>
  </si>
  <si>
    <t>生活保護扶助費</t>
    <phoneticPr fontId="21"/>
  </si>
  <si>
    <t>生活扶助費2,400,000、住宅扶助費1,600,000、医療扶助費3,400,000等</t>
    <rPh sb="0" eb="5">
      <t>セイカツフジョヒ</t>
    </rPh>
    <rPh sb="30" eb="32">
      <t>イリョウ</t>
    </rPh>
    <rPh sb="32" eb="35">
      <t>フジョヒ</t>
    </rPh>
    <rPh sb="44" eb="45">
      <t>トウ</t>
    </rPh>
    <phoneticPr fontId="21"/>
  </si>
  <si>
    <t>衛生費</t>
    <rPh sb="0" eb="2">
      <t>エイセイ</t>
    </rPh>
    <rPh sb="2" eb="3">
      <t>ヒ</t>
    </rPh>
    <phoneticPr fontId="21"/>
  </si>
  <si>
    <t>地域医療推進事業</t>
    <rPh sb="0" eb="2">
      <t>チイキ</t>
    </rPh>
    <rPh sb="2" eb="4">
      <t>イリョウ</t>
    </rPh>
    <rPh sb="4" eb="6">
      <t>スイシン</t>
    </rPh>
    <rPh sb="6" eb="8">
      <t>ジギョウ</t>
    </rPh>
    <phoneticPr fontId="21"/>
  </si>
  <si>
    <t>在宅療養支援ベッド確保事業補助金1,800、看護師等修学資金貸付金38,000等</t>
    <rPh sb="0" eb="4">
      <t>ザイタクリョウヨウ</t>
    </rPh>
    <rPh sb="4" eb="6">
      <t>シエン</t>
    </rPh>
    <rPh sb="9" eb="13">
      <t>カクホジギョウ</t>
    </rPh>
    <rPh sb="13" eb="16">
      <t>ホジョキン</t>
    </rPh>
    <rPh sb="22" eb="26">
      <t>カンゴシトウ</t>
    </rPh>
    <rPh sb="26" eb="28">
      <t>シュウガク</t>
    </rPh>
    <rPh sb="28" eb="30">
      <t>シキン</t>
    </rPh>
    <rPh sb="30" eb="31">
      <t>カ</t>
    </rPh>
    <rPh sb="31" eb="32">
      <t>ツ</t>
    </rPh>
    <rPh sb="32" eb="33">
      <t>キン</t>
    </rPh>
    <rPh sb="39" eb="40">
      <t>トウ</t>
    </rPh>
    <phoneticPr fontId="21"/>
  </si>
  <si>
    <t>救急医療対策事業</t>
    <rPh sb="0" eb="2">
      <t>キュウキュウ</t>
    </rPh>
    <rPh sb="2" eb="4">
      <t>イリョウ</t>
    </rPh>
    <rPh sb="4" eb="6">
      <t>タイサク</t>
    </rPh>
    <rPh sb="6" eb="8">
      <t>ジギョウ</t>
    </rPh>
    <phoneticPr fontId="21"/>
  </si>
  <si>
    <t>病院群輪番制病院運営事業補助金31,100、小児救急医療支援事業補助金25,300等</t>
    <rPh sb="0" eb="3">
      <t>ビョウイングン</t>
    </rPh>
    <rPh sb="3" eb="6">
      <t>リンバンセイ</t>
    </rPh>
    <rPh sb="6" eb="8">
      <t>ビョウイン</t>
    </rPh>
    <rPh sb="8" eb="15">
      <t>ウンエイジギョウホジョキン</t>
    </rPh>
    <rPh sb="22" eb="24">
      <t>ショウニ</t>
    </rPh>
    <rPh sb="24" eb="28">
      <t>キュウキュウイリョウ</t>
    </rPh>
    <rPh sb="28" eb="35">
      <t>シエンジギョウホジョキン</t>
    </rPh>
    <rPh sb="41" eb="42">
      <t>トウ</t>
    </rPh>
    <phoneticPr fontId="21"/>
  </si>
  <si>
    <t>健康づくり推進事業</t>
    <rPh sb="0" eb="2">
      <t>ケンコウ</t>
    </rPh>
    <rPh sb="5" eb="7">
      <t>スイシン</t>
    </rPh>
    <rPh sb="7" eb="9">
      <t>ジギョウ</t>
    </rPh>
    <phoneticPr fontId="21"/>
  </si>
  <si>
    <t>消耗品費3,200、印刷製本費4,000、コバトンＡＬＫＯＯマイレージアプリ使用料800等</t>
    <rPh sb="0" eb="3">
      <t>ショウモウヒン</t>
    </rPh>
    <rPh sb="3" eb="4">
      <t>ヒ</t>
    </rPh>
    <rPh sb="10" eb="15">
      <t>インサツセイホンヒ</t>
    </rPh>
    <rPh sb="38" eb="41">
      <t>シヨウリョウ</t>
    </rPh>
    <rPh sb="44" eb="45">
      <t>ナド</t>
    </rPh>
    <phoneticPr fontId="21"/>
  </si>
  <si>
    <t>乳幼児等健診事業</t>
    <rPh sb="0" eb="3">
      <t>ニュウヨウジ</t>
    </rPh>
    <rPh sb="3" eb="4">
      <t>トウ</t>
    </rPh>
    <rPh sb="4" eb="6">
      <t>ケンシン</t>
    </rPh>
    <rPh sb="6" eb="8">
      <t>ジギョウ</t>
    </rPh>
    <phoneticPr fontId="21"/>
  </si>
  <si>
    <r>
      <t xml:space="preserve">健康診査委託料38,000、妊婦健康診査委託料190,000、産婦健康診査委託料9,000等
</t>
    </r>
    <r>
      <rPr>
        <b/>
        <sz val="9"/>
        <rFont val="BIZ UDゴシック"/>
        <family val="3"/>
        <charset val="128"/>
      </rPr>
      <t>【今年度の取組】</t>
    </r>
    <r>
      <rPr>
        <sz val="9"/>
        <rFont val="BIZ UDゴシック"/>
        <family val="3"/>
        <charset val="128"/>
      </rPr>
      <t xml:space="preserve">
疾病及び運動発達や精神発達遅滞等の早期発見のため、新たに5歳児健診を実施する。</t>
    </r>
    <rPh sb="0" eb="2">
      <t>ケンコウ</t>
    </rPh>
    <rPh sb="2" eb="4">
      <t>シンサ</t>
    </rPh>
    <rPh sb="4" eb="6">
      <t>イタク</t>
    </rPh>
    <rPh sb="6" eb="7">
      <t>リョウ</t>
    </rPh>
    <rPh sb="14" eb="16">
      <t>ニンプ</t>
    </rPh>
    <rPh sb="16" eb="18">
      <t>ケンコウ</t>
    </rPh>
    <rPh sb="18" eb="20">
      <t>シンサ</t>
    </rPh>
    <rPh sb="20" eb="22">
      <t>イタク</t>
    </rPh>
    <rPh sb="22" eb="23">
      <t>リョウ</t>
    </rPh>
    <rPh sb="31" eb="37">
      <t>サンプケンコウシンサ</t>
    </rPh>
    <rPh sb="37" eb="40">
      <t>イタクリョウ</t>
    </rPh>
    <rPh sb="45" eb="46">
      <t>ナド</t>
    </rPh>
    <rPh sb="56" eb="59">
      <t>シッペイオヨ</t>
    </rPh>
    <rPh sb="60" eb="64">
      <t>ウンドウハッタツ</t>
    </rPh>
    <rPh sb="65" eb="67">
      <t>セイシン</t>
    </rPh>
    <rPh sb="67" eb="69">
      <t>ハッタツ</t>
    </rPh>
    <rPh sb="69" eb="71">
      <t>チタイ</t>
    </rPh>
    <rPh sb="71" eb="72">
      <t>トウ</t>
    </rPh>
    <rPh sb="73" eb="77">
      <t>ソウキハッケン</t>
    </rPh>
    <rPh sb="81" eb="82">
      <t>アラ</t>
    </rPh>
    <rPh sb="85" eb="87">
      <t>サイジ</t>
    </rPh>
    <rPh sb="87" eb="89">
      <t>ケンシン</t>
    </rPh>
    <rPh sb="90" eb="92">
      <t>ジッシ</t>
    </rPh>
    <phoneticPr fontId="21"/>
  </si>
  <si>
    <r>
      <t xml:space="preserve">妊産婦・新生児訪問委託料9,000、産後ケア事業委託料4,000、ベビーブック事業委託料7,000等
</t>
    </r>
    <r>
      <rPr>
        <b/>
        <sz val="9"/>
        <color theme="1"/>
        <rFont val="BIZ UDゴシック"/>
        <family val="3"/>
        <charset val="128"/>
      </rPr>
      <t>【今年度の取組】</t>
    </r>
    <r>
      <rPr>
        <sz val="9"/>
        <color theme="1"/>
        <rFont val="BIZ UDゴシック"/>
        <family val="3"/>
        <charset val="128"/>
      </rPr>
      <t xml:space="preserve">
新生児を養育する家庭に対し、オリジナルオーダーできる要素を盛り込んだ絵本をプレゼントする。</t>
    </r>
    <rPh sb="18" eb="20">
      <t>サンゴ</t>
    </rPh>
    <rPh sb="22" eb="24">
      <t>ジギョウ</t>
    </rPh>
    <rPh sb="24" eb="26">
      <t>イタク</t>
    </rPh>
    <rPh sb="26" eb="27">
      <t>リョウ</t>
    </rPh>
    <rPh sb="49" eb="50">
      <t>トウ</t>
    </rPh>
    <phoneticPr fontId="21"/>
  </si>
  <si>
    <t>医療等支援事業</t>
    <rPh sb="0" eb="3">
      <t>イリョウナド</t>
    </rPh>
    <rPh sb="3" eb="5">
      <t>シエン</t>
    </rPh>
    <rPh sb="5" eb="7">
      <t>ジギョウ</t>
    </rPh>
    <phoneticPr fontId="21"/>
  </si>
  <si>
    <t>不妊検査助成金3,400、小児慢性特定疾病医療給付費80,000、未熟児養育医療給付費25,000等</t>
    <rPh sb="0" eb="2">
      <t>フニン</t>
    </rPh>
    <rPh sb="2" eb="4">
      <t>ケンサ</t>
    </rPh>
    <rPh sb="4" eb="7">
      <t>ジョセイキン</t>
    </rPh>
    <rPh sb="33" eb="36">
      <t>ミジュクジ</t>
    </rPh>
    <rPh sb="36" eb="38">
      <t>ヨウイク</t>
    </rPh>
    <rPh sb="38" eb="40">
      <t>イリョウ</t>
    </rPh>
    <rPh sb="40" eb="42">
      <t>キュウフ</t>
    </rPh>
    <rPh sb="42" eb="43">
      <t>ヒ</t>
    </rPh>
    <rPh sb="49" eb="50">
      <t>トウ</t>
    </rPh>
    <phoneticPr fontId="21"/>
  </si>
  <si>
    <t>妊婦支援給付金給付事業</t>
    <rPh sb="0" eb="2">
      <t>ニンプ</t>
    </rPh>
    <rPh sb="2" eb="4">
      <t>シエン</t>
    </rPh>
    <rPh sb="4" eb="7">
      <t>キュウフキン</t>
    </rPh>
    <rPh sb="7" eb="9">
      <t>キュウフ</t>
    </rPh>
    <phoneticPr fontId="21"/>
  </si>
  <si>
    <t>妊婦支援給付金230,000等</t>
    <rPh sb="0" eb="2">
      <t>ニンプ</t>
    </rPh>
    <rPh sb="2" eb="4">
      <t>シエン</t>
    </rPh>
    <rPh sb="4" eb="7">
      <t>キュウフキン</t>
    </rPh>
    <rPh sb="14" eb="15">
      <t>トウ</t>
    </rPh>
    <phoneticPr fontId="21"/>
  </si>
  <si>
    <t>健康診査等事業</t>
    <rPh sb="0" eb="5">
      <t>ケンコウシンサトウ</t>
    </rPh>
    <rPh sb="5" eb="7">
      <t>ジギョウ</t>
    </rPh>
    <phoneticPr fontId="21"/>
  </si>
  <si>
    <r>
      <t xml:space="preserve">骨粗しょう症検診委託料7,000、肝炎ウイルス検診委託料5,000等
</t>
    </r>
    <r>
      <rPr>
        <b/>
        <sz val="9"/>
        <rFont val="BIZ UDゴシック"/>
        <family val="3"/>
        <charset val="128"/>
      </rPr>
      <t>【今年度の取組】</t>
    </r>
    <r>
      <rPr>
        <sz val="9"/>
        <rFont val="BIZ UDゴシック"/>
        <family val="3"/>
        <charset val="128"/>
      </rPr>
      <t xml:space="preserve">
骨粗しょう症検診について、乳がん検診と同時に受診する際の自己負担額を1,000円から500円に減額する。</t>
    </r>
    <rPh sb="0" eb="6">
      <t>コツソショウショウ</t>
    </rPh>
    <rPh sb="6" eb="11">
      <t>ケンシンイタクリョウ</t>
    </rPh>
    <rPh sb="17" eb="19">
      <t>カンエン</t>
    </rPh>
    <rPh sb="23" eb="25">
      <t>ケンシン</t>
    </rPh>
    <rPh sb="25" eb="28">
      <t>イタクリョウ</t>
    </rPh>
    <rPh sb="33" eb="34">
      <t>トウ</t>
    </rPh>
    <rPh sb="44" eb="45">
      <t>ホネ</t>
    </rPh>
    <rPh sb="50" eb="52">
      <t>ケンシン</t>
    </rPh>
    <rPh sb="57" eb="58">
      <t>ニュウ</t>
    </rPh>
    <rPh sb="60" eb="62">
      <t>ケンシン</t>
    </rPh>
    <rPh sb="63" eb="65">
      <t>ドウジ</t>
    </rPh>
    <rPh sb="66" eb="68">
      <t>ジュシン</t>
    </rPh>
    <rPh sb="70" eb="71">
      <t>サイ</t>
    </rPh>
    <rPh sb="72" eb="77">
      <t>ジコフタンガク</t>
    </rPh>
    <rPh sb="83" eb="84">
      <t>エン</t>
    </rPh>
    <rPh sb="89" eb="90">
      <t>エン</t>
    </rPh>
    <rPh sb="91" eb="93">
      <t>ゲンガク</t>
    </rPh>
    <phoneticPr fontId="21"/>
  </si>
  <si>
    <r>
      <t xml:space="preserve">各種がん検診委託料457,440、がん患者アピアランス支援事業補助金1,000、在宅療養生活支援事業補助金1,000等
</t>
    </r>
    <r>
      <rPr>
        <b/>
        <sz val="9"/>
        <color theme="1"/>
        <rFont val="BIZ UDゴシック"/>
        <family val="3"/>
        <charset val="128"/>
      </rPr>
      <t xml:space="preserve">【今年度の取組】
</t>
    </r>
    <r>
      <rPr>
        <sz val="9"/>
        <color theme="1"/>
        <rFont val="BIZ UDゴシック"/>
        <family val="3"/>
        <charset val="128"/>
      </rPr>
      <t>がん患者の負担軽減のため、ウィッグ・補整具等の購入に係る費用の助成を行う。また、AYA世代の在宅療養に必要な生活支援費用の助成を行う。</t>
    </r>
    <rPh sb="0" eb="2">
      <t>カクシュ</t>
    </rPh>
    <rPh sb="4" eb="6">
      <t>ケンシン</t>
    </rPh>
    <rPh sb="6" eb="9">
      <t>イタクリョウ</t>
    </rPh>
    <rPh sb="58" eb="59">
      <t>トウ</t>
    </rPh>
    <rPh sb="71" eb="73">
      <t>カンジャ</t>
    </rPh>
    <rPh sb="74" eb="78">
      <t>フタンケイゲン</t>
    </rPh>
    <rPh sb="103" eb="104">
      <t>オコナ</t>
    </rPh>
    <rPh sb="133" eb="134">
      <t>オコナ</t>
    </rPh>
    <phoneticPr fontId="21"/>
  </si>
  <si>
    <t>歯科健康診査等事業</t>
    <rPh sb="0" eb="2">
      <t>シカ</t>
    </rPh>
    <rPh sb="2" eb="4">
      <t>ケンコウ</t>
    </rPh>
    <rPh sb="4" eb="6">
      <t>シンサ</t>
    </rPh>
    <rPh sb="6" eb="7">
      <t>トウ</t>
    </rPh>
    <rPh sb="7" eb="9">
      <t>ジギョウ</t>
    </rPh>
    <phoneticPr fontId="21"/>
  </si>
  <si>
    <r>
      <t xml:space="preserve">歯周病検診委託料12,000、口腔がん検診委託料23,000等
</t>
    </r>
    <r>
      <rPr>
        <b/>
        <sz val="9"/>
        <color theme="1"/>
        <rFont val="BIZ UDゴシック"/>
        <family val="3"/>
        <charset val="128"/>
      </rPr>
      <t>【今年度の取組】</t>
    </r>
    <r>
      <rPr>
        <sz val="9"/>
        <color theme="1"/>
        <rFont val="BIZ UDゴシック"/>
        <family val="3"/>
        <charset val="128"/>
      </rPr>
      <t xml:space="preserve">
歯周病検診の対象に20歳・30歳を追加する。</t>
    </r>
    <rPh sb="0" eb="2">
      <t>シシュウ</t>
    </rPh>
    <rPh sb="2" eb="3">
      <t>ビョウ</t>
    </rPh>
    <rPh sb="3" eb="5">
      <t>ケンシン</t>
    </rPh>
    <rPh sb="5" eb="8">
      <t>イタクリョウ</t>
    </rPh>
    <rPh sb="15" eb="17">
      <t>コウクウ</t>
    </rPh>
    <rPh sb="19" eb="21">
      <t>ケンシン</t>
    </rPh>
    <rPh sb="21" eb="24">
      <t>イタクリョウ</t>
    </rPh>
    <rPh sb="30" eb="31">
      <t>ナド</t>
    </rPh>
    <rPh sb="41" eb="44">
      <t>シシュウビョウ</t>
    </rPh>
    <rPh sb="44" eb="46">
      <t>ケンシン</t>
    </rPh>
    <rPh sb="47" eb="49">
      <t>タイショウ</t>
    </rPh>
    <rPh sb="52" eb="53">
      <t>サイ</t>
    </rPh>
    <rPh sb="56" eb="57">
      <t>サイ</t>
    </rPh>
    <rPh sb="58" eb="60">
      <t>ツイカ</t>
    </rPh>
    <phoneticPr fontId="21"/>
  </si>
  <si>
    <r>
      <t xml:space="preserve">予防接種委託料820,000、高齢者予防接種委託料500,000、予防接種助成金5,000等
</t>
    </r>
    <r>
      <rPr>
        <b/>
        <sz val="9"/>
        <color theme="1"/>
        <rFont val="BIZ UDゴシック"/>
        <family val="3"/>
        <charset val="128"/>
      </rPr>
      <t>【今年度の取組】</t>
    </r>
    <r>
      <rPr>
        <sz val="9"/>
        <color theme="1"/>
        <rFont val="BIZ UDゴシック"/>
        <family val="3"/>
        <charset val="128"/>
      </rPr>
      <t xml:space="preserve">
帯状疱疹ワクチンの定期接種化に伴い、65歳及び65歳を超える5歳年齢ごとの方を対象に接種を行う。</t>
    </r>
    <rPh sb="33" eb="37">
      <t>ヨボウセッシュ</t>
    </rPh>
    <rPh sb="37" eb="40">
      <t>ジョセイキン</t>
    </rPh>
    <rPh sb="45" eb="46">
      <t>トウ</t>
    </rPh>
    <rPh sb="56" eb="60">
      <t>タイジョウホウシン</t>
    </rPh>
    <rPh sb="77" eb="78">
      <t>オヨ</t>
    </rPh>
    <rPh sb="81" eb="82">
      <t>サイ</t>
    </rPh>
    <rPh sb="83" eb="84">
      <t>コ</t>
    </rPh>
    <rPh sb="87" eb="88">
      <t>サイ</t>
    </rPh>
    <rPh sb="88" eb="90">
      <t>ネンレイ</t>
    </rPh>
    <phoneticPr fontId="21"/>
  </si>
  <si>
    <t>急患診療所診療業務費</t>
    <rPh sb="0" eb="2">
      <t>キュウカン</t>
    </rPh>
    <rPh sb="2" eb="5">
      <t>シンリョウジョ</t>
    </rPh>
    <rPh sb="5" eb="7">
      <t>シンリョウ</t>
    </rPh>
    <rPh sb="7" eb="9">
      <t>ギョウム</t>
    </rPh>
    <rPh sb="9" eb="10">
      <t>ヒ</t>
    </rPh>
    <phoneticPr fontId="21"/>
  </si>
  <si>
    <t>診療管理者報酬2,000、診療業務委託料113,000、レセプト機器借上料1,120等</t>
    <rPh sb="0" eb="2">
      <t>シンリョウ</t>
    </rPh>
    <rPh sb="2" eb="5">
      <t>カンリシャ</t>
    </rPh>
    <rPh sb="5" eb="7">
      <t>ホウシュウ</t>
    </rPh>
    <rPh sb="13" eb="15">
      <t>シンリョウ</t>
    </rPh>
    <rPh sb="15" eb="17">
      <t>ギョウム</t>
    </rPh>
    <rPh sb="17" eb="20">
      <t>イタクリョウ</t>
    </rPh>
    <rPh sb="32" eb="34">
      <t>キキ</t>
    </rPh>
    <rPh sb="34" eb="35">
      <t>シャク</t>
    </rPh>
    <rPh sb="35" eb="36">
      <t>ジョウ</t>
    </rPh>
    <rPh sb="36" eb="37">
      <t>リョウ</t>
    </rPh>
    <rPh sb="42" eb="43">
      <t>ナド</t>
    </rPh>
    <phoneticPr fontId="21"/>
  </si>
  <si>
    <t>感染症対策事業</t>
    <rPh sb="0" eb="3">
      <t>カンセンショウ</t>
    </rPh>
    <rPh sb="3" eb="5">
      <t>タイサク</t>
    </rPh>
    <rPh sb="5" eb="7">
      <t>ジギョウ</t>
    </rPh>
    <phoneticPr fontId="21"/>
  </si>
  <si>
    <t>手数料3,000、保健所システム電算委託料2,200、感染症公費負担医療給付費16,000等</t>
    <rPh sb="0" eb="3">
      <t>テスウリョウ</t>
    </rPh>
    <rPh sb="9" eb="12">
      <t>ホケンジョ</t>
    </rPh>
    <rPh sb="16" eb="18">
      <t>デンサン</t>
    </rPh>
    <rPh sb="18" eb="21">
      <t>イタクリョウ</t>
    </rPh>
    <rPh sb="27" eb="30">
      <t>カンセンショウ</t>
    </rPh>
    <rPh sb="30" eb="32">
      <t>コウヒ</t>
    </rPh>
    <rPh sb="32" eb="34">
      <t>フタン</t>
    </rPh>
    <rPh sb="34" eb="36">
      <t>イリョウ</t>
    </rPh>
    <rPh sb="36" eb="38">
      <t>キュウフ</t>
    </rPh>
    <rPh sb="38" eb="39">
      <t>ヒ</t>
    </rPh>
    <rPh sb="45" eb="46">
      <t>トウ</t>
    </rPh>
    <phoneticPr fontId="21"/>
  </si>
  <si>
    <t>精神保健支援事業</t>
    <rPh sb="0" eb="2">
      <t>セイシン</t>
    </rPh>
    <rPh sb="2" eb="4">
      <t>ホケン</t>
    </rPh>
    <rPh sb="4" eb="6">
      <t>シエン</t>
    </rPh>
    <rPh sb="6" eb="8">
      <t>ジギョウ</t>
    </rPh>
    <phoneticPr fontId="21"/>
  </si>
  <si>
    <r>
      <t xml:space="preserve">会計年度任用職員報酬3,110、講師等謝礼720、自殺予防対策事業委託料290等
</t>
    </r>
    <r>
      <rPr>
        <b/>
        <sz val="9"/>
        <color theme="1"/>
        <rFont val="BIZ UDゴシック"/>
        <family val="3"/>
        <charset val="128"/>
      </rPr>
      <t>【今年度の取組】</t>
    </r>
    <r>
      <rPr>
        <sz val="9"/>
        <color theme="1"/>
        <rFont val="BIZ UDゴシック"/>
        <family val="3"/>
        <charset val="128"/>
      </rPr>
      <t xml:space="preserve">
新たにひきこもり支援ステーション事業を実施し、家族のつどいや当事者の居場所の運営等に取り組む。</t>
    </r>
    <rPh sb="0" eb="4">
      <t>カイケイネンド</t>
    </rPh>
    <rPh sb="4" eb="10">
      <t>ニンヨウショクインホウシュウ</t>
    </rPh>
    <rPh sb="16" eb="19">
      <t>コウシトウ</t>
    </rPh>
    <rPh sb="19" eb="21">
      <t>シャレイ</t>
    </rPh>
    <rPh sb="27" eb="29">
      <t>ヨボウ</t>
    </rPh>
    <rPh sb="29" eb="33">
      <t>タイサクジギョウ</t>
    </rPh>
    <rPh sb="33" eb="36">
      <t>イタクリョウ</t>
    </rPh>
    <rPh sb="39" eb="40">
      <t>トウ</t>
    </rPh>
    <rPh sb="50" eb="51">
      <t>アラ</t>
    </rPh>
    <phoneticPr fontId="21"/>
  </si>
  <si>
    <t>生活衛生事業</t>
    <rPh sb="0" eb="2">
      <t>セイカツ</t>
    </rPh>
    <rPh sb="2" eb="4">
      <t>エイセイ</t>
    </rPh>
    <rPh sb="4" eb="6">
      <t>ジギョウ</t>
    </rPh>
    <phoneticPr fontId="21"/>
  </si>
  <si>
    <t>スズメバチの巣駆除委託料2,500、薬剤散布委託料4,900等</t>
    <rPh sb="6" eb="7">
      <t>ス</t>
    </rPh>
    <rPh sb="7" eb="9">
      <t>クジョ</t>
    </rPh>
    <rPh sb="9" eb="12">
      <t>イタクリョウ</t>
    </rPh>
    <rPh sb="18" eb="20">
      <t>ヤクザイ</t>
    </rPh>
    <rPh sb="20" eb="22">
      <t>サンプ</t>
    </rPh>
    <rPh sb="22" eb="25">
      <t>イタクリョウ</t>
    </rPh>
    <rPh sb="30" eb="31">
      <t>トウ</t>
    </rPh>
    <phoneticPr fontId="21"/>
  </si>
  <si>
    <t>動物管理指導事業</t>
    <rPh sb="0" eb="2">
      <t>ドウブツ</t>
    </rPh>
    <rPh sb="2" eb="4">
      <t>カンリ</t>
    </rPh>
    <rPh sb="4" eb="6">
      <t>シドウ</t>
    </rPh>
    <rPh sb="6" eb="8">
      <t>ジギョウ</t>
    </rPh>
    <phoneticPr fontId="21"/>
  </si>
  <si>
    <t>消耗品費1,100、猫の不妊・去勢手術費用補助金2,500等</t>
    <rPh sb="0" eb="4">
      <t>ショウモウヒンヒ</t>
    </rPh>
    <rPh sb="10" eb="11">
      <t>ネコ</t>
    </rPh>
    <rPh sb="11" eb="12">
      <t>イヌネコ</t>
    </rPh>
    <rPh sb="12" eb="14">
      <t>フニン</t>
    </rPh>
    <rPh sb="15" eb="17">
      <t>キョセイ</t>
    </rPh>
    <rPh sb="17" eb="19">
      <t>シュジュツ</t>
    </rPh>
    <rPh sb="19" eb="21">
      <t>ヒヨウ</t>
    </rPh>
    <rPh sb="21" eb="23">
      <t>ホジョ</t>
    </rPh>
    <rPh sb="23" eb="24">
      <t>キン</t>
    </rPh>
    <rPh sb="29" eb="30">
      <t>トウ</t>
    </rPh>
    <phoneticPr fontId="21"/>
  </si>
  <si>
    <t>消耗品費600、食品等試験検査手数料630等</t>
    <rPh sb="0" eb="2">
      <t>ショウモウ</t>
    </rPh>
    <rPh sb="2" eb="3">
      <t>ヒン</t>
    </rPh>
    <rPh sb="3" eb="4">
      <t>ヒ</t>
    </rPh>
    <rPh sb="8" eb="11">
      <t>ショクヒンナド</t>
    </rPh>
    <rPh sb="11" eb="13">
      <t>シケン</t>
    </rPh>
    <rPh sb="13" eb="15">
      <t>ケンサ</t>
    </rPh>
    <rPh sb="15" eb="18">
      <t>テスウリョウ</t>
    </rPh>
    <rPh sb="21" eb="22">
      <t>トウ</t>
    </rPh>
    <phoneticPr fontId="21"/>
  </si>
  <si>
    <t>食肉検査事業</t>
    <rPh sb="0" eb="2">
      <t>ショクニク</t>
    </rPh>
    <rPh sb="2" eb="4">
      <t>ケンサ</t>
    </rPh>
    <rPh sb="4" eb="6">
      <t>ジギョウ</t>
    </rPh>
    <phoneticPr fontId="21"/>
  </si>
  <si>
    <t>消耗品費2,900、印刷製本費2,000、医薬材料費3,100等</t>
    <rPh sb="0" eb="2">
      <t>ショウモウ</t>
    </rPh>
    <rPh sb="2" eb="3">
      <t>ヒン</t>
    </rPh>
    <rPh sb="3" eb="4">
      <t>ヒ</t>
    </rPh>
    <rPh sb="10" eb="12">
      <t>インサツ</t>
    </rPh>
    <rPh sb="12" eb="14">
      <t>セイホン</t>
    </rPh>
    <rPh sb="14" eb="15">
      <t>ヒ</t>
    </rPh>
    <rPh sb="21" eb="23">
      <t>イヤク</t>
    </rPh>
    <rPh sb="23" eb="26">
      <t>ザイリョウヒ</t>
    </rPh>
    <rPh sb="31" eb="32">
      <t>トウ</t>
    </rPh>
    <phoneticPr fontId="21"/>
  </si>
  <si>
    <t>衛生検査事業</t>
    <rPh sb="0" eb="2">
      <t>エイセイ</t>
    </rPh>
    <rPh sb="2" eb="4">
      <t>ケンサ</t>
    </rPh>
    <rPh sb="4" eb="6">
      <t>ジギョウ</t>
    </rPh>
    <phoneticPr fontId="21"/>
  </si>
  <si>
    <t>消耗品費6,200、医薬材料費16,000、検査機器借上料23,400等</t>
    <rPh sb="0" eb="2">
      <t>ショウモウ</t>
    </rPh>
    <rPh sb="2" eb="3">
      <t>ヒン</t>
    </rPh>
    <rPh sb="3" eb="4">
      <t>ヒ</t>
    </rPh>
    <rPh sb="10" eb="12">
      <t>イヤク</t>
    </rPh>
    <rPh sb="12" eb="15">
      <t>ザイリョウヒ</t>
    </rPh>
    <rPh sb="22" eb="24">
      <t>ケンサ</t>
    </rPh>
    <rPh sb="24" eb="26">
      <t>キキ</t>
    </rPh>
    <rPh sb="26" eb="28">
      <t>カリア</t>
    </rPh>
    <rPh sb="28" eb="29">
      <t>リョウ</t>
    </rPh>
    <rPh sb="35" eb="36">
      <t>トウ</t>
    </rPh>
    <phoneticPr fontId="21"/>
  </si>
  <si>
    <t>斎場運営費</t>
    <rPh sb="0" eb="2">
      <t>サイジョウ</t>
    </rPh>
    <rPh sb="2" eb="5">
      <t>ウンエイヒ</t>
    </rPh>
    <phoneticPr fontId="21"/>
  </si>
  <si>
    <t>斎場運営委託料468,400、施設改修工事費117,000、斎場施設購入費248,400等</t>
    <rPh sb="0" eb="2">
      <t>サイジョウ</t>
    </rPh>
    <rPh sb="2" eb="4">
      <t>ウンエイ</t>
    </rPh>
    <rPh sb="4" eb="6">
      <t>イタク</t>
    </rPh>
    <rPh sb="6" eb="7">
      <t>リョウ</t>
    </rPh>
    <rPh sb="15" eb="19">
      <t>シセツカイシュウ</t>
    </rPh>
    <rPh sb="19" eb="22">
      <t>コウジヒ</t>
    </rPh>
    <rPh sb="30" eb="32">
      <t>サイジョウ</t>
    </rPh>
    <rPh sb="44" eb="45">
      <t>トウ</t>
    </rPh>
    <phoneticPr fontId="21"/>
  </si>
  <si>
    <t>地球温暖化対策推進事業</t>
    <rPh sb="0" eb="2">
      <t>チキュウ</t>
    </rPh>
    <rPh sb="2" eb="5">
      <t>オンダンカ</t>
    </rPh>
    <rPh sb="5" eb="7">
      <t>タイサク</t>
    </rPh>
    <rPh sb="7" eb="9">
      <t>スイシン</t>
    </rPh>
    <rPh sb="9" eb="11">
      <t>ジギョウ</t>
    </rPh>
    <phoneticPr fontId="21"/>
  </si>
  <si>
    <r>
      <t xml:space="preserve">消耗品費2,600、省エネ家電買換促進補助金25,000、こしがや・おがの交流の森整備事業費負担金5,000等
</t>
    </r>
    <r>
      <rPr>
        <b/>
        <sz val="9"/>
        <color theme="1"/>
        <rFont val="BIZ UDゴシック"/>
        <family val="3"/>
        <charset val="128"/>
      </rPr>
      <t>【今年度の取組】</t>
    </r>
    <r>
      <rPr>
        <sz val="9"/>
        <color theme="1"/>
        <rFont val="BIZ UDゴシック"/>
        <family val="3"/>
        <charset val="128"/>
      </rPr>
      <t xml:space="preserve">
省エネ家電への買換えを行う市民に補助金を交付する。</t>
    </r>
    <rPh sb="0" eb="4">
      <t>ショウモウヒンヒ</t>
    </rPh>
    <rPh sb="10" eb="11">
      <t>ショウ</t>
    </rPh>
    <rPh sb="13" eb="15">
      <t>カデン</t>
    </rPh>
    <rPh sb="15" eb="17">
      <t>カイカ</t>
    </rPh>
    <rPh sb="17" eb="19">
      <t>ソクシン</t>
    </rPh>
    <rPh sb="19" eb="22">
      <t>ホジョキン</t>
    </rPh>
    <rPh sb="37" eb="39">
      <t>コウリュウ</t>
    </rPh>
    <rPh sb="40" eb="41">
      <t>モリ</t>
    </rPh>
    <rPh sb="41" eb="43">
      <t>セイビ</t>
    </rPh>
    <rPh sb="43" eb="46">
      <t>ジギョウヒ</t>
    </rPh>
    <rPh sb="46" eb="49">
      <t>フタンキン</t>
    </rPh>
    <rPh sb="54" eb="55">
      <t>トウ</t>
    </rPh>
    <phoneticPr fontId="21"/>
  </si>
  <si>
    <t>再生可能エネルギー推進事業</t>
    <rPh sb="0" eb="2">
      <t>サイセイ</t>
    </rPh>
    <rPh sb="2" eb="4">
      <t>カノウ</t>
    </rPh>
    <rPh sb="9" eb="11">
      <t>スイシン</t>
    </rPh>
    <rPh sb="11" eb="13">
      <t>ジギョウ</t>
    </rPh>
    <phoneticPr fontId="21"/>
  </si>
  <si>
    <t>ゼロカーボン推進補助金</t>
    <rPh sb="6" eb="8">
      <t>スイシン</t>
    </rPh>
    <rPh sb="8" eb="11">
      <t>ホジョキン</t>
    </rPh>
    <phoneticPr fontId="21"/>
  </si>
  <si>
    <t>生物多様性保全・回復事業</t>
    <rPh sb="0" eb="2">
      <t>セイブツ</t>
    </rPh>
    <rPh sb="2" eb="5">
      <t>タヨウセイ</t>
    </rPh>
    <rPh sb="5" eb="7">
      <t>ホゼン</t>
    </rPh>
    <rPh sb="8" eb="10">
      <t>カイフク</t>
    </rPh>
    <rPh sb="10" eb="12">
      <t>ジギョウ</t>
    </rPh>
    <phoneticPr fontId="21"/>
  </si>
  <si>
    <t>有害鳥獣処理委託料2,800、特定外来生物防除業務委託料1,900、カラス被害対策業務委託料700等</t>
    <rPh sb="0" eb="4">
      <t>ユウガイチョウジュウ</t>
    </rPh>
    <rPh sb="4" eb="6">
      <t>ショリ</t>
    </rPh>
    <rPh sb="6" eb="9">
      <t>イタクリョウ</t>
    </rPh>
    <rPh sb="15" eb="21">
      <t>トクテイガイライセイブツ</t>
    </rPh>
    <rPh sb="21" eb="23">
      <t>ボウジョ</t>
    </rPh>
    <rPh sb="23" eb="25">
      <t>ギョウム</t>
    </rPh>
    <rPh sb="25" eb="27">
      <t>イタク</t>
    </rPh>
    <rPh sb="27" eb="28">
      <t>リョウ</t>
    </rPh>
    <rPh sb="49" eb="50">
      <t>トウ</t>
    </rPh>
    <phoneticPr fontId="21"/>
  </si>
  <si>
    <t>大気・水質対策事業</t>
    <rPh sb="0" eb="2">
      <t>タイキ</t>
    </rPh>
    <rPh sb="3" eb="5">
      <t>スイシツ</t>
    </rPh>
    <rPh sb="5" eb="7">
      <t>タイサク</t>
    </rPh>
    <rPh sb="7" eb="9">
      <t>ジギョウ</t>
    </rPh>
    <phoneticPr fontId="21"/>
  </si>
  <si>
    <t>公害分析委託料24,000、大気汚染自動測定機保守管理等委託料9,000等</t>
    <rPh sb="0" eb="2">
      <t>コウガイ</t>
    </rPh>
    <rPh sb="2" eb="4">
      <t>ブンセキ</t>
    </rPh>
    <rPh sb="4" eb="6">
      <t>イタク</t>
    </rPh>
    <rPh sb="6" eb="7">
      <t>リョウ</t>
    </rPh>
    <rPh sb="14" eb="16">
      <t>タイキ</t>
    </rPh>
    <rPh sb="16" eb="18">
      <t>オセン</t>
    </rPh>
    <rPh sb="18" eb="20">
      <t>ジドウ</t>
    </rPh>
    <rPh sb="20" eb="22">
      <t>ソクテイ</t>
    </rPh>
    <rPh sb="22" eb="23">
      <t>キ</t>
    </rPh>
    <rPh sb="23" eb="25">
      <t>ホシュ</t>
    </rPh>
    <rPh sb="25" eb="27">
      <t>カンリ</t>
    </rPh>
    <rPh sb="27" eb="28">
      <t>トウ</t>
    </rPh>
    <rPh sb="28" eb="31">
      <t>イタクリョウ</t>
    </rPh>
    <rPh sb="36" eb="37">
      <t>ナド</t>
    </rPh>
    <phoneticPr fontId="21"/>
  </si>
  <si>
    <t>合併処理浄化槽設置補助金31,000等</t>
    <rPh sb="0" eb="2">
      <t>ガッペイ</t>
    </rPh>
    <rPh sb="2" eb="4">
      <t>ショリ</t>
    </rPh>
    <rPh sb="4" eb="7">
      <t>ジョウカソウ</t>
    </rPh>
    <rPh sb="7" eb="9">
      <t>セッチ</t>
    </rPh>
    <rPh sb="9" eb="12">
      <t>ホジョキン</t>
    </rPh>
    <rPh sb="18" eb="19">
      <t>ナド</t>
    </rPh>
    <phoneticPr fontId="21"/>
  </si>
  <si>
    <t>資源回収奨励補助金交付事業</t>
    <phoneticPr fontId="21"/>
  </si>
  <si>
    <t>資源物分別収集事業</t>
    <rPh sb="2" eb="3">
      <t>ブツ</t>
    </rPh>
    <rPh sb="3" eb="5">
      <t>ブンベツ</t>
    </rPh>
    <phoneticPr fontId="21"/>
  </si>
  <si>
    <t>資源物等収集運搬委託料349,000等</t>
    <rPh sb="18" eb="19">
      <t>トウ</t>
    </rPh>
    <phoneticPr fontId="21"/>
  </si>
  <si>
    <t>粗大ごみ等収集運搬委託料68,000等</t>
    <rPh sb="18" eb="19">
      <t>トウ</t>
    </rPh>
    <phoneticPr fontId="21"/>
  </si>
  <si>
    <t>不燃ごみ収集等事業</t>
    <rPh sb="0" eb="2">
      <t>フネン</t>
    </rPh>
    <rPh sb="4" eb="7">
      <t>シュウシュウトウ</t>
    </rPh>
    <rPh sb="7" eb="9">
      <t>ジギョウ</t>
    </rPh>
    <phoneticPr fontId="21"/>
  </si>
  <si>
    <t>消耗品費2,400、修繕料12,000、自動車購入費13,000等</t>
    <rPh sb="10" eb="13">
      <t>シュウゼンリョウ</t>
    </rPh>
    <rPh sb="20" eb="23">
      <t>ジドウシャ</t>
    </rPh>
    <rPh sb="23" eb="26">
      <t>コウニュウヒ</t>
    </rPh>
    <rPh sb="32" eb="33">
      <t>トウ</t>
    </rPh>
    <phoneticPr fontId="21"/>
  </si>
  <si>
    <t>リサイクルプラザ施設管理費</t>
    <rPh sb="8" eb="10">
      <t>シセツ</t>
    </rPh>
    <rPh sb="10" eb="12">
      <t>カンリ</t>
    </rPh>
    <rPh sb="12" eb="13">
      <t>ヒ</t>
    </rPh>
    <phoneticPr fontId="21"/>
  </si>
  <si>
    <t>修繕料48,000、清掃委託料13,600、運転管理委託料193,000等</t>
    <rPh sb="0" eb="2">
      <t>シュウゼン</t>
    </rPh>
    <rPh sb="2" eb="3">
      <t>リョウ</t>
    </rPh>
    <rPh sb="36" eb="37">
      <t>トウ</t>
    </rPh>
    <phoneticPr fontId="21"/>
  </si>
  <si>
    <t>修理再生等啓発事業</t>
    <rPh sb="0" eb="2">
      <t>シュウリ</t>
    </rPh>
    <rPh sb="2" eb="5">
      <t>サイセイトウ</t>
    </rPh>
    <rPh sb="5" eb="7">
      <t>ケイハツ</t>
    </rPh>
    <rPh sb="7" eb="9">
      <t>ジギョウ</t>
    </rPh>
    <phoneticPr fontId="21"/>
  </si>
  <si>
    <t>消耗品費1,400、人材派遣手数料2,400、生ごみ処理器製作委託料800等</t>
    <rPh sb="0" eb="4">
      <t>ショウモウヒンヒ</t>
    </rPh>
    <rPh sb="10" eb="14">
      <t>ジンザイハケン</t>
    </rPh>
    <rPh sb="14" eb="17">
      <t>テスウリョウ</t>
    </rPh>
    <rPh sb="23" eb="24">
      <t>ナマ</t>
    </rPh>
    <rPh sb="26" eb="28">
      <t>ショリ</t>
    </rPh>
    <rPh sb="28" eb="29">
      <t>キ</t>
    </rPh>
    <rPh sb="29" eb="31">
      <t>セイサク</t>
    </rPh>
    <rPh sb="31" eb="34">
      <t>イタクリョウ</t>
    </rPh>
    <rPh sb="37" eb="38">
      <t>ナド</t>
    </rPh>
    <phoneticPr fontId="21"/>
  </si>
  <si>
    <t>環境美化事業</t>
    <rPh sb="0" eb="4">
      <t>カンキョウビカ</t>
    </rPh>
    <rPh sb="4" eb="6">
      <t>ジギョウ</t>
    </rPh>
    <phoneticPr fontId="21"/>
  </si>
  <si>
    <t>消耗品費1,800、不法投棄等ごみ収集運搬委託料1,100、分煙機器借上料2,820等</t>
    <rPh sb="0" eb="4">
      <t>ショウモウヒンヒ</t>
    </rPh>
    <rPh sb="10" eb="12">
      <t>フホウ</t>
    </rPh>
    <rPh sb="12" eb="14">
      <t>トウキ</t>
    </rPh>
    <rPh sb="14" eb="15">
      <t>トウ</t>
    </rPh>
    <rPh sb="17" eb="19">
      <t>シュウシュウ</t>
    </rPh>
    <rPh sb="19" eb="21">
      <t>ウンパン</t>
    </rPh>
    <rPh sb="21" eb="24">
      <t>イタクリョウ</t>
    </rPh>
    <rPh sb="42" eb="43">
      <t>トウ</t>
    </rPh>
    <phoneticPr fontId="21"/>
  </si>
  <si>
    <t>産業廃棄物対策事業</t>
    <rPh sb="0" eb="2">
      <t>サンギョウ</t>
    </rPh>
    <rPh sb="2" eb="5">
      <t>ハイキブツ</t>
    </rPh>
    <rPh sb="5" eb="7">
      <t>タイサク</t>
    </rPh>
    <rPh sb="7" eb="9">
      <t>ジギョウ</t>
    </rPh>
    <phoneticPr fontId="21"/>
  </si>
  <si>
    <t>消耗品費1,200、産業廃棄物情報管理システム保守管理委託料1,810、庁用器具購入費2,000等</t>
    <rPh sb="0" eb="2">
      <t>ショウモウ</t>
    </rPh>
    <rPh sb="2" eb="3">
      <t>ヒン</t>
    </rPh>
    <rPh sb="3" eb="4">
      <t>ヒ</t>
    </rPh>
    <rPh sb="10" eb="15">
      <t>サンギョウハイキブツ</t>
    </rPh>
    <rPh sb="15" eb="19">
      <t>ジョウホウカンリ</t>
    </rPh>
    <rPh sb="23" eb="25">
      <t>ホシュ</t>
    </rPh>
    <rPh sb="25" eb="27">
      <t>カンリ</t>
    </rPh>
    <rPh sb="27" eb="30">
      <t>イタクリョウ</t>
    </rPh>
    <rPh sb="36" eb="37">
      <t>チョウ</t>
    </rPh>
    <rPh sb="37" eb="38">
      <t>ヨウ</t>
    </rPh>
    <rPh sb="38" eb="40">
      <t>キグ</t>
    </rPh>
    <rPh sb="40" eb="43">
      <t>コウニュウヒ</t>
    </rPh>
    <rPh sb="48" eb="49">
      <t>ナド</t>
    </rPh>
    <phoneticPr fontId="21"/>
  </si>
  <si>
    <t>労働費</t>
    <rPh sb="0" eb="3">
      <t>ロウドウヒ</t>
    </rPh>
    <phoneticPr fontId="21"/>
  </si>
  <si>
    <t>若年者等就職支援事業委託料</t>
    <rPh sb="0" eb="2">
      <t>ジャクネン</t>
    </rPh>
    <rPh sb="2" eb="3">
      <t>シャ</t>
    </rPh>
    <rPh sb="3" eb="4">
      <t>トウ</t>
    </rPh>
    <rPh sb="4" eb="6">
      <t>シュウショク</t>
    </rPh>
    <rPh sb="6" eb="8">
      <t>シエン</t>
    </rPh>
    <rPh sb="8" eb="10">
      <t>ジギョウ</t>
    </rPh>
    <rPh sb="10" eb="13">
      <t>イタクリョウ</t>
    </rPh>
    <phoneticPr fontId="21"/>
  </si>
  <si>
    <t>高年齢者就業支援事業</t>
    <rPh sb="0" eb="3">
      <t>コウネンレイ</t>
    </rPh>
    <rPh sb="3" eb="4">
      <t>シャ</t>
    </rPh>
    <rPh sb="4" eb="6">
      <t>シュウギョウ</t>
    </rPh>
    <rPh sb="6" eb="8">
      <t>シエン</t>
    </rPh>
    <rPh sb="8" eb="10">
      <t>ジギョウ</t>
    </rPh>
    <phoneticPr fontId="21"/>
  </si>
  <si>
    <t>シルバー人材センター推進事業費補助金13,800等</t>
    <rPh sb="24" eb="25">
      <t>ナド</t>
    </rPh>
    <phoneticPr fontId="21"/>
  </si>
  <si>
    <t>職業能力開発支援事業</t>
    <rPh sb="0" eb="2">
      <t>ショクギョウ</t>
    </rPh>
    <rPh sb="2" eb="4">
      <t>ノウリョク</t>
    </rPh>
    <rPh sb="4" eb="6">
      <t>カイハツ</t>
    </rPh>
    <rPh sb="6" eb="8">
      <t>シエン</t>
    </rPh>
    <rPh sb="8" eb="10">
      <t>ジギョウ</t>
    </rPh>
    <phoneticPr fontId="21"/>
  </si>
  <si>
    <t>就職支援セミナー事業委託料</t>
    <rPh sb="0" eb="4">
      <t>シュウショクシエン</t>
    </rPh>
    <rPh sb="8" eb="13">
      <t>ジギョウイタクリョウ</t>
    </rPh>
    <phoneticPr fontId="21"/>
  </si>
  <si>
    <t>農林水産業費</t>
    <rPh sb="0" eb="2">
      <t>ノウリン</t>
    </rPh>
    <rPh sb="2" eb="4">
      <t>スイサン</t>
    </rPh>
    <rPh sb="4" eb="5">
      <t>ギョウ</t>
    </rPh>
    <rPh sb="5" eb="6">
      <t>ヒ</t>
    </rPh>
    <phoneticPr fontId="21"/>
  </si>
  <si>
    <t>農業生産力強化事業</t>
    <rPh sb="2" eb="9">
      <t>セイサンリョクキョウカジギョウ</t>
    </rPh>
    <phoneticPr fontId="21"/>
  </si>
  <si>
    <t>修繕料5,000、特産物生産奨励助成金730等</t>
    <phoneticPr fontId="21"/>
  </si>
  <si>
    <t>農業経営支援事業</t>
    <rPh sb="0" eb="4">
      <t>ノウギョウケイエイ</t>
    </rPh>
    <rPh sb="4" eb="6">
      <t>シエン</t>
    </rPh>
    <rPh sb="6" eb="8">
      <t>ジギョウ</t>
    </rPh>
    <phoneticPr fontId="21"/>
  </si>
  <si>
    <r>
      <t xml:space="preserve">農業用燃油・肥料高騰対策支援金33,600等
</t>
    </r>
    <r>
      <rPr>
        <b/>
        <sz val="9"/>
        <rFont val="BIZ UDゴシック"/>
        <family val="3"/>
        <charset val="128"/>
      </rPr>
      <t>【今年度の取組】</t>
    </r>
    <r>
      <rPr>
        <sz val="9"/>
        <rFont val="BIZ UDゴシック"/>
        <family val="3"/>
        <charset val="128"/>
      </rPr>
      <t xml:space="preserve">
エネルギー価格高騰等の影響を受けている農業経営者を支援する。</t>
    </r>
    <phoneticPr fontId="21"/>
  </si>
  <si>
    <t>都市農業推進支援事業</t>
    <rPh sb="0" eb="10">
      <t>トシノウギョウスイシンシエンジギョウ</t>
    </rPh>
    <phoneticPr fontId="21"/>
  </si>
  <si>
    <t>修繕料3,800、試験栽培委託料21,000、光熱費7,000等</t>
    <rPh sb="0" eb="3">
      <t>シュウゼンリョウ</t>
    </rPh>
    <rPh sb="9" eb="16">
      <t>シケンサイバイイタクリョウ</t>
    </rPh>
    <rPh sb="23" eb="26">
      <t>コウネツヒ</t>
    </rPh>
    <rPh sb="31" eb="32">
      <t>トウ</t>
    </rPh>
    <phoneticPr fontId="21"/>
  </si>
  <si>
    <t>地産地消推進事業</t>
    <phoneticPr fontId="21"/>
  </si>
  <si>
    <r>
      <t xml:space="preserve">学校給食米生産奨励事業助成金4,030等
</t>
    </r>
    <r>
      <rPr>
        <b/>
        <sz val="9"/>
        <rFont val="BIZ UDゴシック"/>
        <family val="3"/>
        <charset val="128"/>
      </rPr>
      <t>【今年度の取組】</t>
    </r>
    <r>
      <rPr>
        <sz val="9"/>
        <rFont val="BIZ UDゴシック"/>
        <family val="3"/>
        <charset val="128"/>
      </rPr>
      <t xml:space="preserve">
学校給食米全量の越谷産米を確保するため、助成限度数を11,500袋へ増量する。</t>
    </r>
    <rPh sb="0" eb="2">
      <t>ガッコウ</t>
    </rPh>
    <rPh sb="2" eb="4">
      <t>キュウショク</t>
    </rPh>
    <rPh sb="4" eb="5">
      <t>マイ</t>
    </rPh>
    <rPh sb="5" eb="7">
      <t>セイサン</t>
    </rPh>
    <rPh sb="7" eb="9">
      <t>ショウレイ</t>
    </rPh>
    <rPh sb="9" eb="11">
      <t>ジギョウ</t>
    </rPh>
    <rPh sb="11" eb="13">
      <t>ジョセイ</t>
    </rPh>
    <rPh sb="13" eb="14">
      <t>キン</t>
    </rPh>
    <rPh sb="19" eb="20">
      <t>トウ</t>
    </rPh>
    <rPh sb="22" eb="25">
      <t>コンネンド</t>
    </rPh>
    <rPh sb="26" eb="28">
      <t>トリクミ</t>
    </rPh>
    <phoneticPr fontId="21"/>
  </si>
  <si>
    <t>農業環境衛生改善事業</t>
    <rPh sb="0" eb="2">
      <t>ノウギョウ</t>
    </rPh>
    <rPh sb="2" eb="6">
      <t>カンキョウエイセイ</t>
    </rPh>
    <rPh sb="6" eb="8">
      <t>カイゼン</t>
    </rPh>
    <rPh sb="8" eb="10">
      <t>ジギョウ</t>
    </rPh>
    <phoneticPr fontId="21"/>
  </si>
  <si>
    <r>
      <t xml:space="preserve">イネカメムシ防除対策事業費補助金2,000等
</t>
    </r>
    <r>
      <rPr>
        <b/>
        <sz val="9"/>
        <rFont val="BIZ UDゴシック"/>
        <family val="3"/>
        <charset val="128"/>
      </rPr>
      <t>【今年度の取組】</t>
    </r>
    <r>
      <rPr>
        <sz val="9"/>
        <rFont val="BIZ UDゴシック"/>
        <family val="3"/>
        <charset val="128"/>
      </rPr>
      <t xml:space="preserve">
水稲の収量減や品質の低下に大きな影響を及ぼすイネカメムシの防除に対する取組を支援する。</t>
    </r>
    <rPh sb="6" eb="10">
      <t>ボウジョタイサク</t>
    </rPh>
    <rPh sb="10" eb="13">
      <t>ジギョウヒ</t>
    </rPh>
    <rPh sb="13" eb="16">
      <t>ホジョキン</t>
    </rPh>
    <rPh sb="21" eb="22">
      <t>ナド</t>
    </rPh>
    <rPh sb="24" eb="27">
      <t>コンネンド</t>
    </rPh>
    <rPh sb="28" eb="29">
      <t>ト</t>
    </rPh>
    <rPh sb="29" eb="30">
      <t>ク</t>
    </rPh>
    <rPh sb="32" eb="33">
      <t>ミズ</t>
    </rPh>
    <rPh sb="33" eb="34">
      <t>イネ</t>
    </rPh>
    <rPh sb="35" eb="38">
      <t>シュウリョウゲン</t>
    </rPh>
    <rPh sb="39" eb="41">
      <t>ヒンシツ</t>
    </rPh>
    <rPh sb="42" eb="44">
      <t>テイカ</t>
    </rPh>
    <rPh sb="45" eb="46">
      <t>オオ</t>
    </rPh>
    <rPh sb="48" eb="50">
      <t>エイキョウ</t>
    </rPh>
    <rPh sb="51" eb="52">
      <t>オヨ</t>
    </rPh>
    <rPh sb="61" eb="63">
      <t>ボウジョ</t>
    </rPh>
    <rPh sb="64" eb="65">
      <t>タイ</t>
    </rPh>
    <rPh sb="67" eb="69">
      <t>トリクミ</t>
    </rPh>
    <rPh sb="70" eb="72">
      <t>シエン</t>
    </rPh>
    <phoneticPr fontId="21"/>
  </si>
  <si>
    <t>農業従事・後継者育成事業</t>
    <rPh sb="0" eb="2">
      <t>ノウギョウ</t>
    </rPh>
    <rPh sb="2" eb="4">
      <t>ジュウジ</t>
    </rPh>
    <rPh sb="5" eb="8">
      <t>コウケイシャ</t>
    </rPh>
    <rPh sb="8" eb="10">
      <t>イクセイ</t>
    </rPh>
    <rPh sb="10" eb="12">
      <t>ジギョウ</t>
    </rPh>
    <phoneticPr fontId="21"/>
  </si>
  <si>
    <t>越谷市特別認定農業者補助金10,000、新規就農・農業後継者育成研修助成金2,400等</t>
    <rPh sb="0" eb="3">
      <t>コシガヤシ</t>
    </rPh>
    <rPh sb="3" eb="7">
      <t>トクベツニンテイ</t>
    </rPh>
    <rPh sb="7" eb="13">
      <t>ノウギョウシャホジョキン</t>
    </rPh>
    <rPh sb="27" eb="29">
      <t>コウケイ</t>
    </rPh>
    <rPh sb="30" eb="32">
      <t>イクセイ</t>
    </rPh>
    <rPh sb="32" eb="34">
      <t>ケンシュウ</t>
    </rPh>
    <rPh sb="34" eb="36">
      <t>ジョセイ</t>
    </rPh>
    <rPh sb="36" eb="37">
      <t>キン</t>
    </rPh>
    <rPh sb="42" eb="43">
      <t>トウ</t>
    </rPh>
    <phoneticPr fontId="21"/>
  </si>
  <si>
    <t>農地利用集積事業</t>
    <rPh sb="0" eb="2">
      <t>ノウチ</t>
    </rPh>
    <rPh sb="2" eb="4">
      <t>リヨウ</t>
    </rPh>
    <rPh sb="4" eb="6">
      <t>シュウセキ</t>
    </rPh>
    <rPh sb="6" eb="8">
      <t>ジギョウ</t>
    </rPh>
    <phoneticPr fontId="21"/>
  </si>
  <si>
    <r>
      <t xml:space="preserve">測量委託料21,000、農地集積推進事業負担金3,820等
</t>
    </r>
    <r>
      <rPr>
        <b/>
        <sz val="9"/>
        <rFont val="BIZ UDゴシック"/>
        <family val="3"/>
        <charset val="128"/>
      </rPr>
      <t>【今年度の取組】</t>
    </r>
    <r>
      <rPr>
        <sz val="9"/>
        <rFont val="BIZ UDゴシック"/>
        <family val="3"/>
        <charset val="128"/>
      </rPr>
      <t xml:space="preserve">
農地利用集積を進めるため、西新井・長島地区（第2工区）の測量を行う。</t>
    </r>
    <rPh sb="0" eb="2">
      <t>ソクリョウ</t>
    </rPh>
    <rPh sb="2" eb="5">
      <t>イタクリョウ</t>
    </rPh>
    <rPh sb="12" eb="14">
      <t>ノウチ</t>
    </rPh>
    <rPh sb="14" eb="16">
      <t>シュウセキ</t>
    </rPh>
    <rPh sb="16" eb="18">
      <t>スイシン</t>
    </rPh>
    <rPh sb="18" eb="20">
      <t>ジギョウ</t>
    </rPh>
    <rPh sb="20" eb="23">
      <t>フタンキン</t>
    </rPh>
    <rPh sb="28" eb="29">
      <t>トウ</t>
    </rPh>
    <rPh sb="52" eb="55">
      <t>ニシアライ</t>
    </rPh>
    <rPh sb="56" eb="58">
      <t>ナガシマ</t>
    </rPh>
    <rPh sb="58" eb="60">
      <t>チク</t>
    </rPh>
    <rPh sb="61" eb="62">
      <t>ダイ</t>
    </rPh>
    <rPh sb="63" eb="65">
      <t>コウク</t>
    </rPh>
    <rPh sb="70" eb="71">
      <t>オコナ</t>
    </rPh>
    <phoneticPr fontId="21"/>
  </si>
  <si>
    <t>農道整備事業</t>
    <rPh sb="0" eb="2">
      <t>ノウドウ</t>
    </rPh>
    <rPh sb="2" eb="4">
      <t>セイビ</t>
    </rPh>
    <rPh sb="4" eb="6">
      <t>ジギョウ</t>
    </rPh>
    <phoneticPr fontId="21"/>
  </si>
  <si>
    <t>農道整備工事費14,000等</t>
    <rPh sb="0" eb="2">
      <t>ノウドウ</t>
    </rPh>
    <rPh sb="2" eb="4">
      <t>セイビ</t>
    </rPh>
    <rPh sb="4" eb="7">
      <t>コウジヒ</t>
    </rPh>
    <rPh sb="13" eb="14">
      <t>トウ</t>
    </rPh>
    <phoneticPr fontId="21"/>
  </si>
  <si>
    <t>かんがい排水整備工事費116,000等</t>
    <phoneticPr fontId="21"/>
  </si>
  <si>
    <t>商工費</t>
    <rPh sb="0" eb="2">
      <t>ショウコウ</t>
    </rPh>
    <rPh sb="2" eb="3">
      <t>ヒ</t>
    </rPh>
    <phoneticPr fontId="21"/>
  </si>
  <si>
    <t>産業活性化推進事業</t>
    <rPh sb="0" eb="2">
      <t>サンギョウ</t>
    </rPh>
    <rPh sb="2" eb="4">
      <t>カッセイ</t>
    </rPh>
    <rPh sb="4" eb="5">
      <t>カ</t>
    </rPh>
    <rPh sb="5" eb="7">
      <t>スイシン</t>
    </rPh>
    <rPh sb="7" eb="9">
      <t>ジギョウ</t>
    </rPh>
    <phoneticPr fontId="21"/>
  </si>
  <si>
    <r>
      <t xml:space="preserve">ビジネスパワーアップ補助金17,000、物価高騰対策中小企業設備導入等支援補助金60,000、店舗・事業所改修支援補助金50,000等
</t>
    </r>
    <r>
      <rPr>
        <b/>
        <sz val="9"/>
        <rFont val="BIZ UDゴシック"/>
        <family val="3"/>
        <charset val="128"/>
      </rPr>
      <t>【今年度の取組】</t>
    </r>
    <r>
      <rPr>
        <sz val="9"/>
        <rFont val="BIZ UDゴシック"/>
        <family val="3"/>
        <charset val="128"/>
      </rPr>
      <t xml:space="preserve">
エネルギー価格高騰等の影響を受けている市内中小企業者や店舗等に対し、支援を行う。</t>
    </r>
    <rPh sb="10" eb="13">
      <t>ホジョキン</t>
    </rPh>
    <rPh sb="66" eb="67">
      <t>ナド</t>
    </rPh>
    <phoneticPr fontId="21"/>
  </si>
  <si>
    <t>創業者育成支援事業</t>
    <phoneticPr fontId="21"/>
  </si>
  <si>
    <r>
      <t xml:space="preserve">水辺創業支援事業委託料5,000、創業者支援補助金10,000等
</t>
    </r>
    <r>
      <rPr>
        <b/>
        <sz val="9"/>
        <rFont val="BIZ UDゴシック"/>
        <family val="3"/>
        <charset val="128"/>
      </rPr>
      <t>【今年度の取組】</t>
    </r>
    <r>
      <rPr>
        <sz val="9"/>
        <rFont val="BIZ UDゴシック"/>
        <family val="3"/>
        <charset val="128"/>
      </rPr>
      <t xml:space="preserve">
大相模調節池の水辺で、創業希望者を対象とした試験的な出店ができる仕組みを展開する。</t>
    </r>
    <rPh sb="0" eb="2">
      <t>ミズベ</t>
    </rPh>
    <rPh sb="2" eb="4">
      <t>ソウギョウ</t>
    </rPh>
    <rPh sb="4" eb="6">
      <t>シエン</t>
    </rPh>
    <rPh sb="6" eb="11">
      <t>ジギョウイタクリョウ</t>
    </rPh>
    <rPh sb="17" eb="20">
      <t>ソウギョウシャ</t>
    </rPh>
    <rPh sb="20" eb="22">
      <t>シエン</t>
    </rPh>
    <rPh sb="22" eb="25">
      <t>ホジョキン</t>
    </rPh>
    <rPh sb="31" eb="32">
      <t>トウ</t>
    </rPh>
    <rPh sb="42" eb="48">
      <t>オオサガミチョウセツイケ</t>
    </rPh>
    <rPh sb="49" eb="51">
      <t>ミズベ</t>
    </rPh>
    <rPh sb="53" eb="58">
      <t>ソウギョウキボウシャ</t>
    </rPh>
    <rPh sb="59" eb="61">
      <t>タイショウ</t>
    </rPh>
    <rPh sb="64" eb="67">
      <t>シケンテキ</t>
    </rPh>
    <rPh sb="68" eb="70">
      <t>シュッテン</t>
    </rPh>
    <rPh sb="74" eb="76">
      <t>シク</t>
    </rPh>
    <rPh sb="78" eb="80">
      <t>テンカイ</t>
    </rPh>
    <phoneticPr fontId="21"/>
  </si>
  <si>
    <t>住宅・店舗改修促進事業</t>
    <rPh sb="0" eb="2">
      <t>ジュウタク</t>
    </rPh>
    <rPh sb="3" eb="5">
      <t>テンポ</t>
    </rPh>
    <rPh sb="5" eb="7">
      <t>カイシュウ</t>
    </rPh>
    <rPh sb="7" eb="9">
      <t>ソクシン</t>
    </rPh>
    <rPh sb="9" eb="11">
      <t>ジギョウ</t>
    </rPh>
    <phoneticPr fontId="21"/>
  </si>
  <si>
    <t>住宅・店舗改修促進補助金</t>
    <phoneticPr fontId="21"/>
  </si>
  <si>
    <t>商店街活性化推進事業</t>
    <phoneticPr fontId="21"/>
  </si>
  <si>
    <t>商店街活性化推進事業費補助金</t>
    <phoneticPr fontId="21"/>
  </si>
  <si>
    <t>ものづくり産業育成事業</t>
    <rPh sb="5" eb="7">
      <t>サンギョウ</t>
    </rPh>
    <rPh sb="7" eb="9">
      <t>イクセイ</t>
    </rPh>
    <rPh sb="9" eb="11">
      <t>ジギョウ</t>
    </rPh>
    <phoneticPr fontId="21"/>
  </si>
  <si>
    <t>地域企業プロモーション事業委託料2,300、埼玉東部工業展開催事業費補助金200</t>
    <rPh sb="0" eb="2">
      <t>チイキ</t>
    </rPh>
    <rPh sb="2" eb="4">
      <t>キギョウ</t>
    </rPh>
    <rPh sb="11" eb="13">
      <t>ジギョウ</t>
    </rPh>
    <rPh sb="13" eb="16">
      <t>イタクリョウ</t>
    </rPh>
    <rPh sb="22" eb="24">
      <t>サイタマ</t>
    </rPh>
    <rPh sb="24" eb="26">
      <t>トウブ</t>
    </rPh>
    <rPh sb="26" eb="28">
      <t>コウギョウ</t>
    </rPh>
    <rPh sb="28" eb="29">
      <t>テン</t>
    </rPh>
    <rPh sb="29" eb="31">
      <t>カイサイ</t>
    </rPh>
    <rPh sb="31" eb="34">
      <t>ジギョウヒ</t>
    </rPh>
    <rPh sb="34" eb="37">
      <t>ホジョキン</t>
    </rPh>
    <phoneticPr fontId="21"/>
  </si>
  <si>
    <t>伝統的地場産業育成支援事業</t>
    <phoneticPr fontId="21"/>
  </si>
  <si>
    <t>伝統的地場産業育成事業費補助金</t>
    <phoneticPr fontId="21"/>
  </si>
  <si>
    <t>中小企業資金融資事業</t>
    <rPh sb="0" eb="2">
      <t>チュウショウ</t>
    </rPh>
    <rPh sb="2" eb="4">
      <t>キギョウ</t>
    </rPh>
    <rPh sb="4" eb="6">
      <t>シキン</t>
    </rPh>
    <rPh sb="6" eb="8">
      <t>ユウシ</t>
    </rPh>
    <rPh sb="8" eb="10">
      <t>ジギョウ</t>
    </rPh>
    <phoneticPr fontId="19"/>
  </si>
  <si>
    <t>各種利子補給金2,900、各種融資預託金124,000等</t>
    <rPh sb="0" eb="2">
      <t>カクシュ</t>
    </rPh>
    <rPh sb="2" eb="3">
      <t>リ</t>
    </rPh>
    <rPh sb="3" eb="4">
      <t>シ</t>
    </rPh>
    <rPh sb="4" eb="7">
      <t>ホキュウキン</t>
    </rPh>
    <rPh sb="27" eb="28">
      <t>トウ</t>
    </rPh>
    <phoneticPr fontId="21"/>
  </si>
  <si>
    <t>ふるさと納税推進事業</t>
    <rPh sb="4" eb="6">
      <t>ノウゼイ</t>
    </rPh>
    <rPh sb="6" eb="8">
      <t>スイシン</t>
    </rPh>
    <rPh sb="8" eb="10">
      <t>ジギョウ</t>
    </rPh>
    <phoneticPr fontId="21"/>
  </si>
  <si>
    <t>ふるさと納税推進事務委託料76,500等</t>
    <rPh sb="19" eb="20">
      <t>トウ</t>
    </rPh>
    <phoneticPr fontId="21"/>
  </si>
  <si>
    <r>
      <t>越谷市民まつり負担金4,000、観光協会補助金66,000等</t>
    </r>
    <r>
      <rPr>
        <b/>
        <sz val="9"/>
        <rFont val="BIZ UDゴシック"/>
        <family val="3"/>
        <charset val="128"/>
      </rPr>
      <t/>
    </r>
    <rPh sb="0" eb="2">
      <t>コシガヤ</t>
    </rPh>
    <rPh sb="2" eb="4">
      <t>シミン</t>
    </rPh>
    <rPh sb="7" eb="10">
      <t>フタンキン</t>
    </rPh>
    <rPh sb="29" eb="30">
      <t>トウ</t>
    </rPh>
    <phoneticPr fontId="21"/>
  </si>
  <si>
    <t>水辺活用事業</t>
    <rPh sb="0" eb="6">
      <t>ミズベカツヨウジギョウ</t>
    </rPh>
    <phoneticPr fontId="21"/>
  </si>
  <si>
    <r>
      <t xml:space="preserve">水辺施設周辺環境整備工事費30,700、水辺施設整備負担金70,300等
</t>
    </r>
    <r>
      <rPr>
        <b/>
        <sz val="9"/>
        <rFont val="BIZ UDゴシック"/>
        <family val="3"/>
        <charset val="128"/>
      </rPr>
      <t>【今年度の取組】</t>
    </r>
    <r>
      <rPr>
        <sz val="9"/>
        <rFont val="BIZ UDゴシック"/>
        <family val="3"/>
        <charset val="128"/>
      </rPr>
      <t xml:space="preserve">
「水辺deベンチャーチャレンジ」の事業実施に必要な水辺施設のインフラ整備等を行う。</t>
    </r>
    <rPh sb="0" eb="4">
      <t>ミズベシセツ</t>
    </rPh>
    <rPh sb="4" eb="8">
      <t>シュウヘンカンキョウ</t>
    </rPh>
    <rPh sb="8" eb="10">
      <t>セイビ</t>
    </rPh>
    <rPh sb="10" eb="13">
      <t>コウジヒ</t>
    </rPh>
    <rPh sb="20" eb="24">
      <t>ミズベシセツ</t>
    </rPh>
    <rPh sb="24" eb="26">
      <t>セイビ</t>
    </rPh>
    <rPh sb="26" eb="29">
      <t>フタンキン</t>
    </rPh>
    <rPh sb="35" eb="36">
      <t>ナド</t>
    </rPh>
    <rPh sb="38" eb="41">
      <t>コンネンド</t>
    </rPh>
    <rPh sb="42" eb="44">
      <t>トリクミ</t>
    </rPh>
    <rPh sb="47" eb="49">
      <t>ミズベ</t>
    </rPh>
    <rPh sb="63" eb="65">
      <t>ジギョウ</t>
    </rPh>
    <rPh sb="65" eb="67">
      <t>ジッシ</t>
    </rPh>
    <rPh sb="68" eb="70">
      <t>ヒツヨウ</t>
    </rPh>
    <rPh sb="71" eb="73">
      <t>ミズベ</t>
    </rPh>
    <rPh sb="73" eb="75">
      <t>シセツ</t>
    </rPh>
    <rPh sb="80" eb="82">
      <t>セイビ</t>
    </rPh>
    <rPh sb="82" eb="83">
      <t>ナド</t>
    </rPh>
    <rPh sb="84" eb="85">
      <t>オコナ</t>
    </rPh>
    <phoneticPr fontId="21"/>
  </si>
  <si>
    <t>土木費</t>
    <rPh sb="0" eb="2">
      <t>ドボク</t>
    </rPh>
    <rPh sb="2" eb="3">
      <t>ヒ</t>
    </rPh>
    <phoneticPr fontId="21"/>
  </si>
  <si>
    <t>道水路管理業務費</t>
    <rPh sb="0" eb="1">
      <t>ミチ</t>
    </rPh>
    <rPh sb="1" eb="3">
      <t>スイロ</t>
    </rPh>
    <rPh sb="3" eb="5">
      <t>カンリ</t>
    </rPh>
    <rPh sb="5" eb="7">
      <t>ギョウム</t>
    </rPh>
    <rPh sb="7" eb="8">
      <t>ヒ</t>
    </rPh>
    <phoneticPr fontId="21"/>
  </si>
  <si>
    <r>
      <t xml:space="preserve">光熱水費3,000、庁用器具購入費1,900等
</t>
    </r>
    <r>
      <rPr>
        <b/>
        <sz val="9"/>
        <rFont val="BIZ UDゴシック"/>
        <family val="3"/>
        <charset val="128"/>
      </rPr>
      <t>【今年度の取組】</t>
    </r>
    <r>
      <rPr>
        <sz val="9"/>
        <rFont val="BIZ UDゴシック"/>
        <family val="3"/>
        <charset val="128"/>
      </rPr>
      <t xml:space="preserve">
大規模災害時には、緊急輸送道路等の詳細な被害状況の把握により、災害の拡大防止と早期復旧に、また、平時には、橋りょうや建物の簡易点検等に活用するために、小型無人航空機（ドローン）を導入する。</t>
    </r>
    <rPh sb="0" eb="4">
      <t>コウネツスイヒ</t>
    </rPh>
    <rPh sb="10" eb="17">
      <t>チョウヨウキグコウニュウヒ</t>
    </rPh>
    <rPh sb="22" eb="23">
      <t>トウ</t>
    </rPh>
    <rPh sb="33" eb="39">
      <t>ダイキボサイガイジ</t>
    </rPh>
    <rPh sb="42" eb="49">
      <t>キンキュウユソウドウロトウ</t>
    </rPh>
    <rPh sb="50" eb="52">
      <t>ショウサイ</t>
    </rPh>
    <rPh sb="53" eb="57">
      <t>ヒガイジョウキョウ</t>
    </rPh>
    <rPh sb="58" eb="60">
      <t>ハアク</t>
    </rPh>
    <rPh sb="64" eb="66">
      <t>サイガイ</t>
    </rPh>
    <rPh sb="67" eb="71">
      <t>カクダイボウシ</t>
    </rPh>
    <rPh sb="72" eb="76">
      <t>ソウキフッキュウ</t>
    </rPh>
    <rPh sb="81" eb="83">
      <t>ヘイジ</t>
    </rPh>
    <rPh sb="86" eb="87">
      <t>キョウ</t>
    </rPh>
    <rPh sb="91" eb="93">
      <t>タテモノ</t>
    </rPh>
    <rPh sb="94" eb="99">
      <t>カンイテンケントウ</t>
    </rPh>
    <rPh sb="100" eb="102">
      <t>カツヨウ</t>
    </rPh>
    <rPh sb="108" eb="115">
      <t>コガタムジンコウクウキ</t>
    </rPh>
    <rPh sb="122" eb="124">
      <t>ドウニュウ</t>
    </rPh>
    <phoneticPr fontId="21"/>
  </si>
  <si>
    <t>道路補修工事費100,000等</t>
    <rPh sb="6" eb="7">
      <t>ヒ</t>
    </rPh>
    <rPh sb="14" eb="15">
      <t>ナド</t>
    </rPh>
    <phoneticPr fontId="21"/>
  </si>
  <si>
    <t>設計委託料2,000、道路舗装工事費399,000</t>
    <rPh sb="0" eb="5">
      <t>セッケイイタクリョウ</t>
    </rPh>
    <phoneticPr fontId="21"/>
  </si>
  <si>
    <t>道路改良工事費44,000、道路敷等購入費53,600等</t>
    <rPh sb="14" eb="16">
      <t>ドウロ</t>
    </rPh>
    <rPh sb="16" eb="17">
      <t>シキ</t>
    </rPh>
    <rPh sb="17" eb="18">
      <t>トウ</t>
    </rPh>
    <rPh sb="18" eb="21">
      <t>コウニュウヒ</t>
    </rPh>
    <rPh sb="27" eb="28">
      <t>ナド</t>
    </rPh>
    <phoneticPr fontId="21"/>
  </si>
  <si>
    <t>通学路安全対策事業</t>
    <rPh sb="0" eb="3">
      <t>ツウガクロ</t>
    </rPh>
    <rPh sb="3" eb="5">
      <t>アンゼン</t>
    </rPh>
    <rPh sb="5" eb="7">
      <t>タイサク</t>
    </rPh>
    <rPh sb="7" eb="9">
      <t>ジギョウ</t>
    </rPh>
    <phoneticPr fontId="21"/>
  </si>
  <si>
    <t>道路改良工事費31,000等</t>
    <rPh sb="13" eb="14">
      <t>トウ</t>
    </rPh>
    <phoneticPr fontId="21"/>
  </si>
  <si>
    <t>出羽堀沿道整備事業</t>
    <rPh sb="0" eb="2">
      <t>デワ</t>
    </rPh>
    <rPh sb="2" eb="3">
      <t>ホリ</t>
    </rPh>
    <rPh sb="3" eb="5">
      <t>エンドウ</t>
    </rPh>
    <phoneticPr fontId="21"/>
  </si>
  <si>
    <t>物件等補償料11,000等</t>
    <rPh sb="0" eb="6">
      <t>ブッケントウホショウリョウ</t>
    </rPh>
    <rPh sb="12" eb="13">
      <t>トウ</t>
    </rPh>
    <phoneticPr fontId="21"/>
  </si>
  <si>
    <t>電線類地中化事業</t>
    <rPh sb="0" eb="2">
      <t>デンセン</t>
    </rPh>
    <rPh sb="2" eb="3">
      <t>ルイ</t>
    </rPh>
    <rPh sb="3" eb="8">
      <t>チチュウカジギョウ</t>
    </rPh>
    <phoneticPr fontId="21"/>
  </si>
  <si>
    <t>電線共同溝整備工事費11,000、地下通信設備購入費1,600等</t>
    <rPh sb="0" eb="10">
      <t>デンセンキョウドウコウセイビコウジヒ</t>
    </rPh>
    <rPh sb="17" eb="26">
      <t>チカツウシンセツビコウニュウヒ</t>
    </rPh>
    <rPh sb="31" eb="32">
      <t>トウ</t>
    </rPh>
    <phoneticPr fontId="21"/>
  </si>
  <si>
    <t>自転車通行環境整備事業</t>
    <phoneticPr fontId="21"/>
  </si>
  <si>
    <t>設計委託料</t>
    <rPh sb="0" eb="5">
      <t>セッケイイタクリョウ</t>
    </rPh>
    <phoneticPr fontId="21"/>
  </si>
  <si>
    <t>交通安全施設整備事業</t>
    <rPh sb="4" eb="6">
      <t>シセツ</t>
    </rPh>
    <rPh sb="6" eb="8">
      <t>セイビ</t>
    </rPh>
    <phoneticPr fontId="21"/>
  </si>
  <si>
    <t>光熱水費86,000、道路照明灯借上料41,400、道路附属物等点検調査委託料24,000等</t>
    <rPh sb="0" eb="2">
      <t>コウネツ</t>
    </rPh>
    <rPh sb="26" eb="31">
      <t>ドウロフゾクブツ</t>
    </rPh>
    <rPh sb="31" eb="32">
      <t>トウ</t>
    </rPh>
    <rPh sb="32" eb="34">
      <t>テンケン</t>
    </rPh>
    <rPh sb="34" eb="36">
      <t>チョウサ</t>
    </rPh>
    <rPh sb="36" eb="38">
      <t>イタク</t>
    </rPh>
    <rPh sb="38" eb="39">
      <t>リョウ</t>
    </rPh>
    <rPh sb="45" eb="46">
      <t>トウ</t>
    </rPh>
    <phoneticPr fontId="21"/>
  </si>
  <si>
    <t>交通安全応急対策事業</t>
    <rPh sb="4" eb="10">
      <t>オウキュウタイサクジギョウ</t>
    </rPh>
    <phoneticPr fontId="21"/>
  </si>
  <si>
    <t>白線等工事費5,000、交通安全応急対策工事費4,000</t>
    <rPh sb="0" eb="3">
      <t>ハクセントウ</t>
    </rPh>
    <rPh sb="3" eb="6">
      <t>コウジヒ</t>
    </rPh>
    <rPh sb="12" eb="16">
      <t>コウツウアンゼン</t>
    </rPh>
    <rPh sb="16" eb="20">
      <t>オウキュウタイサク</t>
    </rPh>
    <rPh sb="20" eb="23">
      <t>コウジヒ</t>
    </rPh>
    <phoneticPr fontId="21"/>
  </si>
  <si>
    <t>橋りょう施設維持管理費</t>
    <rPh sb="0" eb="1">
      <t>キョウ</t>
    </rPh>
    <rPh sb="4" eb="6">
      <t>シセツ</t>
    </rPh>
    <rPh sb="6" eb="8">
      <t>イジ</t>
    </rPh>
    <rPh sb="8" eb="11">
      <t>カンリヒ</t>
    </rPh>
    <phoneticPr fontId="21"/>
  </si>
  <si>
    <t>設計委託料49,000、橋りょう点検委託料31,000、橋りょう補修工事費188,000</t>
    <rPh sb="0" eb="2">
      <t>セッケイ</t>
    </rPh>
    <rPh sb="2" eb="5">
      <t>イタクリョウ</t>
    </rPh>
    <rPh sb="12" eb="13">
      <t>キョウ</t>
    </rPh>
    <rPh sb="16" eb="21">
      <t>テンケンイタクリョウ</t>
    </rPh>
    <rPh sb="28" eb="29">
      <t>キョウ</t>
    </rPh>
    <rPh sb="32" eb="34">
      <t>ホシュウ</t>
    </rPh>
    <rPh sb="34" eb="36">
      <t>コウジ</t>
    </rPh>
    <rPh sb="36" eb="37">
      <t>ヒ</t>
    </rPh>
    <phoneticPr fontId="21"/>
  </si>
  <si>
    <t>橋りょう耐震化整備事業</t>
    <rPh sb="0" eb="1">
      <t>キョウ</t>
    </rPh>
    <rPh sb="4" eb="7">
      <t>タイシンカ</t>
    </rPh>
    <rPh sb="7" eb="9">
      <t>セイビ</t>
    </rPh>
    <rPh sb="9" eb="11">
      <t>ジギョウ</t>
    </rPh>
    <phoneticPr fontId="21"/>
  </si>
  <si>
    <t>設計委託料12,400、施設改修工事費141,000</t>
    <rPh sb="0" eb="5">
      <t>セッケイイタクリョウ</t>
    </rPh>
    <rPh sb="12" eb="14">
      <t>シセツ</t>
    </rPh>
    <rPh sb="14" eb="16">
      <t>カイシュウ</t>
    </rPh>
    <rPh sb="16" eb="18">
      <t>コウジ</t>
    </rPh>
    <rPh sb="18" eb="19">
      <t>ヒ</t>
    </rPh>
    <phoneticPr fontId="21"/>
  </si>
  <si>
    <t>河川施設維持管理費</t>
    <rPh sb="0" eb="4">
      <t>カセンシセツ</t>
    </rPh>
    <rPh sb="4" eb="6">
      <t>イジ</t>
    </rPh>
    <rPh sb="6" eb="9">
      <t>カンリヒ</t>
    </rPh>
    <phoneticPr fontId="21"/>
  </si>
  <si>
    <t>修繕料6,000、浚渫委託料12,000等</t>
    <rPh sb="0" eb="3">
      <t>シュウゼンリョウ</t>
    </rPh>
    <rPh sb="9" eb="14">
      <t>シュンセツイタクリョウ</t>
    </rPh>
    <rPh sb="20" eb="21">
      <t>ナド</t>
    </rPh>
    <phoneticPr fontId="21"/>
  </si>
  <si>
    <t>排水機場施設維持管理費</t>
    <rPh sb="0" eb="3">
      <t>ハイスイキ</t>
    </rPh>
    <rPh sb="3" eb="4">
      <t>ジョウ</t>
    </rPh>
    <rPh sb="4" eb="6">
      <t>シセツ</t>
    </rPh>
    <rPh sb="6" eb="8">
      <t>イジ</t>
    </rPh>
    <rPh sb="8" eb="11">
      <t>カンリヒ</t>
    </rPh>
    <phoneticPr fontId="21"/>
  </si>
  <si>
    <r>
      <t xml:space="preserve">修繕料29,000、排水機場維持管理計画策定支援業務委託料46,000、施設改修工事費373,000等
</t>
    </r>
    <r>
      <rPr>
        <b/>
        <sz val="9"/>
        <rFont val="BIZ UDゴシック"/>
        <family val="3"/>
        <charset val="128"/>
      </rPr>
      <t>【今年度の取組】</t>
    </r>
    <r>
      <rPr>
        <sz val="9"/>
        <rFont val="BIZ UDゴシック"/>
        <family val="3"/>
        <charset val="128"/>
      </rPr>
      <t xml:space="preserve">
浸水による被害を最小限にするため、排水機場の耐水化計画を策定する。</t>
    </r>
    <rPh sb="22" eb="29">
      <t>シエンギョウムイタクリョウ</t>
    </rPh>
    <rPh sb="36" eb="43">
      <t>シセツカイシュウコウジヒ</t>
    </rPh>
    <rPh sb="50" eb="51">
      <t>ナド</t>
    </rPh>
    <rPh sb="61" eb="63">
      <t>シンスイ</t>
    </rPh>
    <rPh sb="66" eb="68">
      <t>ヒガイ</t>
    </rPh>
    <rPh sb="69" eb="72">
      <t>サイショウゲン</t>
    </rPh>
    <rPh sb="78" eb="81">
      <t>ハイスイキ</t>
    </rPh>
    <rPh sb="81" eb="82">
      <t>ジョウ</t>
    </rPh>
    <rPh sb="83" eb="85">
      <t>タイスイ</t>
    </rPh>
    <rPh sb="85" eb="86">
      <t>カ</t>
    </rPh>
    <rPh sb="86" eb="88">
      <t>ケイカク</t>
    </rPh>
    <rPh sb="89" eb="91">
      <t>サクテイ</t>
    </rPh>
    <phoneticPr fontId="21"/>
  </si>
  <si>
    <t>新川用水整備事業</t>
    <rPh sb="0" eb="2">
      <t>シンカワ</t>
    </rPh>
    <rPh sb="2" eb="4">
      <t>ヨウスイ</t>
    </rPh>
    <rPh sb="4" eb="6">
      <t>セイビ</t>
    </rPh>
    <rPh sb="6" eb="8">
      <t>ジギョウ</t>
    </rPh>
    <phoneticPr fontId="21"/>
  </si>
  <si>
    <t>新川用水整備工事費</t>
    <rPh sb="0" eb="2">
      <t>シンカワ</t>
    </rPh>
    <rPh sb="2" eb="4">
      <t>ヨウスイ</t>
    </rPh>
    <rPh sb="4" eb="6">
      <t>セイビ</t>
    </rPh>
    <rPh sb="8" eb="9">
      <t>ヒ</t>
    </rPh>
    <phoneticPr fontId="21"/>
  </si>
  <si>
    <t>平新川改修事業</t>
    <rPh sb="1" eb="3">
      <t>シンカワ</t>
    </rPh>
    <rPh sb="3" eb="7">
      <t>カイシュウジギョウ</t>
    </rPh>
    <phoneticPr fontId="21"/>
  </si>
  <si>
    <t>平新川改修工事費150,000等</t>
    <rPh sb="0" eb="3">
      <t>タイラシンカワ</t>
    </rPh>
    <rPh sb="3" eb="8">
      <t>カイシュウコウジヒ</t>
    </rPh>
    <rPh sb="15" eb="16">
      <t>トウ</t>
    </rPh>
    <phoneticPr fontId="21"/>
  </si>
  <si>
    <t>末田落し改修事業</t>
    <rPh sb="0" eb="3">
      <t>スエダオト</t>
    </rPh>
    <rPh sb="4" eb="8">
      <t>カイシュウジギョウ</t>
    </rPh>
    <phoneticPr fontId="21"/>
  </si>
  <si>
    <t>末田落し改修工事費150,000等</t>
    <rPh sb="0" eb="3">
      <t>スエダオト</t>
    </rPh>
    <rPh sb="4" eb="9">
      <t>カイシュウコウジヒ</t>
    </rPh>
    <rPh sb="16" eb="17">
      <t>トウ</t>
    </rPh>
    <phoneticPr fontId="21"/>
  </si>
  <si>
    <t>応急対策事業</t>
    <rPh sb="0" eb="2">
      <t>オウキュウ</t>
    </rPh>
    <rPh sb="2" eb="4">
      <t>タイサク</t>
    </rPh>
    <rPh sb="4" eb="6">
      <t>ジギョウ</t>
    </rPh>
    <phoneticPr fontId="21"/>
  </si>
  <si>
    <r>
      <t>応急対策工事費470,000等</t>
    </r>
    <r>
      <rPr>
        <b/>
        <sz val="9"/>
        <rFont val="BIZ UDゴシック"/>
        <family val="3"/>
        <charset val="128"/>
      </rPr>
      <t/>
    </r>
    <rPh sb="0" eb="2">
      <t>オウキュウ</t>
    </rPh>
    <rPh sb="2" eb="4">
      <t>タイサク</t>
    </rPh>
    <rPh sb="4" eb="6">
      <t>コウジ</t>
    </rPh>
    <rPh sb="14" eb="15">
      <t>トウ</t>
    </rPh>
    <phoneticPr fontId="21"/>
  </si>
  <si>
    <t>流域貯留浸透事業</t>
    <rPh sb="0" eb="8">
      <t>リュウイキチョリュウシントウジギョウ</t>
    </rPh>
    <phoneticPr fontId="21"/>
  </si>
  <si>
    <r>
      <t xml:space="preserve">浚渫委託料3,500、雨水貯留浸透施設等標識設置工事費2,000等
</t>
    </r>
    <r>
      <rPr>
        <b/>
        <sz val="9"/>
        <rFont val="BIZ UDゴシック"/>
        <family val="3"/>
        <charset val="128"/>
      </rPr>
      <t xml:space="preserve">【今年度の取組】
</t>
    </r>
    <r>
      <rPr>
        <sz val="9"/>
        <rFont val="BIZ UDゴシック"/>
        <family val="3"/>
        <charset val="128"/>
      </rPr>
      <t>特定都市河川の指定に伴い、雨水浸透阻害行為に係る雨水貯留施設の設置に対し、標識の設置を行う。</t>
    </r>
    <rPh sb="0" eb="5">
      <t>シュンセツイタクリョウ</t>
    </rPh>
    <rPh sb="32" eb="33">
      <t>トウ</t>
    </rPh>
    <rPh sb="35" eb="38">
      <t>コンネンド</t>
    </rPh>
    <rPh sb="39" eb="41">
      <t>トリクミ</t>
    </rPh>
    <rPh sb="43" eb="49">
      <t>トクテイトシカセン</t>
    </rPh>
    <rPh sb="50" eb="52">
      <t>シテイ</t>
    </rPh>
    <rPh sb="53" eb="54">
      <t>トモナ</t>
    </rPh>
    <rPh sb="56" eb="64">
      <t>ウスイシントウソガイコウイ</t>
    </rPh>
    <rPh sb="65" eb="66">
      <t>カカ</t>
    </rPh>
    <rPh sb="67" eb="73">
      <t>ウスイチョリュウシセツ</t>
    </rPh>
    <rPh sb="74" eb="76">
      <t>セッチ</t>
    </rPh>
    <rPh sb="77" eb="78">
      <t>タイ</t>
    </rPh>
    <rPh sb="80" eb="82">
      <t>ヒョウシキ</t>
    </rPh>
    <rPh sb="83" eb="85">
      <t>セッチ</t>
    </rPh>
    <rPh sb="86" eb="87">
      <t>オコナ</t>
    </rPh>
    <phoneticPr fontId="21"/>
  </si>
  <si>
    <t>公共交通事業</t>
    <rPh sb="0" eb="2">
      <t>コウキョウ</t>
    </rPh>
    <rPh sb="2" eb="4">
      <t>コウツウ</t>
    </rPh>
    <rPh sb="4" eb="6">
      <t>ジギョウ</t>
    </rPh>
    <phoneticPr fontId="21"/>
  </si>
  <si>
    <r>
      <t xml:space="preserve">新モビリティサービス説明会委託料4,000、新モビリティサービス協議会負担金235,000、公共交通運賃補助事業補助金56,000等
</t>
    </r>
    <r>
      <rPr>
        <b/>
        <sz val="9"/>
        <rFont val="BIZ UDゴシック"/>
        <family val="3"/>
        <charset val="128"/>
      </rPr>
      <t>【今年度の取組】</t>
    </r>
    <r>
      <rPr>
        <sz val="9"/>
        <rFont val="BIZ UDゴシック"/>
        <family val="3"/>
        <charset val="128"/>
      </rPr>
      <t xml:space="preserve">
高齢者を対象としたキャッシュレス決済による運賃補助事業を実施し、福祉的支援に取り組むとともに、デジタル技術を活用して公共交通の利便性向上を図る。</t>
    </r>
    <rPh sb="0" eb="1">
      <t>シン</t>
    </rPh>
    <rPh sb="10" eb="16">
      <t>セツメイカイイタクリョウ</t>
    </rPh>
    <rPh sb="22" eb="23">
      <t>シン</t>
    </rPh>
    <rPh sb="32" eb="38">
      <t>キョウギカイフタンキン</t>
    </rPh>
    <rPh sb="46" eb="59">
      <t>コウキョウコウツウウンチンホジョジギョウホジョキン</t>
    </rPh>
    <rPh sb="65" eb="66">
      <t>トウ</t>
    </rPh>
    <phoneticPr fontId="21"/>
  </si>
  <si>
    <t>流通・工業系土地利用事業</t>
    <rPh sb="0" eb="2">
      <t>リュウツウ</t>
    </rPh>
    <rPh sb="3" eb="5">
      <t>コウギョウ</t>
    </rPh>
    <rPh sb="5" eb="6">
      <t>ケイ</t>
    </rPh>
    <rPh sb="6" eb="8">
      <t>トチ</t>
    </rPh>
    <rPh sb="8" eb="10">
      <t>リヨウ</t>
    </rPh>
    <rPh sb="10" eb="12">
      <t>ジギョウ</t>
    </rPh>
    <phoneticPr fontId="21"/>
  </si>
  <si>
    <t>産業系土地利用推進事業支援業務委託料</t>
    <rPh sb="0" eb="2">
      <t>サンギョウ</t>
    </rPh>
    <rPh sb="2" eb="3">
      <t>ケイ</t>
    </rPh>
    <rPh sb="3" eb="5">
      <t>トチ</t>
    </rPh>
    <rPh sb="5" eb="7">
      <t>リヨウ</t>
    </rPh>
    <rPh sb="7" eb="9">
      <t>スイシン</t>
    </rPh>
    <rPh sb="9" eb="11">
      <t>ジギョウ</t>
    </rPh>
    <rPh sb="11" eb="13">
      <t>シエン</t>
    </rPh>
    <rPh sb="13" eb="15">
      <t>ギョウム</t>
    </rPh>
    <rPh sb="15" eb="17">
      <t>イタク</t>
    </rPh>
    <rPh sb="17" eb="18">
      <t>リョウ</t>
    </rPh>
    <phoneticPr fontId="21"/>
  </si>
  <si>
    <t>土地区画整理会計
（東越谷6,000・西大袋720,000）</t>
    <rPh sb="10" eb="13">
      <t>ヒガシコシガヤ</t>
    </rPh>
    <rPh sb="19" eb="20">
      <t>ニシ</t>
    </rPh>
    <rPh sb="20" eb="22">
      <t>オオブクロ</t>
    </rPh>
    <phoneticPr fontId="21"/>
  </si>
  <si>
    <t>越谷吉川線整備事業</t>
    <rPh sb="0" eb="2">
      <t>コシガヤ</t>
    </rPh>
    <rPh sb="2" eb="4">
      <t>ヨシカワ</t>
    </rPh>
    <rPh sb="4" eb="5">
      <t>セン</t>
    </rPh>
    <rPh sb="5" eb="7">
      <t>セイビ</t>
    </rPh>
    <rPh sb="7" eb="9">
      <t>ジギョウ</t>
    </rPh>
    <phoneticPr fontId="21"/>
  </si>
  <si>
    <t>街路築造工事費220,000、越谷吉川線整備事業費負担金9,000</t>
    <rPh sb="0" eb="4">
      <t>ガイロチクゾウ</t>
    </rPh>
    <rPh sb="4" eb="7">
      <t>コウジヒ</t>
    </rPh>
    <rPh sb="15" eb="20">
      <t>コシガヤヨシカワセン</t>
    </rPh>
    <rPh sb="20" eb="25">
      <t>セイビジギョウヒ</t>
    </rPh>
    <rPh sb="25" eb="28">
      <t>フタンキン</t>
    </rPh>
    <phoneticPr fontId="21"/>
  </si>
  <si>
    <t>川柳大成町線整備事業</t>
    <rPh sb="0" eb="1">
      <t>カワ</t>
    </rPh>
    <rPh sb="1" eb="2">
      <t>ヤナギ</t>
    </rPh>
    <rPh sb="2" eb="4">
      <t>タイセイ</t>
    </rPh>
    <rPh sb="4" eb="5">
      <t>チョウ</t>
    </rPh>
    <rPh sb="5" eb="6">
      <t>セン</t>
    </rPh>
    <rPh sb="6" eb="8">
      <t>セイビ</t>
    </rPh>
    <rPh sb="8" eb="10">
      <t>ジギョウ</t>
    </rPh>
    <phoneticPr fontId="21"/>
  </si>
  <si>
    <t>街路用地購入費12,600、物件等補償料9,800等</t>
    <rPh sb="0" eb="2">
      <t>ガイロ</t>
    </rPh>
    <rPh sb="2" eb="4">
      <t>ヨウチ</t>
    </rPh>
    <rPh sb="4" eb="6">
      <t>コウニュウ</t>
    </rPh>
    <rPh sb="6" eb="7">
      <t>ヒ</t>
    </rPh>
    <rPh sb="14" eb="16">
      <t>ブッケン</t>
    </rPh>
    <rPh sb="16" eb="17">
      <t>トウ</t>
    </rPh>
    <rPh sb="17" eb="19">
      <t>ホショウ</t>
    </rPh>
    <rPh sb="19" eb="20">
      <t>リョウ</t>
    </rPh>
    <rPh sb="25" eb="26">
      <t>トウ</t>
    </rPh>
    <phoneticPr fontId="21"/>
  </si>
  <si>
    <t>健康福祉村大袋線整備事業</t>
    <rPh sb="0" eb="2">
      <t>ケンコウ</t>
    </rPh>
    <rPh sb="2" eb="4">
      <t>フクシ</t>
    </rPh>
    <rPh sb="4" eb="5">
      <t>ムラ</t>
    </rPh>
    <rPh sb="5" eb="7">
      <t>オオブクロ</t>
    </rPh>
    <rPh sb="7" eb="8">
      <t>セン</t>
    </rPh>
    <rPh sb="8" eb="10">
      <t>セイビ</t>
    </rPh>
    <rPh sb="10" eb="12">
      <t>ジギョウ</t>
    </rPh>
    <phoneticPr fontId="21"/>
  </si>
  <si>
    <t>街路用地購入費109,600、物件等補償料200,600等</t>
    <rPh sb="0" eb="2">
      <t>ガイロ</t>
    </rPh>
    <rPh sb="2" eb="7">
      <t>ヨウチコウニュウヒ</t>
    </rPh>
    <rPh sb="15" eb="18">
      <t>ブッケントウ</t>
    </rPh>
    <rPh sb="18" eb="21">
      <t>ホショウリョウ</t>
    </rPh>
    <rPh sb="28" eb="29">
      <t>トウ</t>
    </rPh>
    <phoneticPr fontId="21"/>
  </si>
  <si>
    <t>越谷市役所通り線整備事業</t>
    <rPh sb="0" eb="6">
      <t>コシガヤシヤクショドオ</t>
    </rPh>
    <rPh sb="7" eb="12">
      <t>センセイビジギョウ</t>
    </rPh>
    <phoneticPr fontId="21"/>
  </si>
  <si>
    <r>
      <t xml:space="preserve">越谷市役所通り線整備事業費負担金
</t>
    </r>
    <r>
      <rPr>
        <b/>
        <sz val="9"/>
        <rFont val="BIZ UDゴシック"/>
        <family val="3"/>
        <charset val="128"/>
      </rPr>
      <t xml:space="preserve">【今年度の取組】
</t>
    </r>
    <r>
      <rPr>
        <sz val="9"/>
        <rFont val="BIZ UDゴシック"/>
        <family val="3"/>
        <charset val="128"/>
      </rPr>
      <t>埼玉県が施行する越谷市役所通り線整備事業に対し、県営事業負担金を支出する。令和7年度については、測量を行う。</t>
    </r>
    <rPh sb="0" eb="6">
      <t>コシガヤシヤクショドオ</t>
    </rPh>
    <rPh sb="7" eb="8">
      <t>セン</t>
    </rPh>
    <rPh sb="8" eb="10">
      <t>セイビ</t>
    </rPh>
    <rPh sb="10" eb="12">
      <t>ジギョウ</t>
    </rPh>
    <rPh sb="12" eb="13">
      <t>ヒ</t>
    </rPh>
    <rPh sb="13" eb="16">
      <t>フタンキン</t>
    </rPh>
    <rPh sb="18" eb="21">
      <t>コンネンド</t>
    </rPh>
    <rPh sb="22" eb="24">
      <t>トリクミ</t>
    </rPh>
    <rPh sb="26" eb="29">
      <t>サイタマケン</t>
    </rPh>
    <rPh sb="30" eb="32">
      <t>セコウ</t>
    </rPh>
    <rPh sb="34" eb="40">
      <t>コシガヤシヤクショドオ</t>
    </rPh>
    <rPh sb="41" eb="42">
      <t>セン</t>
    </rPh>
    <rPh sb="42" eb="46">
      <t>セイビジギョウ</t>
    </rPh>
    <rPh sb="47" eb="48">
      <t>タイ</t>
    </rPh>
    <rPh sb="50" eb="57">
      <t>ケンエイジギョウフタンキン</t>
    </rPh>
    <rPh sb="58" eb="60">
      <t>シシュツ</t>
    </rPh>
    <rPh sb="63" eb="65">
      <t>レイワ</t>
    </rPh>
    <rPh sb="66" eb="68">
      <t>ネンド</t>
    </rPh>
    <rPh sb="74" eb="76">
      <t>ソクリョウ</t>
    </rPh>
    <rPh sb="77" eb="78">
      <t>オコナ</t>
    </rPh>
    <phoneticPr fontId="21"/>
  </si>
  <si>
    <t>公園施設維持管理費</t>
    <rPh sb="0" eb="2">
      <t>コウエン</t>
    </rPh>
    <rPh sb="2" eb="4">
      <t>シセツ</t>
    </rPh>
    <rPh sb="4" eb="6">
      <t>イジ</t>
    </rPh>
    <rPh sb="6" eb="9">
      <t>カンリヒ</t>
    </rPh>
    <phoneticPr fontId="21"/>
  </si>
  <si>
    <t>光熱水費77,000、修繕料20,000、公園等管理委託料450,000、公園施設補修工事費57,000等</t>
    <rPh sb="0" eb="2">
      <t>コウネツ</t>
    </rPh>
    <rPh sb="2" eb="3">
      <t>スイ</t>
    </rPh>
    <rPh sb="3" eb="4">
      <t>ヒ</t>
    </rPh>
    <rPh sb="11" eb="13">
      <t>シュウゼン</t>
    </rPh>
    <rPh sb="13" eb="14">
      <t>リョウ</t>
    </rPh>
    <rPh sb="21" eb="24">
      <t>コウエントウ</t>
    </rPh>
    <rPh sb="24" eb="26">
      <t>カンリ</t>
    </rPh>
    <rPh sb="26" eb="28">
      <t>イタク</t>
    </rPh>
    <rPh sb="28" eb="29">
      <t>リョウ</t>
    </rPh>
    <rPh sb="52" eb="53">
      <t>トウ</t>
    </rPh>
    <phoneticPr fontId="21"/>
  </si>
  <si>
    <t>公園施設改修費</t>
    <rPh sb="0" eb="2">
      <t>コウエン</t>
    </rPh>
    <rPh sb="2" eb="4">
      <t>シセツ</t>
    </rPh>
    <rPh sb="4" eb="6">
      <t>カイシュウ</t>
    </rPh>
    <rPh sb="6" eb="7">
      <t>ヒ</t>
    </rPh>
    <phoneticPr fontId="21"/>
  </si>
  <si>
    <t>公園施設改修工事費47,000等</t>
    <rPh sb="0" eb="2">
      <t>コウエン</t>
    </rPh>
    <rPh sb="2" eb="4">
      <t>シセツ</t>
    </rPh>
    <rPh sb="4" eb="6">
      <t>カイシュウ</t>
    </rPh>
    <rPh sb="6" eb="8">
      <t>コウジ</t>
    </rPh>
    <rPh sb="8" eb="9">
      <t>ヒ</t>
    </rPh>
    <rPh sb="15" eb="16">
      <t>トウ</t>
    </rPh>
    <phoneticPr fontId="21"/>
  </si>
  <si>
    <r>
      <t xml:space="preserve">設計委託料12,000、公園整備工事費8,300、公園用地購入費307,300等
</t>
    </r>
    <r>
      <rPr>
        <b/>
        <sz val="9"/>
        <rFont val="BIZ UDゴシック"/>
        <family val="3"/>
        <charset val="128"/>
      </rPr>
      <t>【今年度の取組】</t>
    </r>
    <r>
      <rPr>
        <sz val="9"/>
        <rFont val="BIZ UDゴシック"/>
        <family val="3"/>
        <charset val="128"/>
      </rPr>
      <t xml:space="preserve">
平方公園整備に向けた基本設計を行う。</t>
    </r>
    <rPh sb="0" eb="5">
      <t>セッケイイタクリョウ</t>
    </rPh>
    <rPh sb="12" eb="14">
      <t>コウエン</t>
    </rPh>
    <rPh sb="14" eb="16">
      <t>セイビ</t>
    </rPh>
    <rPh sb="16" eb="19">
      <t>コウジヒ</t>
    </rPh>
    <rPh sb="25" eb="27">
      <t>コウエン</t>
    </rPh>
    <rPh sb="27" eb="29">
      <t>ヨウチ</t>
    </rPh>
    <rPh sb="29" eb="31">
      <t>コウニュウ</t>
    </rPh>
    <rPh sb="39" eb="40">
      <t>トウ</t>
    </rPh>
    <rPh sb="50" eb="56">
      <t>ヒラカタコウエンセイビ</t>
    </rPh>
    <rPh sb="57" eb="58">
      <t>ム</t>
    </rPh>
    <rPh sb="60" eb="62">
      <t>キホン</t>
    </rPh>
    <rPh sb="62" eb="64">
      <t>セッケイ</t>
    </rPh>
    <rPh sb="65" eb="66">
      <t>オコナ</t>
    </rPh>
    <phoneticPr fontId="21"/>
  </si>
  <si>
    <t>住区基幹公園等整備事業</t>
    <rPh sb="0" eb="1">
      <t>ジュウ</t>
    </rPh>
    <rPh sb="1" eb="2">
      <t>ク</t>
    </rPh>
    <rPh sb="2" eb="4">
      <t>キカン</t>
    </rPh>
    <rPh sb="4" eb="6">
      <t>コウエン</t>
    </rPh>
    <rPh sb="6" eb="7">
      <t>トウ</t>
    </rPh>
    <rPh sb="7" eb="9">
      <t>セイビ</t>
    </rPh>
    <rPh sb="9" eb="11">
      <t>ジギョウ</t>
    </rPh>
    <phoneticPr fontId="21"/>
  </si>
  <si>
    <r>
      <t xml:space="preserve">調節池活用検討業務委託料36,000、公園整備工事費75,000等
</t>
    </r>
    <r>
      <rPr>
        <b/>
        <sz val="9"/>
        <rFont val="BIZ UDゴシック"/>
        <family val="3"/>
        <charset val="128"/>
      </rPr>
      <t>【今年度の取組】</t>
    </r>
    <r>
      <rPr>
        <sz val="9"/>
        <rFont val="BIZ UDゴシック"/>
        <family val="3"/>
        <charset val="128"/>
      </rPr>
      <t xml:space="preserve">
埼玉県が建設を進める（仮称）新方川調節池の活用について検討する。</t>
    </r>
    <rPh sb="0" eb="12">
      <t>チョウセツイケカツヨウケントウギョウムイタクリョウ</t>
    </rPh>
    <rPh sb="19" eb="21">
      <t>コウエン</t>
    </rPh>
    <rPh sb="21" eb="23">
      <t>セイビ</t>
    </rPh>
    <rPh sb="23" eb="25">
      <t>コウジ</t>
    </rPh>
    <rPh sb="25" eb="26">
      <t>ヒ</t>
    </rPh>
    <rPh sb="32" eb="33">
      <t>トウ</t>
    </rPh>
    <rPh sb="43" eb="45">
      <t>サイタマ</t>
    </rPh>
    <rPh sb="45" eb="46">
      <t>ケン</t>
    </rPh>
    <rPh sb="47" eb="49">
      <t>ケンセツ</t>
    </rPh>
    <rPh sb="50" eb="51">
      <t>スス</t>
    </rPh>
    <rPh sb="54" eb="56">
      <t>カショウ</t>
    </rPh>
    <rPh sb="57" eb="58">
      <t>シン</t>
    </rPh>
    <rPh sb="58" eb="59">
      <t>カタ</t>
    </rPh>
    <rPh sb="59" eb="60">
      <t>ガワ</t>
    </rPh>
    <rPh sb="60" eb="62">
      <t>チョウセツ</t>
    </rPh>
    <rPh sb="62" eb="63">
      <t>イケ</t>
    </rPh>
    <rPh sb="64" eb="66">
      <t>カツヨウ</t>
    </rPh>
    <rPh sb="70" eb="72">
      <t>ケントウ</t>
    </rPh>
    <phoneticPr fontId="21"/>
  </si>
  <si>
    <t>元荒川緑道整備事業</t>
    <rPh sb="0" eb="5">
      <t>モトアラカワリョクドウ</t>
    </rPh>
    <rPh sb="5" eb="9">
      <t>セイビジギョウ</t>
    </rPh>
    <phoneticPr fontId="21"/>
  </si>
  <si>
    <t>元荒川緑道整備工事費</t>
    <rPh sb="0" eb="5">
      <t>モトアラカワリョクドウ</t>
    </rPh>
    <rPh sb="5" eb="10">
      <t>セイビコウジヒ</t>
    </rPh>
    <phoneticPr fontId="21"/>
  </si>
  <si>
    <t>既存建築物改修促進事業</t>
    <rPh sb="0" eb="2">
      <t>キゾン</t>
    </rPh>
    <rPh sb="2" eb="5">
      <t>ケンチクブツ</t>
    </rPh>
    <rPh sb="5" eb="7">
      <t>カイシュウ</t>
    </rPh>
    <rPh sb="7" eb="9">
      <t>ソクシン</t>
    </rPh>
    <rPh sb="9" eb="11">
      <t>ジギョウ</t>
    </rPh>
    <phoneticPr fontId="21"/>
  </si>
  <si>
    <t>住宅耐震改修等補助金</t>
    <rPh sb="0" eb="4">
      <t>ジュウタクタイシン</t>
    </rPh>
    <rPh sb="4" eb="6">
      <t>カイシュウ</t>
    </rPh>
    <rPh sb="6" eb="7">
      <t>トウ</t>
    </rPh>
    <rPh sb="7" eb="10">
      <t>ホジョキン</t>
    </rPh>
    <phoneticPr fontId="21"/>
  </si>
  <si>
    <t>空家等適正管理事業</t>
    <rPh sb="0" eb="1">
      <t>ア</t>
    </rPh>
    <rPh sb="1" eb="2">
      <t>ヤ</t>
    </rPh>
    <rPh sb="2" eb="3">
      <t>トウ</t>
    </rPh>
    <rPh sb="3" eb="5">
      <t>テキセイ</t>
    </rPh>
    <rPh sb="5" eb="7">
      <t>カンリ</t>
    </rPh>
    <rPh sb="7" eb="9">
      <t>ジギョウ</t>
    </rPh>
    <phoneticPr fontId="21"/>
  </si>
  <si>
    <t>手数料3,100、管理不全状態空家等撤去等委託料1,000、空家等対策計画策定支援業務委託料5,800等</t>
    <rPh sb="0" eb="3">
      <t>テスウリョウ</t>
    </rPh>
    <rPh sb="13" eb="15">
      <t>ジョウタイ</t>
    </rPh>
    <rPh sb="15" eb="17">
      <t>アキヤ</t>
    </rPh>
    <rPh sb="17" eb="18">
      <t>トウ</t>
    </rPh>
    <rPh sb="20" eb="21">
      <t>トウ</t>
    </rPh>
    <rPh sb="30" eb="33">
      <t>アキヤトウ</t>
    </rPh>
    <rPh sb="33" eb="35">
      <t>タイサク</t>
    </rPh>
    <rPh sb="35" eb="37">
      <t>ケイカク</t>
    </rPh>
    <rPh sb="37" eb="39">
      <t>サクテイ</t>
    </rPh>
    <rPh sb="39" eb="41">
      <t>シエン</t>
    </rPh>
    <rPh sb="41" eb="43">
      <t>ギョウム</t>
    </rPh>
    <rPh sb="43" eb="46">
      <t>イタクリョウ</t>
    </rPh>
    <rPh sb="51" eb="52">
      <t>トウ</t>
    </rPh>
    <phoneticPr fontId="21"/>
  </si>
  <si>
    <t>千疋幹線排水路整備事業</t>
    <rPh sb="0" eb="2">
      <t>センビキ</t>
    </rPh>
    <rPh sb="2" eb="4">
      <t>カンセン</t>
    </rPh>
    <rPh sb="4" eb="7">
      <t>ハイスイロ</t>
    </rPh>
    <rPh sb="7" eb="9">
      <t>セイビ</t>
    </rPh>
    <rPh sb="9" eb="11">
      <t>ジギョウ</t>
    </rPh>
    <phoneticPr fontId="21"/>
  </si>
  <si>
    <t>千疋幹線排水路整備工事費</t>
    <rPh sb="0" eb="12">
      <t>センビキカンセンハイスイロセイビコウジヒ</t>
    </rPh>
    <phoneticPr fontId="21"/>
  </si>
  <si>
    <t>公共下水道事業会計負担金1,697,000、公共下水道事業会計補助金14,000</t>
    <rPh sb="5" eb="7">
      <t>ジギョウ</t>
    </rPh>
    <rPh sb="9" eb="12">
      <t>フタンキン</t>
    </rPh>
    <rPh sb="31" eb="34">
      <t>ホジョキン</t>
    </rPh>
    <phoneticPr fontId="21"/>
  </si>
  <si>
    <t>マンション管理適正化推進事業</t>
    <rPh sb="5" eb="7">
      <t>カンリ</t>
    </rPh>
    <rPh sb="7" eb="10">
      <t>テキセイカ</t>
    </rPh>
    <rPh sb="10" eb="14">
      <t>スイシンジギョウ</t>
    </rPh>
    <phoneticPr fontId="21"/>
  </si>
  <si>
    <t>マンション管理士派遣報償金</t>
    <rPh sb="5" eb="8">
      <t>カンリシ</t>
    </rPh>
    <rPh sb="8" eb="10">
      <t>ハケン</t>
    </rPh>
    <rPh sb="10" eb="13">
      <t>ホウショウキン</t>
    </rPh>
    <phoneticPr fontId="21"/>
  </si>
  <si>
    <t>市営住宅施設管理費</t>
    <rPh sb="0" eb="2">
      <t>シエイ</t>
    </rPh>
    <rPh sb="2" eb="4">
      <t>ジュウタク</t>
    </rPh>
    <rPh sb="4" eb="6">
      <t>シセツ</t>
    </rPh>
    <rPh sb="6" eb="9">
      <t>カンリヒ</t>
    </rPh>
    <phoneticPr fontId="21"/>
  </si>
  <si>
    <r>
      <t>公営住宅管理代行委託料49,000等</t>
    </r>
    <r>
      <rPr>
        <b/>
        <sz val="9"/>
        <rFont val="BIZ UDゴシック"/>
        <family val="3"/>
        <charset val="128"/>
      </rPr>
      <t/>
    </r>
    <rPh sb="0" eb="2">
      <t>コウエイ</t>
    </rPh>
    <rPh sb="2" eb="4">
      <t>ジュウタク</t>
    </rPh>
    <rPh sb="4" eb="6">
      <t>カンリ</t>
    </rPh>
    <rPh sb="6" eb="8">
      <t>ダイコウ</t>
    </rPh>
    <rPh sb="8" eb="10">
      <t>イタク</t>
    </rPh>
    <rPh sb="10" eb="11">
      <t>リョウ</t>
    </rPh>
    <rPh sb="17" eb="18">
      <t>トウ</t>
    </rPh>
    <phoneticPr fontId="21"/>
  </si>
  <si>
    <t>消防費</t>
    <rPh sb="0" eb="2">
      <t>ショウボウ</t>
    </rPh>
    <rPh sb="2" eb="3">
      <t>ヒ</t>
    </rPh>
    <phoneticPr fontId="21"/>
  </si>
  <si>
    <t>火災予防事業</t>
    <rPh sb="0" eb="2">
      <t>カサイ</t>
    </rPh>
    <rPh sb="2" eb="4">
      <t>ヨボウ</t>
    </rPh>
    <rPh sb="4" eb="6">
      <t>ジギョウ</t>
    </rPh>
    <phoneticPr fontId="21"/>
  </si>
  <si>
    <t>地震体験車保守管理委託料1,240、防火対象物等検索システム機器等借上料1,810等</t>
    <rPh sb="0" eb="5">
      <t>ジシンタイケンシャ</t>
    </rPh>
    <rPh sb="5" eb="9">
      <t>ホシュカンリ</t>
    </rPh>
    <rPh sb="9" eb="12">
      <t>イタクリョウ</t>
    </rPh>
    <rPh sb="18" eb="20">
      <t>ボウカ</t>
    </rPh>
    <rPh sb="20" eb="24">
      <t>タイショウブツナド</t>
    </rPh>
    <rPh sb="24" eb="26">
      <t>ケンサク</t>
    </rPh>
    <rPh sb="30" eb="33">
      <t>キキナド</t>
    </rPh>
    <rPh sb="33" eb="34">
      <t>シャク</t>
    </rPh>
    <rPh sb="34" eb="35">
      <t>ジョウ</t>
    </rPh>
    <rPh sb="35" eb="36">
      <t>リョウ</t>
    </rPh>
    <rPh sb="41" eb="42">
      <t>ナド</t>
    </rPh>
    <phoneticPr fontId="21"/>
  </si>
  <si>
    <t>通信指令事業</t>
    <rPh sb="0" eb="2">
      <t>ツウシン</t>
    </rPh>
    <rPh sb="2" eb="4">
      <t>シレイ</t>
    </rPh>
    <rPh sb="4" eb="6">
      <t>ジギョウ</t>
    </rPh>
    <phoneticPr fontId="21"/>
  </si>
  <si>
    <t>通信運搬費7,350、無線機保守管理委託料6,600、消防緊急情報システム機器保守管理委託料51,800等</t>
    <rPh sb="0" eb="5">
      <t>ツウシンウンパンヒ</t>
    </rPh>
    <rPh sb="11" eb="14">
      <t>ムセンキ</t>
    </rPh>
    <rPh sb="14" eb="16">
      <t>ホシュ</t>
    </rPh>
    <rPh sb="16" eb="18">
      <t>カンリ</t>
    </rPh>
    <rPh sb="18" eb="21">
      <t>イタクリョウ</t>
    </rPh>
    <rPh sb="27" eb="29">
      <t>ショウボウ</t>
    </rPh>
    <rPh sb="29" eb="31">
      <t>キンキュウ</t>
    </rPh>
    <rPh sb="31" eb="33">
      <t>ジョウホウ</t>
    </rPh>
    <rPh sb="37" eb="39">
      <t>キキ</t>
    </rPh>
    <rPh sb="39" eb="41">
      <t>ホシュ</t>
    </rPh>
    <rPh sb="41" eb="43">
      <t>カンリ</t>
    </rPh>
    <rPh sb="43" eb="45">
      <t>イタク</t>
    </rPh>
    <rPh sb="45" eb="46">
      <t>リョウ</t>
    </rPh>
    <rPh sb="52" eb="53">
      <t>トウ</t>
    </rPh>
    <phoneticPr fontId="21"/>
  </si>
  <si>
    <t>火災・救助活動事業</t>
    <rPh sb="0" eb="2">
      <t>カサイ</t>
    </rPh>
    <rPh sb="3" eb="5">
      <t>キュウジョ</t>
    </rPh>
    <rPh sb="5" eb="7">
      <t>カツドウ</t>
    </rPh>
    <rPh sb="7" eb="9">
      <t>ジギョウ</t>
    </rPh>
    <phoneticPr fontId="21"/>
  </si>
  <si>
    <t>消耗品9,000、修繕料10,000、消防用器具購入費4,300等</t>
    <rPh sb="0" eb="3">
      <t>ショウモウヒン</t>
    </rPh>
    <rPh sb="19" eb="21">
      <t>ショウボウ</t>
    </rPh>
    <rPh sb="21" eb="22">
      <t>ヨウ</t>
    </rPh>
    <rPh sb="22" eb="24">
      <t>キグ</t>
    </rPh>
    <rPh sb="24" eb="27">
      <t>コウニュウヒ</t>
    </rPh>
    <rPh sb="32" eb="33">
      <t>ナド</t>
    </rPh>
    <phoneticPr fontId="21"/>
  </si>
  <si>
    <t>救急活動事業</t>
    <rPh sb="0" eb="2">
      <t>キュウキュウ</t>
    </rPh>
    <rPh sb="2" eb="4">
      <t>カツドウ</t>
    </rPh>
    <rPh sb="4" eb="6">
      <t>ジギョウ</t>
    </rPh>
    <phoneticPr fontId="21"/>
  </si>
  <si>
    <t>燃料費17,000、医薬材料費6,900等</t>
    <rPh sb="0" eb="3">
      <t>ネンリョウヒ</t>
    </rPh>
    <rPh sb="10" eb="12">
      <t>イヤク</t>
    </rPh>
    <rPh sb="12" eb="15">
      <t>ザイリョウヒ</t>
    </rPh>
    <rPh sb="20" eb="21">
      <t>トウ</t>
    </rPh>
    <phoneticPr fontId="21"/>
  </si>
  <si>
    <t>救急高度化推進事業</t>
    <rPh sb="0" eb="5">
      <t>キュウキュウコウドカ</t>
    </rPh>
    <rPh sb="5" eb="9">
      <t>スイシンジギョウ</t>
    </rPh>
    <phoneticPr fontId="21"/>
  </si>
  <si>
    <t>救急救命士病院実習委託料2,140、救急医学等講習会負担金4,230等</t>
    <rPh sb="0" eb="5">
      <t>キュウキュウキュウメイシ</t>
    </rPh>
    <rPh sb="5" eb="9">
      <t>ビョウインジッシュウ</t>
    </rPh>
    <rPh sb="9" eb="12">
      <t>イタクリョウ</t>
    </rPh>
    <rPh sb="18" eb="23">
      <t>キュウキュウイガクトウ</t>
    </rPh>
    <rPh sb="23" eb="26">
      <t>コウシュウカイ</t>
    </rPh>
    <rPh sb="26" eb="29">
      <t>フタンキン</t>
    </rPh>
    <rPh sb="34" eb="35">
      <t>トウ</t>
    </rPh>
    <phoneticPr fontId="21"/>
  </si>
  <si>
    <t>応急手当普及啓発事業</t>
    <rPh sb="0" eb="2">
      <t>オウキュウ</t>
    </rPh>
    <rPh sb="2" eb="4">
      <t>テアテ</t>
    </rPh>
    <rPh sb="4" eb="6">
      <t>フキュウ</t>
    </rPh>
    <rPh sb="6" eb="8">
      <t>ケイハツ</t>
    </rPh>
    <rPh sb="8" eb="10">
      <t>ジギョウ</t>
    </rPh>
    <phoneticPr fontId="21"/>
  </si>
  <si>
    <t>消耗品費330、自動体外式除細動器借上料17,460等</t>
    <rPh sb="0" eb="4">
      <t>ショウモウヒンヒ</t>
    </rPh>
    <rPh sb="8" eb="10">
      <t>ジドウ</t>
    </rPh>
    <rPh sb="10" eb="12">
      <t>タイガイ</t>
    </rPh>
    <rPh sb="12" eb="13">
      <t>シキ</t>
    </rPh>
    <rPh sb="13" eb="16">
      <t>ジョサイドウ</t>
    </rPh>
    <rPh sb="16" eb="17">
      <t>キ</t>
    </rPh>
    <rPh sb="17" eb="18">
      <t>シャク</t>
    </rPh>
    <rPh sb="18" eb="19">
      <t>ジョウ</t>
    </rPh>
    <rPh sb="19" eb="20">
      <t>リョウ</t>
    </rPh>
    <rPh sb="26" eb="27">
      <t>ナド</t>
    </rPh>
    <phoneticPr fontId="21"/>
  </si>
  <si>
    <t>消防指令業務共同運用事業</t>
    <rPh sb="0" eb="2">
      <t>ショウボウ</t>
    </rPh>
    <rPh sb="2" eb="4">
      <t>シレイ</t>
    </rPh>
    <rPh sb="4" eb="6">
      <t>ギョウム</t>
    </rPh>
    <rPh sb="6" eb="8">
      <t>キョウドウ</t>
    </rPh>
    <rPh sb="8" eb="10">
      <t>ウンヨウ</t>
    </rPh>
    <rPh sb="10" eb="12">
      <t>ジギョウ</t>
    </rPh>
    <phoneticPr fontId="21"/>
  </si>
  <si>
    <r>
      <t xml:space="preserve">事務系ネットワーク構築業務委託料76,000、消防指令システム整備工事費3,267,000等
</t>
    </r>
    <r>
      <rPr>
        <b/>
        <sz val="9"/>
        <color theme="1"/>
        <rFont val="BIZ UDゴシック"/>
        <family val="3"/>
        <charset val="128"/>
      </rPr>
      <t xml:space="preserve">【今年度の取組】
</t>
    </r>
    <r>
      <rPr>
        <sz val="9"/>
        <color theme="1"/>
        <rFont val="BIZ UDゴシック"/>
        <family val="3"/>
        <charset val="128"/>
      </rPr>
      <t>近隣市町による消防指令業務の共同運用に向けて、消防指令システムの整備を行う。</t>
    </r>
    <rPh sb="0" eb="3">
      <t>ジムケイ</t>
    </rPh>
    <rPh sb="9" eb="11">
      <t>コウチク</t>
    </rPh>
    <rPh sb="11" eb="13">
      <t>ギョウム</t>
    </rPh>
    <rPh sb="13" eb="16">
      <t>イタクリョウ</t>
    </rPh>
    <rPh sb="23" eb="27">
      <t>ショウボウシレイ</t>
    </rPh>
    <rPh sb="31" eb="33">
      <t>セイビ</t>
    </rPh>
    <rPh sb="33" eb="36">
      <t>コウジヒ</t>
    </rPh>
    <rPh sb="45" eb="46">
      <t>トウ</t>
    </rPh>
    <rPh sb="56" eb="58">
      <t>キンリン</t>
    </rPh>
    <rPh sb="58" eb="60">
      <t>シマチ</t>
    </rPh>
    <phoneticPr fontId="21"/>
  </si>
  <si>
    <t>消防団活動費</t>
    <rPh sb="0" eb="3">
      <t>ショウボウダン</t>
    </rPh>
    <rPh sb="3" eb="5">
      <t>カツドウ</t>
    </rPh>
    <rPh sb="5" eb="6">
      <t>ヒ</t>
    </rPh>
    <phoneticPr fontId="21"/>
  </si>
  <si>
    <t>消耗品費5,000、修繕料2,600等</t>
    <rPh sb="0" eb="2">
      <t>ショウモウ</t>
    </rPh>
    <rPh sb="2" eb="3">
      <t>ヒン</t>
    </rPh>
    <rPh sb="3" eb="4">
      <t>ヒ</t>
    </rPh>
    <rPh sb="10" eb="12">
      <t>シュウゼン</t>
    </rPh>
    <rPh sb="12" eb="13">
      <t>リョウ</t>
    </rPh>
    <rPh sb="18" eb="19">
      <t>ナド</t>
    </rPh>
    <phoneticPr fontId="21"/>
  </si>
  <si>
    <t>消防署所整備事業</t>
    <rPh sb="0" eb="3">
      <t>ショウボウショ</t>
    </rPh>
    <rPh sb="3" eb="4">
      <t>トコロ</t>
    </rPh>
    <rPh sb="4" eb="6">
      <t>セイビ</t>
    </rPh>
    <rPh sb="6" eb="8">
      <t>ジギョウ</t>
    </rPh>
    <phoneticPr fontId="21"/>
  </si>
  <si>
    <r>
      <t xml:space="preserve">監理委託料13,000、（仮称）桜井分署建設工事費670,000等
</t>
    </r>
    <r>
      <rPr>
        <b/>
        <sz val="9"/>
        <color theme="1"/>
        <rFont val="BIZ UDゴシック"/>
        <family val="3"/>
        <charset val="128"/>
      </rPr>
      <t xml:space="preserve">【今年度の取組】
</t>
    </r>
    <r>
      <rPr>
        <sz val="9"/>
        <color theme="1"/>
        <rFont val="BIZ UDゴシック"/>
        <family val="3"/>
        <charset val="128"/>
      </rPr>
      <t>令和8年度中の供用開始に向けて、（仮称）桜井分署の建設工事などを行う。</t>
    </r>
    <rPh sb="0" eb="2">
      <t>カンリ</t>
    </rPh>
    <rPh sb="2" eb="5">
      <t>イタクリョウ</t>
    </rPh>
    <rPh sb="32" eb="33">
      <t>ナド</t>
    </rPh>
    <rPh sb="43" eb="45">
      <t>レイワ</t>
    </rPh>
    <rPh sb="46" eb="48">
      <t>ネンド</t>
    </rPh>
    <rPh sb="48" eb="49">
      <t>チュウ</t>
    </rPh>
    <rPh sb="50" eb="54">
      <t>キョウヨウカイシ</t>
    </rPh>
    <rPh sb="55" eb="56">
      <t>ム</t>
    </rPh>
    <rPh sb="70" eb="72">
      <t>コウジ</t>
    </rPh>
    <rPh sb="75" eb="76">
      <t>オコナ</t>
    </rPh>
    <phoneticPr fontId="21"/>
  </si>
  <si>
    <t>消防団施設整備事業</t>
    <rPh sb="0" eb="3">
      <t>ショウボウダン</t>
    </rPh>
    <rPh sb="3" eb="5">
      <t>シセツ</t>
    </rPh>
    <rPh sb="5" eb="7">
      <t>セイビ</t>
    </rPh>
    <rPh sb="7" eb="9">
      <t>ジギョウ</t>
    </rPh>
    <phoneticPr fontId="21"/>
  </si>
  <si>
    <t>消防器具置場解体工事費</t>
    <rPh sb="0" eb="2">
      <t>ショウボウ</t>
    </rPh>
    <rPh sb="2" eb="5">
      <t>キグオ</t>
    </rPh>
    <rPh sb="5" eb="6">
      <t>バ</t>
    </rPh>
    <rPh sb="6" eb="11">
      <t>カイタイコウジヒ</t>
    </rPh>
    <phoneticPr fontId="21"/>
  </si>
  <si>
    <t>消防水利整備事業</t>
    <rPh sb="0" eb="2">
      <t>ショウボウ</t>
    </rPh>
    <rPh sb="2" eb="4">
      <t>スイリ</t>
    </rPh>
    <rPh sb="4" eb="6">
      <t>セイビ</t>
    </rPh>
    <rPh sb="6" eb="8">
      <t>ジギョウ</t>
    </rPh>
    <phoneticPr fontId="21"/>
  </si>
  <si>
    <t>防火水槽解体工事費13,500、耐震性貯水槽新設工事費47,000、消火栓撤去・移設工事費負担金50,000等</t>
    <rPh sb="16" eb="19">
      <t>タイシンセイ</t>
    </rPh>
    <rPh sb="19" eb="22">
      <t>チョスイソウ</t>
    </rPh>
    <rPh sb="22" eb="24">
      <t>シンセツ</t>
    </rPh>
    <rPh sb="24" eb="27">
      <t>コウジヒ</t>
    </rPh>
    <rPh sb="34" eb="36">
      <t>ショウカ</t>
    </rPh>
    <rPh sb="36" eb="37">
      <t>セン</t>
    </rPh>
    <rPh sb="37" eb="39">
      <t>テッキョ</t>
    </rPh>
    <rPh sb="40" eb="42">
      <t>イセツ</t>
    </rPh>
    <rPh sb="42" eb="44">
      <t>コウジ</t>
    </rPh>
    <rPh sb="44" eb="45">
      <t>ヒ</t>
    </rPh>
    <rPh sb="45" eb="48">
      <t>フタンキン</t>
    </rPh>
    <rPh sb="54" eb="55">
      <t>ナド</t>
    </rPh>
    <phoneticPr fontId="21"/>
  </si>
  <si>
    <t>共同消防指令センター整備事業</t>
    <rPh sb="0" eb="2">
      <t>キョウドウ</t>
    </rPh>
    <rPh sb="2" eb="4">
      <t>ショウボウ</t>
    </rPh>
    <rPh sb="4" eb="6">
      <t>シレイ</t>
    </rPh>
    <rPh sb="10" eb="12">
      <t>セイビ</t>
    </rPh>
    <rPh sb="12" eb="14">
      <t>ジギョウ</t>
    </rPh>
    <phoneticPr fontId="21"/>
  </si>
  <si>
    <r>
      <t xml:space="preserve">監理委託料6,100、共同消防指令センター建設工事費717,000、共同消防指令センター外構等整備工事費140,000
</t>
    </r>
    <r>
      <rPr>
        <b/>
        <sz val="9"/>
        <color theme="1"/>
        <rFont val="BIZ UDゴシック"/>
        <family val="3"/>
        <charset val="128"/>
      </rPr>
      <t>【今年度の取組】</t>
    </r>
    <r>
      <rPr>
        <sz val="9"/>
        <color theme="1"/>
        <rFont val="BIZ UDゴシック"/>
        <family val="3"/>
        <charset val="128"/>
      </rPr>
      <t xml:space="preserve">
令和8年度からの供用開始に向けて、共同消防指令センターの建設工事などを行う。</t>
    </r>
    <rPh sb="0" eb="2">
      <t>カンリ</t>
    </rPh>
    <rPh sb="2" eb="5">
      <t>イタクリョウ</t>
    </rPh>
    <rPh sb="34" eb="36">
      <t>キョウドウ</t>
    </rPh>
    <rPh sb="36" eb="38">
      <t>ショウボウ</t>
    </rPh>
    <rPh sb="38" eb="40">
      <t>シレイ</t>
    </rPh>
    <rPh sb="44" eb="46">
      <t>ガイコウ</t>
    </rPh>
    <rPh sb="46" eb="47">
      <t>トウ</t>
    </rPh>
    <rPh sb="47" eb="49">
      <t>セイビ</t>
    </rPh>
    <rPh sb="49" eb="52">
      <t>コウジヒ</t>
    </rPh>
    <rPh sb="69" eb="71">
      <t>レイワ</t>
    </rPh>
    <rPh sb="72" eb="74">
      <t>ネンド</t>
    </rPh>
    <rPh sb="77" eb="81">
      <t>キョウヨウカイシ</t>
    </rPh>
    <rPh sb="82" eb="83">
      <t>ム</t>
    </rPh>
    <rPh sb="104" eb="105">
      <t>オコナ</t>
    </rPh>
    <phoneticPr fontId="21"/>
  </si>
  <si>
    <t>救急自動車等整備事業</t>
    <rPh sb="0" eb="5">
      <t>キュウキュウジドウシャ</t>
    </rPh>
    <rPh sb="5" eb="6">
      <t>トウ</t>
    </rPh>
    <rPh sb="6" eb="8">
      <t>セイビ</t>
    </rPh>
    <rPh sb="8" eb="10">
      <t>ジギョウ</t>
    </rPh>
    <phoneticPr fontId="21"/>
  </si>
  <si>
    <t>高規格救急自動車購入費44,000、高度救命処置用資機材購入費35,000等</t>
    <rPh sb="0" eb="1">
      <t>コウ</t>
    </rPh>
    <rPh sb="1" eb="3">
      <t>キカク</t>
    </rPh>
    <rPh sb="3" eb="5">
      <t>キュウキュウ</t>
    </rPh>
    <rPh sb="5" eb="8">
      <t>ジドウシャ</t>
    </rPh>
    <rPh sb="8" eb="11">
      <t>コウニュウヒ</t>
    </rPh>
    <rPh sb="18" eb="20">
      <t>コウド</t>
    </rPh>
    <rPh sb="20" eb="22">
      <t>キュウメイ</t>
    </rPh>
    <rPh sb="22" eb="24">
      <t>ショチ</t>
    </rPh>
    <rPh sb="24" eb="25">
      <t>ヨウ</t>
    </rPh>
    <rPh sb="25" eb="28">
      <t>シキザイ</t>
    </rPh>
    <rPh sb="28" eb="30">
      <t>コウニュウ</t>
    </rPh>
    <rPh sb="30" eb="31">
      <t>ヒ</t>
    </rPh>
    <rPh sb="37" eb="38">
      <t>ナド</t>
    </rPh>
    <phoneticPr fontId="21"/>
  </si>
  <si>
    <t>消防団車両等整備事業</t>
    <rPh sb="0" eb="3">
      <t>ショウボウダン</t>
    </rPh>
    <rPh sb="3" eb="6">
      <t>シャリョウナド</t>
    </rPh>
    <rPh sb="6" eb="8">
      <t>セイビ</t>
    </rPh>
    <rPh sb="8" eb="9">
      <t>ゴト</t>
    </rPh>
    <phoneticPr fontId="21"/>
  </si>
  <si>
    <t>小型動力ポンプ付軽消防自動車購入費24,000等</t>
    <rPh sb="0" eb="2">
      <t>コガタ</t>
    </rPh>
    <rPh sb="2" eb="4">
      <t>ドウリョク</t>
    </rPh>
    <rPh sb="7" eb="8">
      <t>ツキ</t>
    </rPh>
    <rPh sb="8" eb="9">
      <t>ケイ</t>
    </rPh>
    <rPh sb="9" eb="11">
      <t>ショウボウ</t>
    </rPh>
    <rPh sb="11" eb="14">
      <t>ジドウシャ</t>
    </rPh>
    <rPh sb="14" eb="17">
      <t>コウニュウヒ</t>
    </rPh>
    <rPh sb="23" eb="24">
      <t>ナド</t>
    </rPh>
    <phoneticPr fontId="21"/>
  </si>
  <si>
    <t>教育費</t>
    <rPh sb="0" eb="2">
      <t>キョウイク</t>
    </rPh>
    <rPh sb="2" eb="3">
      <t>ヒ</t>
    </rPh>
    <phoneticPr fontId="21"/>
  </si>
  <si>
    <t>特別支援教育支援員等配置事業</t>
    <phoneticPr fontId="21"/>
  </si>
  <si>
    <t>会計年度任用職員報酬134,200、会計年度任用職員期末手当14,700等</t>
    <rPh sb="0" eb="2">
      <t>カイケイ</t>
    </rPh>
    <rPh sb="2" eb="4">
      <t>ネンド</t>
    </rPh>
    <rPh sb="4" eb="6">
      <t>ニンヨウ</t>
    </rPh>
    <rPh sb="6" eb="8">
      <t>ショクイン</t>
    </rPh>
    <rPh sb="8" eb="10">
      <t>ホウシュウ</t>
    </rPh>
    <rPh sb="18" eb="22">
      <t>カイケイネンド</t>
    </rPh>
    <rPh sb="22" eb="26">
      <t>ニンヨウショクイン</t>
    </rPh>
    <rPh sb="26" eb="28">
      <t>キマツ</t>
    </rPh>
    <rPh sb="28" eb="30">
      <t>テアテ</t>
    </rPh>
    <rPh sb="36" eb="37">
      <t>トウ</t>
    </rPh>
    <phoneticPr fontId="21"/>
  </si>
  <si>
    <t>教育振興基本計画策定事業</t>
    <phoneticPr fontId="21"/>
  </si>
  <si>
    <r>
      <t>教育振興基本計画策定支援業務委託料</t>
    </r>
    <r>
      <rPr>
        <b/>
        <sz val="9"/>
        <rFont val="BIZ UDゴシック"/>
        <family val="3"/>
        <charset val="128"/>
      </rPr>
      <t/>
    </r>
    <rPh sb="0" eb="2">
      <t>キョウイク</t>
    </rPh>
    <rPh sb="2" eb="4">
      <t>シンコウ</t>
    </rPh>
    <rPh sb="4" eb="6">
      <t>キホン</t>
    </rPh>
    <rPh sb="6" eb="8">
      <t>ケイカク</t>
    </rPh>
    <rPh sb="8" eb="10">
      <t>サクテイ</t>
    </rPh>
    <rPh sb="10" eb="12">
      <t>シエン</t>
    </rPh>
    <rPh sb="12" eb="14">
      <t>ギョウム</t>
    </rPh>
    <rPh sb="14" eb="17">
      <t>イタクリョウ</t>
    </rPh>
    <phoneticPr fontId="21"/>
  </si>
  <si>
    <t>外国語指導事業</t>
    <rPh sb="0" eb="3">
      <t>ガイコクゴ</t>
    </rPh>
    <rPh sb="3" eb="5">
      <t>シドウ</t>
    </rPh>
    <rPh sb="5" eb="7">
      <t>ジギョウ</t>
    </rPh>
    <phoneticPr fontId="21"/>
  </si>
  <si>
    <t>外国語指導助手派遣手数料</t>
    <rPh sb="0" eb="3">
      <t>ガイコクゴ</t>
    </rPh>
    <rPh sb="3" eb="5">
      <t>シドウ</t>
    </rPh>
    <rPh sb="5" eb="7">
      <t>ジョシュ</t>
    </rPh>
    <rPh sb="7" eb="9">
      <t>ハケン</t>
    </rPh>
    <rPh sb="9" eb="12">
      <t>テスウリョウ</t>
    </rPh>
    <phoneticPr fontId="21"/>
  </si>
  <si>
    <t>学校教育推進事業</t>
    <rPh sb="0" eb="2">
      <t>ガッコウ</t>
    </rPh>
    <rPh sb="2" eb="4">
      <t>キョウイク</t>
    </rPh>
    <rPh sb="4" eb="6">
      <t>スイシン</t>
    </rPh>
    <rPh sb="6" eb="8">
      <t>ジギョウ</t>
    </rPh>
    <phoneticPr fontId="21"/>
  </si>
  <si>
    <r>
      <t xml:space="preserve">日本語指導員謝礼6,000、地域部活動推進事業委託料6,800等
</t>
    </r>
    <r>
      <rPr>
        <b/>
        <sz val="9"/>
        <color theme="1"/>
        <rFont val="BIZ UDゴシック"/>
        <family val="3"/>
        <charset val="128"/>
      </rPr>
      <t xml:space="preserve">【今年度の取組】
</t>
    </r>
    <r>
      <rPr>
        <sz val="9"/>
        <color theme="1"/>
        <rFont val="BIZ UDゴシック"/>
        <family val="3"/>
        <charset val="128"/>
      </rPr>
      <t>部活動地域移行の課題整理・検証のため、休日の部活動を民間事業者に委託する。</t>
    </r>
    <rPh sb="14" eb="19">
      <t>チイキブカツドウ</t>
    </rPh>
    <rPh sb="19" eb="23">
      <t>スイシンジギョウ</t>
    </rPh>
    <rPh sb="31" eb="32">
      <t>トウ</t>
    </rPh>
    <rPh sb="42" eb="49">
      <t>ブカツドウチイキイコウ</t>
    </rPh>
    <rPh sb="50" eb="54">
      <t>カダイセイリ</t>
    </rPh>
    <rPh sb="55" eb="57">
      <t>ケンショウ</t>
    </rPh>
    <rPh sb="61" eb="63">
      <t>キュウジツ</t>
    </rPh>
    <rPh sb="64" eb="67">
      <t>ブカツドウ</t>
    </rPh>
    <rPh sb="68" eb="73">
      <t>ミンカンジギョウシャ</t>
    </rPh>
    <rPh sb="74" eb="76">
      <t>イタク</t>
    </rPh>
    <phoneticPr fontId="21"/>
  </si>
  <si>
    <t>学校図書館運営活性化事業</t>
    <rPh sb="0" eb="2">
      <t>ガッコウ</t>
    </rPh>
    <rPh sb="2" eb="4">
      <t>トショ</t>
    </rPh>
    <rPh sb="4" eb="5">
      <t>カン</t>
    </rPh>
    <rPh sb="5" eb="7">
      <t>ウンエイ</t>
    </rPh>
    <rPh sb="7" eb="10">
      <t>カッセイカ</t>
    </rPh>
    <rPh sb="10" eb="12">
      <t>ジギョウ</t>
    </rPh>
    <phoneticPr fontId="21"/>
  </si>
  <si>
    <r>
      <t xml:space="preserve">会計年度任用職員報酬48,300、会計年度任用職員期末手当9,900等
</t>
    </r>
    <r>
      <rPr>
        <b/>
        <sz val="9"/>
        <color theme="1"/>
        <rFont val="BIZ UDゴシック"/>
        <family val="3"/>
        <charset val="128"/>
      </rPr>
      <t>【今年度の取組】</t>
    </r>
    <r>
      <rPr>
        <sz val="9"/>
        <color theme="1"/>
        <rFont val="BIZ UDゴシック"/>
        <family val="3"/>
        <charset val="128"/>
      </rPr>
      <t xml:space="preserve">
学校司書を1名増員する。</t>
    </r>
    <rPh sb="0" eb="2">
      <t>カイケイ</t>
    </rPh>
    <rPh sb="2" eb="4">
      <t>ネンド</t>
    </rPh>
    <rPh sb="4" eb="6">
      <t>ニンヨウ</t>
    </rPh>
    <rPh sb="6" eb="8">
      <t>ショクイン</t>
    </rPh>
    <rPh sb="8" eb="10">
      <t>ホウシュウ</t>
    </rPh>
    <rPh sb="23" eb="25">
      <t>ショクイン</t>
    </rPh>
    <rPh sb="25" eb="29">
      <t>キマツテアテ</t>
    </rPh>
    <rPh sb="34" eb="35">
      <t>ナド</t>
    </rPh>
    <rPh sb="45" eb="47">
      <t>ガッコウ</t>
    </rPh>
    <rPh sb="47" eb="49">
      <t>シショ</t>
    </rPh>
    <rPh sb="51" eb="52">
      <t>メイ</t>
    </rPh>
    <rPh sb="52" eb="54">
      <t>ゾウイン</t>
    </rPh>
    <phoneticPr fontId="21"/>
  </si>
  <si>
    <t>人権教育推進事業（指導課）</t>
    <rPh sb="0" eb="2">
      <t>ジンケン</t>
    </rPh>
    <rPh sb="2" eb="4">
      <t>キョウイク</t>
    </rPh>
    <rPh sb="4" eb="6">
      <t>スイシン</t>
    </rPh>
    <rPh sb="6" eb="8">
      <t>ジギョウ</t>
    </rPh>
    <rPh sb="9" eb="11">
      <t>シドウ</t>
    </rPh>
    <rPh sb="11" eb="12">
      <t>カ</t>
    </rPh>
    <phoneticPr fontId="21"/>
  </si>
  <si>
    <t>講師等謝礼980、視聴覚器材購入費480等</t>
    <rPh sb="0" eb="3">
      <t>コウシトウ</t>
    </rPh>
    <rPh sb="3" eb="5">
      <t>シャレイ</t>
    </rPh>
    <rPh sb="9" eb="12">
      <t>シチョウカク</t>
    </rPh>
    <rPh sb="12" eb="14">
      <t>キザイ</t>
    </rPh>
    <rPh sb="14" eb="17">
      <t>コウニュウヒ</t>
    </rPh>
    <rPh sb="20" eb="21">
      <t>トウ</t>
    </rPh>
    <phoneticPr fontId="21"/>
  </si>
  <si>
    <t>副読本等整備事業</t>
    <rPh sb="0" eb="4">
      <t>フクドクホントウ</t>
    </rPh>
    <rPh sb="4" eb="8">
      <t>セイビジギョウ</t>
    </rPh>
    <phoneticPr fontId="21"/>
  </si>
  <si>
    <t>消耗品費2,500、社会科副読本等制作委託料2,400</t>
    <rPh sb="0" eb="4">
      <t>ショウモウヒンヒ</t>
    </rPh>
    <rPh sb="10" eb="13">
      <t>シャカイカ</t>
    </rPh>
    <rPh sb="13" eb="17">
      <t>フクドクホントウ</t>
    </rPh>
    <rPh sb="17" eb="19">
      <t>セイサク</t>
    </rPh>
    <rPh sb="19" eb="22">
      <t>イタクリョウ</t>
    </rPh>
    <phoneticPr fontId="21"/>
  </si>
  <si>
    <t>教育研究事業</t>
    <rPh sb="0" eb="2">
      <t>キョウイク</t>
    </rPh>
    <rPh sb="2" eb="4">
      <t>ケンキュウ</t>
    </rPh>
    <rPh sb="4" eb="6">
      <t>ジギョウ</t>
    </rPh>
    <phoneticPr fontId="21"/>
  </si>
  <si>
    <t>会計年度任用職員報酬10,100、教育研究会等負担金2,300等</t>
    <rPh sb="0" eb="2">
      <t>カイケイ</t>
    </rPh>
    <rPh sb="2" eb="4">
      <t>ネンド</t>
    </rPh>
    <rPh sb="4" eb="6">
      <t>ニンヨウ</t>
    </rPh>
    <rPh sb="6" eb="8">
      <t>ショクイン</t>
    </rPh>
    <rPh sb="8" eb="10">
      <t>ホウシュウ</t>
    </rPh>
    <rPh sb="17" eb="23">
      <t>キョウイクケンキュウカイトウ</t>
    </rPh>
    <rPh sb="23" eb="26">
      <t>フタンキン</t>
    </rPh>
    <rPh sb="31" eb="32">
      <t>トウ</t>
    </rPh>
    <phoneticPr fontId="21"/>
  </si>
  <si>
    <t>教職員研修事業</t>
    <rPh sb="0" eb="3">
      <t>キョウショクイン</t>
    </rPh>
    <rPh sb="3" eb="5">
      <t>ケンシュウ</t>
    </rPh>
    <rPh sb="5" eb="7">
      <t>ジギョウ</t>
    </rPh>
    <phoneticPr fontId="21"/>
  </si>
  <si>
    <t>教職員研修委託料2,300等</t>
    <rPh sb="0" eb="3">
      <t>キョウショクイン</t>
    </rPh>
    <rPh sb="3" eb="5">
      <t>ケンシュウ</t>
    </rPh>
    <rPh sb="5" eb="7">
      <t>イタク</t>
    </rPh>
    <rPh sb="7" eb="8">
      <t>リョウ</t>
    </rPh>
    <rPh sb="13" eb="14">
      <t>トウ</t>
    </rPh>
    <phoneticPr fontId="21"/>
  </si>
  <si>
    <t>教育相談事業</t>
    <rPh sb="0" eb="2">
      <t>キョウイク</t>
    </rPh>
    <rPh sb="2" eb="4">
      <t>ソウダン</t>
    </rPh>
    <rPh sb="4" eb="6">
      <t>ジギョウ</t>
    </rPh>
    <phoneticPr fontId="21"/>
  </si>
  <si>
    <r>
      <t xml:space="preserve">会計年度任用職員報酬81,200、会計年度任用職員期末手当11,300等
</t>
    </r>
    <r>
      <rPr>
        <b/>
        <sz val="9"/>
        <color theme="1"/>
        <rFont val="BIZ UDゴシック"/>
        <family val="3"/>
        <charset val="128"/>
      </rPr>
      <t>【今年度の取組】</t>
    </r>
    <r>
      <rPr>
        <sz val="9"/>
        <color theme="1"/>
        <rFont val="BIZ UDゴシック"/>
        <family val="3"/>
        <charset val="128"/>
      </rPr>
      <t xml:space="preserve">
不登校の未然防止や登校復帰支援のため、小学校５校に校内支援教室を増設する。</t>
    </r>
    <rPh sb="0" eb="2">
      <t>カイケイ</t>
    </rPh>
    <rPh sb="2" eb="4">
      <t>ネンド</t>
    </rPh>
    <rPh sb="4" eb="6">
      <t>ニンヨウ</t>
    </rPh>
    <rPh sb="6" eb="8">
      <t>ショクイン</t>
    </rPh>
    <rPh sb="8" eb="10">
      <t>ホウシュウ</t>
    </rPh>
    <rPh sb="17" eb="19">
      <t>カイケイ</t>
    </rPh>
    <rPh sb="19" eb="21">
      <t>ネンド</t>
    </rPh>
    <rPh sb="21" eb="23">
      <t>ニンヨウ</t>
    </rPh>
    <rPh sb="23" eb="25">
      <t>ショクイン</t>
    </rPh>
    <rPh sb="25" eb="27">
      <t>キマツ</t>
    </rPh>
    <rPh sb="27" eb="29">
      <t>テアテ</t>
    </rPh>
    <rPh sb="35" eb="36">
      <t>トウ</t>
    </rPh>
    <rPh sb="46" eb="49">
      <t>フトウコウ</t>
    </rPh>
    <rPh sb="50" eb="54">
      <t>ミゼンボウシ</t>
    </rPh>
    <rPh sb="55" eb="57">
      <t>トウコウ</t>
    </rPh>
    <rPh sb="57" eb="59">
      <t>フッキ</t>
    </rPh>
    <rPh sb="59" eb="61">
      <t>シエン</t>
    </rPh>
    <rPh sb="65" eb="68">
      <t>ショウガッコウ</t>
    </rPh>
    <rPh sb="69" eb="70">
      <t>コウ</t>
    </rPh>
    <rPh sb="71" eb="73">
      <t>コウナイ</t>
    </rPh>
    <rPh sb="73" eb="75">
      <t>シエン</t>
    </rPh>
    <rPh sb="75" eb="77">
      <t>キョウシツ</t>
    </rPh>
    <rPh sb="78" eb="80">
      <t>ゾウセツ</t>
    </rPh>
    <phoneticPr fontId="21"/>
  </si>
  <si>
    <t>特別支援教育推進事業</t>
    <rPh sb="0" eb="2">
      <t>トクベツ</t>
    </rPh>
    <rPh sb="2" eb="4">
      <t>シエン</t>
    </rPh>
    <rPh sb="4" eb="6">
      <t>キョウイク</t>
    </rPh>
    <rPh sb="6" eb="8">
      <t>スイシン</t>
    </rPh>
    <rPh sb="8" eb="10">
      <t>ジギョウ</t>
    </rPh>
    <phoneticPr fontId="21"/>
  </si>
  <si>
    <t>障がい児就学支援委員会委員報酬130、発達支援訪問指導員謝礼2,700</t>
    <rPh sb="0" eb="1">
      <t>ショウ</t>
    </rPh>
    <rPh sb="3" eb="4">
      <t>ジ</t>
    </rPh>
    <rPh sb="4" eb="6">
      <t>シュウガク</t>
    </rPh>
    <rPh sb="6" eb="8">
      <t>シエン</t>
    </rPh>
    <rPh sb="8" eb="11">
      <t>イインカイ</t>
    </rPh>
    <rPh sb="11" eb="13">
      <t>イイン</t>
    </rPh>
    <rPh sb="13" eb="15">
      <t>ホウシュウ</t>
    </rPh>
    <rPh sb="19" eb="21">
      <t>ハッタツ</t>
    </rPh>
    <rPh sb="21" eb="23">
      <t>シエン</t>
    </rPh>
    <rPh sb="23" eb="25">
      <t>ホウモン</t>
    </rPh>
    <rPh sb="25" eb="28">
      <t>シドウイン</t>
    </rPh>
    <rPh sb="28" eb="30">
      <t>シャレイ</t>
    </rPh>
    <phoneticPr fontId="21"/>
  </si>
  <si>
    <t>学校系ネットワーク運用事業</t>
    <rPh sb="0" eb="2">
      <t>ガッコウ</t>
    </rPh>
    <rPh sb="2" eb="3">
      <t>ケイ</t>
    </rPh>
    <rPh sb="9" eb="11">
      <t>ウンヨウ</t>
    </rPh>
    <rPh sb="11" eb="13">
      <t>ジギョウ</t>
    </rPh>
    <phoneticPr fontId="21"/>
  </si>
  <si>
    <r>
      <t xml:space="preserve">学校系ネットワーク保守管理等委託料222,200、情報処理機器等借上料100,800等
</t>
    </r>
    <r>
      <rPr>
        <b/>
        <sz val="9"/>
        <color theme="1"/>
        <rFont val="BIZ UDゴシック"/>
        <family val="3"/>
        <charset val="128"/>
      </rPr>
      <t>【今年度の取組】</t>
    </r>
    <r>
      <rPr>
        <sz val="9"/>
        <color theme="1"/>
        <rFont val="BIZ UDゴシック"/>
        <family val="3"/>
        <charset val="128"/>
      </rPr>
      <t xml:space="preserve">
業務の効率化を図るため、中学校においてデジタル採点システムを導入する。</t>
    </r>
    <rPh sb="0" eb="2">
      <t>ガッコウ</t>
    </rPh>
    <rPh sb="2" eb="3">
      <t>ケイ</t>
    </rPh>
    <rPh sb="9" eb="11">
      <t>ホシュ</t>
    </rPh>
    <rPh sb="11" eb="13">
      <t>カンリ</t>
    </rPh>
    <rPh sb="13" eb="14">
      <t>ナド</t>
    </rPh>
    <rPh sb="14" eb="17">
      <t>イタクリョウ</t>
    </rPh>
    <rPh sb="25" eb="27">
      <t>ジョウホウ</t>
    </rPh>
    <rPh sb="53" eb="55">
      <t>ギョウム</t>
    </rPh>
    <rPh sb="56" eb="59">
      <t>コウリツカ</t>
    </rPh>
    <rPh sb="60" eb="61">
      <t>ハカ</t>
    </rPh>
    <rPh sb="65" eb="68">
      <t>チュウガッコウ</t>
    </rPh>
    <rPh sb="76" eb="78">
      <t>サイテン</t>
    </rPh>
    <rPh sb="83" eb="85">
      <t>ドウニュウ</t>
    </rPh>
    <phoneticPr fontId="21"/>
  </si>
  <si>
    <t>校内系ネットワーク運用事業</t>
    <rPh sb="0" eb="2">
      <t>コウナイ</t>
    </rPh>
    <rPh sb="2" eb="3">
      <t>ケイ</t>
    </rPh>
    <rPh sb="9" eb="11">
      <t>ウンヨウ</t>
    </rPh>
    <rPh sb="11" eb="13">
      <t>ジギョウ</t>
    </rPh>
    <phoneticPr fontId="21"/>
  </si>
  <si>
    <t>校内系ネットワーク保守管理等委託料598,000、情報処理機器等借上料140,400等</t>
    <rPh sb="0" eb="2">
      <t>コウナイ</t>
    </rPh>
    <rPh sb="2" eb="3">
      <t>ケイ</t>
    </rPh>
    <rPh sb="9" eb="11">
      <t>ホシュ</t>
    </rPh>
    <rPh sb="11" eb="13">
      <t>カンリ</t>
    </rPh>
    <rPh sb="13" eb="14">
      <t>ナド</t>
    </rPh>
    <rPh sb="14" eb="17">
      <t>イタクリョウ</t>
    </rPh>
    <rPh sb="25" eb="27">
      <t>ジョウホウ</t>
    </rPh>
    <rPh sb="42" eb="43">
      <t>ナド</t>
    </rPh>
    <phoneticPr fontId="21"/>
  </si>
  <si>
    <t>科学技術体験センター管理運営費</t>
    <rPh sb="0" eb="2">
      <t>カガク</t>
    </rPh>
    <rPh sb="2" eb="4">
      <t>ギジュツ</t>
    </rPh>
    <rPh sb="4" eb="6">
      <t>タイケン</t>
    </rPh>
    <rPh sb="10" eb="12">
      <t>カンリ</t>
    </rPh>
    <rPh sb="12" eb="15">
      <t>ウンエイヒ</t>
    </rPh>
    <phoneticPr fontId="21"/>
  </si>
  <si>
    <t>光熱水費10,000、科学技術体験センター管理運営等委託料58,400等</t>
    <rPh sb="0" eb="4">
      <t>コウネツスイヒ</t>
    </rPh>
    <rPh sb="11" eb="13">
      <t>カガク</t>
    </rPh>
    <rPh sb="13" eb="15">
      <t>ギジュツ</t>
    </rPh>
    <rPh sb="15" eb="17">
      <t>タイケン</t>
    </rPh>
    <rPh sb="21" eb="23">
      <t>カンリ</t>
    </rPh>
    <rPh sb="23" eb="26">
      <t>ウンエイナド</t>
    </rPh>
    <rPh sb="26" eb="29">
      <t>イタクリョウ</t>
    </rPh>
    <phoneticPr fontId="21"/>
  </si>
  <si>
    <t>入学準備金</t>
    <phoneticPr fontId="21"/>
  </si>
  <si>
    <t>小学校施設管理費</t>
    <rPh sb="5" eb="7">
      <t>カンリ</t>
    </rPh>
    <phoneticPr fontId="21"/>
  </si>
  <si>
    <t>光熱水費230,000、施設定期検査委託料29,000、防犯用カメラ借上料6,100等</t>
    <rPh sb="0" eb="4">
      <t>コウネツスイヒ</t>
    </rPh>
    <rPh sb="12" eb="18">
      <t>シセツテイキケンサ</t>
    </rPh>
    <rPh sb="18" eb="21">
      <t>イタクリョウ</t>
    </rPh>
    <rPh sb="28" eb="31">
      <t>ボウハンヨウ</t>
    </rPh>
    <rPh sb="34" eb="36">
      <t>カリア</t>
    </rPh>
    <rPh sb="36" eb="37">
      <t>リョウ</t>
    </rPh>
    <rPh sb="42" eb="43">
      <t>トウ</t>
    </rPh>
    <phoneticPr fontId="21"/>
  </si>
  <si>
    <r>
      <t xml:space="preserve">校舎改修工事費263,000、設備等改修工事費372,000、学校用地購入費152,500等
</t>
    </r>
    <r>
      <rPr>
        <b/>
        <sz val="9"/>
        <color theme="1"/>
        <rFont val="BIZ UDゴシック"/>
        <family val="3"/>
        <charset val="128"/>
      </rPr>
      <t>【今年度の取組】</t>
    </r>
    <r>
      <rPr>
        <sz val="9"/>
        <color theme="1"/>
        <rFont val="BIZ UDゴシック"/>
        <family val="3"/>
        <charset val="128"/>
      </rPr>
      <t xml:space="preserve">
小学校の校舎及び屋内運動場をＬＥＤ照明に切り替える。</t>
    </r>
    <rPh sb="0" eb="2">
      <t>コウシャ</t>
    </rPh>
    <rPh sb="2" eb="4">
      <t>カイシュウ</t>
    </rPh>
    <rPh sb="4" eb="6">
      <t>コウジ</t>
    </rPh>
    <rPh sb="6" eb="7">
      <t>ヒ</t>
    </rPh>
    <rPh sb="15" eb="18">
      <t>セツビトウ</t>
    </rPh>
    <rPh sb="18" eb="23">
      <t>カイシュウコウジヒ</t>
    </rPh>
    <rPh sb="31" eb="37">
      <t>ガッコウヨウチコウニュウ</t>
    </rPh>
    <rPh sb="37" eb="38">
      <t>ヒ</t>
    </rPh>
    <rPh sb="45" eb="46">
      <t>トウ</t>
    </rPh>
    <rPh sb="56" eb="59">
      <t>ショウガッコウ</t>
    </rPh>
    <rPh sb="60" eb="62">
      <t>コウシャ</t>
    </rPh>
    <rPh sb="62" eb="63">
      <t>オヨ</t>
    </rPh>
    <rPh sb="64" eb="69">
      <t>オクナイウンドウジョウ</t>
    </rPh>
    <rPh sb="73" eb="75">
      <t>ショウメイ</t>
    </rPh>
    <rPh sb="76" eb="77">
      <t>キ</t>
    </rPh>
    <rPh sb="78" eb="79">
      <t>カ</t>
    </rPh>
    <phoneticPr fontId="21"/>
  </si>
  <si>
    <t>空調設備設置事業（小学校）</t>
    <rPh sb="0" eb="2">
      <t>クウチョウ</t>
    </rPh>
    <rPh sb="2" eb="4">
      <t>セツビ</t>
    </rPh>
    <rPh sb="4" eb="6">
      <t>セッチ</t>
    </rPh>
    <rPh sb="6" eb="8">
      <t>ジギョウ</t>
    </rPh>
    <phoneticPr fontId="21"/>
  </si>
  <si>
    <t>空調設備維持管理委託料79,800、空調設備購入費30,300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21"/>
  </si>
  <si>
    <t>屋内運動場空調設備設置事業（小学校）</t>
    <rPh sb="0" eb="2">
      <t>オクナイ</t>
    </rPh>
    <rPh sb="2" eb="5">
      <t>ウンドウジョウ</t>
    </rPh>
    <rPh sb="5" eb="7">
      <t>クウチョウ</t>
    </rPh>
    <rPh sb="7" eb="9">
      <t>セツビ</t>
    </rPh>
    <rPh sb="9" eb="11">
      <t>セッチ</t>
    </rPh>
    <rPh sb="11" eb="13">
      <t>ジギョウ</t>
    </rPh>
    <phoneticPr fontId="21"/>
  </si>
  <si>
    <r>
      <t xml:space="preserve">監理委託料27,500、設備等改修工事費1,492,000
</t>
    </r>
    <r>
      <rPr>
        <b/>
        <sz val="9"/>
        <color theme="1"/>
        <rFont val="BIZ UDゴシック"/>
        <family val="3"/>
        <charset val="128"/>
      </rPr>
      <t>【今年度の取組】</t>
    </r>
    <r>
      <rPr>
        <sz val="9"/>
        <color theme="1"/>
        <rFont val="BIZ UDゴシック"/>
        <family val="3"/>
        <charset val="128"/>
      </rPr>
      <t xml:space="preserve">
小学校の屋内運動場に空調設備を設置する。</t>
    </r>
    <rPh sb="0" eb="2">
      <t>カンリ</t>
    </rPh>
    <rPh sb="2" eb="5">
      <t>イタクリョウ</t>
    </rPh>
    <rPh sb="12" eb="14">
      <t>セツビ</t>
    </rPh>
    <rPh sb="14" eb="15">
      <t>トウ</t>
    </rPh>
    <rPh sb="15" eb="17">
      <t>カイシュウ</t>
    </rPh>
    <rPh sb="17" eb="19">
      <t>コウジ</t>
    </rPh>
    <rPh sb="19" eb="20">
      <t>ヒ</t>
    </rPh>
    <rPh sb="49" eb="53">
      <t>クウチョウセツビ</t>
    </rPh>
    <rPh sb="54" eb="56">
      <t>セッチ</t>
    </rPh>
    <phoneticPr fontId="21"/>
  </si>
  <si>
    <t>特別教室等空調設備設置事業（小学校）</t>
    <rPh sb="0" eb="5">
      <t>トクベツキョウシツトウ</t>
    </rPh>
    <rPh sb="5" eb="7">
      <t>クウチョウ</t>
    </rPh>
    <rPh sb="7" eb="9">
      <t>セツビ</t>
    </rPh>
    <rPh sb="9" eb="11">
      <t>セッチ</t>
    </rPh>
    <rPh sb="11" eb="13">
      <t>ジギョウ</t>
    </rPh>
    <phoneticPr fontId="21"/>
  </si>
  <si>
    <r>
      <t xml:space="preserve">空調設備設置支援業務委託料
</t>
    </r>
    <r>
      <rPr>
        <b/>
        <sz val="9"/>
        <color theme="1"/>
        <rFont val="BIZ UDゴシック"/>
        <family val="3"/>
        <charset val="128"/>
      </rPr>
      <t>【今年度の取組】</t>
    </r>
    <r>
      <rPr>
        <sz val="9"/>
        <color theme="1"/>
        <rFont val="BIZ UDゴシック"/>
        <family val="3"/>
        <charset val="128"/>
      </rPr>
      <t xml:space="preserve">
小学校の特別教室等への空調設置に向け、ＰＦＩ導入可能性調査を実施する。</t>
    </r>
    <rPh sb="0" eb="4">
      <t>クウチョウセツビ</t>
    </rPh>
    <rPh sb="4" eb="6">
      <t>セッチ</t>
    </rPh>
    <rPh sb="6" eb="8">
      <t>シエン</t>
    </rPh>
    <rPh sb="8" eb="10">
      <t>ギョウム</t>
    </rPh>
    <rPh sb="10" eb="13">
      <t>イタクリョウ</t>
    </rPh>
    <rPh sb="27" eb="32">
      <t>トクベツキョウシツトウ</t>
    </rPh>
    <rPh sb="34" eb="36">
      <t>クウチョウ</t>
    </rPh>
    <rPh sb="36" eb="38">
      <t>セッチ</t>
    </rPh>
    <rPh sb="39" eb="40">
      <t>ム</t>
    </rPh>
    <rPh sb="45" eb="50">
      <t>ドウニュウカノウセイ</t>
    </rPh>
    <rPh sb="50" eb="52">
      <t>チョウサ</t>
    </rPh>
    <rPh sb="53" eb="55">
      <t>ジッシ</t>
    </rPh>
    <phoneticPr fontId="21"/>
  </si>
  <si>
    <t>就学援助事業（小学校）</t>
    <rPh sb="7" eb="10">
      <t>ショウガッコウ</t>
    </rPh>
    <phoneticPr fontId="21"/>
  </si>
  <si>
    <t>就学援助費171,000、特別支援教育就学奨励費9,000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21"/>
  </si>
  <si>
    <t>仮設教室借上事業</t>
    <rPh sb="7" eb="8">
      <t>ギョウ</t>
    </rPh>
    <phoneticPr fontId="21"/>
  </si>
  <si>
    <t>川柳小仮設教室借上料145,010、蒲生第二小仮設教室借上料58,460等</t>
    <rPh sb="9" eb="10">
      <t>リョウ</t>
    </rPh>
    <rPh sb="29" eb="30">
      <t>リョウ</t>
    </rPh>
    <rPh sb="36" eb="37">
      <t>トウ</t>
    </rPh>
    <phoneticPr fontId="21"/>
  </si>
  <si>
    <t>小中一貫校整備事業</t>
    <rPh sb="0" eb="9">
      <t>ショウチュウイッカンコウセイビジギョウ</t>
    </rPh>
    <phoneticPr fontId="21"/>
  </si>
  <si>
    <r>
      <t xml:space="preserve">小中一貫校施設購入費3,065,000、学校用備品購入費53,800等
</t>
    </r>
    <r>
      <rPr>
        <b/>
        <sz val="9"/>
        <color theme="1"/>
        <rFont val="BIZ UDゴシック"/>
        <family val="3"/>
        <charset val="128"/>
      </rPr>
      <t>【今年度の取組】</t>
    </r>
    <r>
      <rPr>
        <sz val="9"/>
        <color theme="1"/>
        <rFont val="BIZ UDゴシック"/>
        <family val="3"/>
        <charset val="128"/>
      </rPr>
      <t xml:space="preserve">
川柳小学校高学年棟校舎を整備する。</t>
    </r>
    <rPh sb="0" eb="2">
      <t>ショウチュウ</t>
    </rPh>
    <rPh sb="2" eb="4">
      <t>イッカン</t>
    </rPh>
    <rPh sb="4" eb="5">
      <t>コウ</t>
    </rPh>
    <rPh sb="5" eb="7">
      <t>シセツ</t>
    </rPh>
    <rPh sb="7" eb="10">
      <t>コウニュウヒ</t>
    </rPh>
    <rPh sb="20" eb="23">
      <t>ガッコウヨウ</t>
    </rPh>
    <rPh sb="23" eb="25">
      <t>ビヒン</t>
    </rPh>
    <rPh sb="25" eb="27">
      <t>コウニュウ</t>
    </rPh>
    <rPh sb="27" eb="28">
      <t>ヒ</t>
    </rPh>
    <rPh sb="34" eb="35">
      <t>トウ</t>
    </rPh>
    <rPh sb="45" eb="47">
      <t>カワヤナギ</t>
    </rPh>
    <rPh sb="47" eb="50">
      <t>ショウガッコウ</t>
    </rPh>
    <rPh sb="50" eb="53">
      <t>コウガクネン</t>
    </rPh>
    <rPh sb="53" eb="54">
      <t>ムネ</t>
    </rPh>
    <rPh sb="54" eb="56">
      <t>コウシャ</t>
    </rPh>
    <rPh sb="57" eb="59">
      <t>セイビ</t>
    </rPh>
    <phoneticPr fontId="21"/>
  </si>
  <si>
    <t>中学校施設管理費</t>
    <rPh sb="0" eb="1">
      <t>チュウ</t>
    </rPh>
    <rPh sb="5" eb="7">
      <t>カンリ</t>
    </rPh>
    <phoneticPr fontId="21"/>
  </si>
  <si>
    <t>光熱水費120,000、施設定期検査委託料16,000、防犯用カメラ借上料2,720等</t>
    <rPh sb="0" eb="4">
      <t>コウネツスイヒ</t>
    </rPh>
    <rPh sb="12" eb="18">
      <t>シセツテイキケンサ</t>
    </rPh>
    <rPh sb="18" eb="21">
      <t>イタクリョウ</t>
    </rPh>
    <phoneticPr fontId="21"/>
  </si>
  <si>
    <t>中学校施設改修費</t>
    <phoneticPr fontId="21"/>
  </si>
  <si>
    <r>
      <t xml:space="preserve">校舎改修工事費112,000、設備等改修工事費343,000、校庭改修工事費30,000等
</t>
    </r>
    <r>
      <rPr>
        <b/>
        <sz val="9"/>
        <rFont val="BIZ UDゴシック"/>
        <family val="3"/>
        <charset val="128"/>
      </rPr>
      <t>【今年度の取組】</t>
    </r>
    <r>
      <rPr>
        <sz val="9"/>
        <rFont val="BIZ UDゴシック"/>
        <family val="3"/>
        <charset val="128"/>
      </rPr>
      <t xml:space="preserve">
中学校の校舎及び屋内運動場をＬＥＤ照明に切り替える。</t>
    </r>
    <rPh sb="0" eb="2">
      <t>コウシャ</t>
    </rPh>
    <rPh sb="2" eb="4">
      <t>カイシュウ</t>
    </rPh>
    <rPh sb="4" eb="7">
      <t>コウジヒ</t>
    </rPh>
    <rPh sb="15" eb="18">
      <t>セツビトウ</t>
    </rPh>
    <rPh sb="18" eb="23">
      <t>カイシュウコウジヒ</t>
    </rPh>
    <rPh sb="44" eb="45">
      <t>トウ</t>
    </rPh>
    <rPh sb="55" eb="56">
      <t>チュウ</t>
    </rPh>
    <phoneticPr fontId="21"/>
  </si>
  <si>
    <t>空調設備設置事業（中学校）</t>
    <rPh sb="0" eb="2">
      <t>クウチョウ</t>
    </rPh>
    <rPh sb="2" eb="4">
      <t>セツビ</t>
    </rPh>
    <rPh sb="4" eb="6">
      <t>セッチ</t>
    </rPh>
    <rPh sb="6" eb="8">
      <t>ジギョウ</t>
    </rPh>
    <rPh sb="9" eb="10">
      <t>チュウ</t>
    </rPh>
    <phoneticPr fontId="21"/>
  </si>
  <si>
    <t>空調設備維持管理委託料35,900、空調設備購入費15,500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21"/>
  </si>
  <si>
    <t>屋内運動場等空調設備設置事業（中学校）</t>
    <rPh sb="0" eb="2">
      <t>オクナイ</t>
    </rPh>
    <rPh sb="2" eb="5">
      <t>ウンドウジョウ</t>
    </rPh>
    <rPh sb="5" eb="6">
      <t>トウ</t>
    </rPh>
    <rPh sb="6" eb="8">
      <t>クウチョウ</t>
    </rPh>
    <rPh sb="8" eb="10">
      <t>セツビ</t>
    </rPh>
    <rPh sb="10" eb="12">
      <t>セッチ</t>
    </rPh>
    <rPh sb="12" eb="14">
      <t>ジギョウ</t>
    </rPh>
    <rPh sb="15" eb="16">
      <t>チュウ</t>
    </rPh>
    <phoneticPr fontId="21"/>
  </si>
  <si>
    <r>
      <t xml:space="preserve">監理委託料21,600、設備等改修工事費1,736,000
</t>
    </r>
    <r>
      <rPr>
        <b/>
        <sz val="9"/>
        <rFont val="BIZ UDゴシック"/>
        <family val="3"/>
        <charset val="128"/>
      </rPr>
      <t>【今年度の取組】</t>
    </r>
    <r>
      <rPr>
        <sz val="9"/>
        <rFont val="BIZ UDゴシック"/>
        <family val="3"/>
        <charset val="128"/>
      </rPr>
      <t xml:space="preserve">
中学校の屋内運動場及び武道場に空調設備を設置する。</t>
    </r>
    <rPh sb="0" eb="2">
      <t>カンリ</t>
    </rPh>
    <rPh sb="2" eb="5">
      <t>イタクリョウ</t>
    </rPh>
    <rPh sb="39" eb="40">
      <t>チュウ</t>
    </rPh>
    <rPh sb="48" eb="49">
      <t>オヨ</t>
    </rPh>
    <rPh sb="50" eb="53">
      <t>ブドウジョウ</t>
    </rPh>
    <phoneticPr fontId="21"/>
  </si>
  <si>
    <t>特別教室等空調設備設置事業（中学校）</t>
    <rPh sb="0" eb="5">
      <t>トクベツキョウシツトウ</t>
    </rPh>
    <rPh sb="5" eb="7">
      <t>クウチョウ</t>
    </rPh>
    <rPh sb="7" eb="9">
      <t>セツビ</t>
    </rPh>
    <rPh sb="9" eb="11">
      <t>セッチ</t>
    </rPh>
    <rPh sb="11" eb="13">
      <t>ジギョウ</t>
    </rPh>
    <phoneticPr fontId="21"/>
  </si>
  <si>
    <r>
      <t xml:space="preserve">空調設備設置支援業務委託料
</t>
    </r>
    <r>
      <rPr>
        <b/>
        <sz val="9"/>
        <color theme="1"/>
        <rFont val="BIZ UDゴシック"/>
        <family val="3"/>
        <charset val="128"/>
      </rPr>
      <t>【今年度の取組】</t>
    </r>
    <r>
      <rPr>
        <sz val="9"/>
        <color theme="1"/>
        <rFont val="BIZ UDゴシック"/>
        <family val="3"/>
        <charset val="128"/>
      </rPr>
      <t xml:space="preserve">
中学校の特別教室等への空調設置に向け、ＰＦＩ導入可能性調査を実施する。</t>
    </r>
    <rPh sb="0" eb="4">
      <t>クウチョウセツビ</t>
    </rPh>
    <rPh sb="4" eb="6">
      <t>セッチ</t>
    </rPh>
    <rPh sb="6" eb="8">
      <t>シエン</t>
    </rPh>
    <rPh sb="8" eb="10">
      <t>ギョウム</t>
    </rPh>
    <rPh sb="10" eb="13">
      <t>イタクリョウ</t>
    </rPh>
    <rPh sb="23" eb="24">
      <t>チュウ</t>
    </rPh>
    <rPh sb="27" eb="32">
      <t>トクベツキョウシツトウ</t>
    </rPh>
    <rPh sb="34" eb="36">
      <t>クウチョウ</t>
    </rPh>
    <rPh sb="36" eb="38">
      <t>セッチ</t>
    </rPh>
    <rPh sb="39" eb="40">
      <t>ム</t>
    </rPh>
    <rPh sb="45" eb="50">
      <t>ドウニュウカノウセイ</t>
    </rPh>
    <rPh sb="50" eb="52">
      <t>チョウサ</t>
    </rPh>
    <rPh sb="53" eb="55">
      <t>ジッシ</t>
    </rPh>
    <phoneticPr fontId="21"/>
  </si>
  <si>
    <t>中学校施設長寿命化事業</t>
    <rPh sb="0" eb="3">
      <t>チュウガッコウ</t>
    </rPh>
    <rPh sb="3" eb="5">
      <t>シセツ</t>
    </rPh>
    <rPh sb="5" eb="9">
      <t>チョウジュミョウカ</t>
    </rPh>
    <rPh sb="9" eb="11">
      <t>ジギョウ</t>
    </rPh>
    <phoneticPr fontId="21"/>
  </si>
  <si>
    <r>
      <t xml:space="preserve">設計委託料
</t>
    </r>
    <r>
      <rPr>
        <b/>
        <sz val="9"/>
        <rFont val="BIZ UDゴシック"/>
        <family val="3"/>
        <charset val="128"/>
      </rPr>
      <t>【今年度の取組】</t>
    </r>
    <r>
      <rPr>
        <sz val="9"/>
        <rFont val="BIZ UDゴシック"/>
        <family val="3"/>
        <charset val="128"/>
      </rPr>
      <t xml:space="preserve">
南中学校校舎へ長寿命化改修工事を行うための設計業務を委託する。</t>
    </r>
    <rPh sb="0" eb="5">
      <t>セッケイイタクリョウ</t>
    </rPh>
    <rPh sb="15" eb="16">
      <t>ミナミ</t>
    </rPh>
    <rPh sb="16" eb="19">
      <t>チュウガッコウ</t>
    </rPh>
    <rPh sb="19" eb="21">
      <t>コウシャ</t>
    </rPh>
    <rPh sb="22" eb="23">
      <t>チョウ</t>
    </rPh>
    <rPh sb="23" eb="26">
      <t>ジュミョウカ</t>
    </rPh>
    <rPh sb="26" eb="28">
      <t>カイシュウ</t>
    </rPh>
    <rPh sb="28" eb="30">
      <t>コウジ</t>
    </rPh>
    <rPh sb="31" eb="32">
      <t>オコナ</t>
    </rPh>
    <rPh sb="36" eb="38">
      <t>セッケイ</t>
    </rPh>
    <rPh sb="38" eb="40">
      <t>ギョウム</t>
    </rPh>
    <rPh sb="41" eb="43">
      <t>イタク</t>
    </rPh>
    <phoneticPr fontId="21"/>
  </si>
  <si>
    <t>就学援助事業（中学校）</t>
    <rPh sb="7" eb="10">
      <t>チュウガッコウ</t>
    </rPh>
    <phoneticPr fontId="21"/>
  </si>
  <si>
    <t>就学援助費174,000、特別支援教育就学奨励費7,000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21"/>
  </si>
  <si>
    <t>人権教育推進事業（生涯学習課）</t>
    <rPh sb="0" eb="2">
      <t>ジンケン</t>
    </rPh>
    <rPh sb="2" eb="4">
      <t>キョウイク</t>
    </rPh>
    <rPh sb="4" eb="6">
      <t>スイシン</t>
    </rPh>
    <rPh sb="6" eb="8">
      <t>ジギョウ</t>
    </rPh>
    <rPh sb="9" eb="11">
      <t>ショウガイ</t>
    </rPh>
    <rPh sb="11" eb="13">
      <t>ガクシュウ</t>
    </rPh>
    <rPh sb="13" eb="14">
      <t>カ</t>
    </rPh>
    <phoneticPr fontId="21"/>
  </si>
  <si>
    <t>講師等謝礼900、人権教育推進協議会補助金500等</t>
    <rPh sb="0" eb="3">
      <t>コウシトウ</t>
    </rPh>
    <rPh sb="3" eb="5">
      <t>シャレイ</t>
    </rPh>
    <rPh sb="9" eb="13">
      <t>ジンケンキョウイク</t>
    </rPh>
    <rPh sb="13" eb="18">
      <t>スイシンキョウギカイ</t>
    </rPh>
    <rPh sb="18" eb="21">
      <t>ホジョキン</t>
    </rPh>
    <rPh sb="24" eb="25">
      <t>トウ</t>
    </rPh>
    <phoneticPr fontId="21"/>
  </si>
  <si>
    <t>文化財施設管理費</t>
    <rPh sb="0" eb="3">
      <t>ブンカザイ</t>
    </rPh>
    <rPh sb="3" eb="5">
      <t>シセツ</t>
    </rPh>
    <rPh sb="5" eb="8">
      <t>カンリヒ</t>
    </rPh>
    <phoneticPr fontId="21"/>
  </si>
  <si>
    <t>会計年度任用職員報酬13,700、修繕料6,700、史料等整理委託料6,000等</t>
    <rPh sb="0" eb="2">
      <t>カイケイ</t>
    </rPh>
    <rPh sb="2" eb="4">
      <t>ネンド</t>
    </rPh>
    <rPh sb="4" eb="6">
      <t>ニンヨウ</t>
    </rPh>
    <rPh sb="6" eb="8">
      <t>ショクイン</t>
    </rPh>
    <rPh sb="8" eb="10">
      <t>ホウシュウ</t>
    </rPh>
    <rPh sb="17" eb="19">
      <t>シュウゼン</t>
    </rPh>
    <rPh sb="19" eb="20">
      <t>リョウ</t>
    </rPh>
    <rPh sb="26" eb="29">
      <t>シリョウトウ</t>
    </rPh>
    <rPh sb="29" eb="34">
      <t>セイリイタクリョウ</t>
    </rPh>
    <rPh sb="39" eb="40">
      <t>トウ</t>
    </rPh>
    <phoneticPr fontId="21"/>
  </si>
  <si>
    <t>文化財調査事業</t>
    <rPh sb="0" eb="3">
      <t>ブンカザイ</t>
    </rPh>
    <rPh sb="3" eb="5">
      <t>チョウサ</t>
    </rPh>
    <rPh sb="5" eb="7">
      <t>ジギョウ</t>
    </rPh>
    <phoneticPr fontId="21"/>
  </si>
  <si>
    <t>会計年度任用職員報酬10,200、埋蔵文化財調査補助業務委託料68,000等</t>
    <rPh sb="0" eb="2">
      <t>カイケイ</t>
    </rPh>
    <rPh sb="2" eb="4">
      <t>ネンド</t>
    </rPh>
    <rPh sb="4" eb="6">
      <t>ニンヨウ</t>
    </rPh>
    <rPh sb="6" eb="8">
      <t>ショクイン</t>
    </rPh>
    <rPh sb="8" eb="10">
      <t>ホウシュウ</t>
    </rPh>
    <rPh sb="17" eb="19">
      <t>マイゾウ</t>
    </rPh>
    <rPh sb="19" eb="22">
      <t>ブンカザイ</t>
    </rPh>
    <rPh sb="22" eb="24">
      <t>チョウサ</t>
    </rPh>
    <rPh sb="24" eb="26">
      <t>ホジョ</t>
    </rPh>
    <rPh sb="26" eb="28">
      <t>ギョウム</t>
    </rPh>
    <rPh sb="28" eb="30">
      <t>イタク</t>
    </rPh>
    <rPh sb="30" eb="31">
      <t>リョウ</t>
    </rPh>
    <rPh sb="37" eb="38">
      <t>トウ</t>
    </rPh>
    <phoneticPr fontId="21"/>
  </si>
  <si>
    <t>文化財資料等整備事業</t>
    <rPh sb="0" eb="3">
      <t>ブンカザイ</t>
    </rPh>
    <rPh sb="3" eb="6">
      <t>シリョウトウ</t>
    </rPh>
    <rPh sb="6" eb="10">
      <t>セイビジギョウ</t>
    </rPh>
    <phoneticPr fontId="21"/>
  </si>
  <si>
    <t>会計年度任用職員報酬3,370、デジタルアーカイブシステム電算委託料22,000等</t>
    <rPh sb="29" eb="31">
      <t>デンサン</t>
    </rPh>
    <rPh sb="31" eb="34">
      <t>イタクリョウ</t>
    </rPh>
    <rPh sb="40" eb="41">
      <t>トウ</t>
    </rPh>
    <phoneticPr fontId="21"/>
  </si>
  <si>
    <t>コミュニティセンター管理費</t>
    <rPh sb="10" eb="13">
      <t>カンリヒ</t>
    </rPh>
    <phoneticPr fontId="21"/>
  </si>
  <si>
    <t>管理運営委託料606,200、施設改修工事費33,500等</t>
    <rPh sb="0" eb="2">
      <t>カンリ</t>
    </rPh>
    <rPh sb="2" eb="4">
      <t>ウンエイ</t>
    </rPh>
    <rPh sb="4" eb="6">
      <t>イタク</t>
    </rPh>
    <rPh sb="6" eb="7">
      <t>リョウ</t>
    </rPh>
    <rPh sb="15" eb="17">
      <t>シセツ</t>
    </rPh>
    <rPh sb="17" eb="19">
      <t>カイシュウ</t>
    </rPh>
    <rPh sb="19" eb="21">
      <t>コウジ</t>
    </rPh>
    <rPh sb="21" eb="22">
      <t>ヒ</t>
    </rPh>
    <rPh sb="28" eb="29">
      <t>トウ</t>
    </rPh>
    <phoneticPr fontId="21"/>
  </si>
  <si>
    <t>蔵書等整備事業</t>
    <rPh sb="0" eb="3">
      <t>ゾウショトウ</t>
    </rPh>
    <rPh sb="3" eb="5">
      <t>セイビ</t>
    </rPh>
    <rPh sb="5" eb="7">
      <t>ジギョウ</t>
    </rPh>
    <phoneticPr fontId="21"/>
  </si>
  <si>
    <t>図書館システム電算委託料33,750、電子書籍使用料8,000等</t>
    <rPh sb="0" eb="3">
      <t>トショカン</t>
    </rPh>
    <rPh sb="7" eb="9">
      <t>デンサン</t>
    </rPh>
    <rPh sb="9" eb="12">
      <t>イタクリョウ</t>
    </rPh>
    <rPh sb="19" eb="23">
      <t>デンシショセキ</t>
    </rPh>
    <rPh sb="23" eb="26">
      <t>シヨウリョウ</t>
    </rPh>
    <rPh sb="31" eb="32">
      <t>トウ</t>
    </rPh>
    <phoneticPr fontId="21"/>
  </si>
  <si>
    <t>野口冨士男文庫運営事業</t>
    <rPh sb="0" eb="2">
      <t>ノグチ</t>
    </rPh>
    <rPh sb="2" eb="5">
      <t>フジオ</t>
    </rPh>
    <rPh sb="5" eb="7">
      <t>ブンコ</t>
    </rPh>
    <rPh sb="7" eb="9">
      <t>ウンエイ</t>
    </rPh>
    <rPh sb="9" eb="11">
      <t>ジギョウ</t>
    </rPh>
    <phoneticPr fontId="21"/>
  </si>
  <si>
    <t>報償費350、講師等謝礼250等</t>
    <rPh sb="0" eb="3">
      <t>ホウショウヒ</t>
    </rPh>
    <rPh sb="7" eb="9">
      <t>コウシ</t>
    </rPh>
    <rPh sb="9" eb="10">
      <t>トウ</t>
    </rPh>
    <rPh sb="10" eb="12">
      <t>シャレイ</t>
    </rPh>
    <rPh sb="15" eb="16">
      <t>トウ</t>
    </rPh>
    <phoneticPr fontId="21"/>
  </si>
  <si>
    <t>図書購入費</t>
    <rPh sb="0" eb="2">
      <t>トショ</t>
    </rPh>
    <rPh sb="2" eb="5">
      <t>コウニュウヒ</t>
    </rPh>
    <phoneticPr fontId="21"/>
  </si>
  <si>
    <t>消耗品費48,000、図書購入費1,500</t>
    <rPh sb="0" eb="2">
      <t>ショウモウ</t>
    </rPh>
    <rPh sb="2" eb="3">
      <t>ヒン</t>
    </rPh>
    <rPh sb="3" eb="4">
      <t>ヒ</t>
    </rPh>
    <rPh sb="11" eb="13">
      <t>トショ</t>
    </rPh>
    <rPh sb="13" eb="16">
      <t>コウニュウヒ</t>
    </rPh>
    <phoneticPr fontId="21"/>
  </si>
  <si>
    <t>教職員健康管理事業</t>
    <rPh sb="0" eb="3">
      <t>キョウショクイン</t>
    </rPh>
    <rPh sb="3" eb="5">
      <t>ケンコウ</t>
    </rPh>
    <rPh sb="5" eb="7">
      <t>カンリ</t>
    </rPh>
    <rPh sb="7" eb="9">
      <t>ジギョウ</t>
    </rPh>
    <phoneticPr fontId="21"/>
  </si>
  <si>
    <t>教職員健康診断等委託料15,400等</t>
    <rPh sb="0" eb="3">
      <t>キョウショクイン</t>
    </rPh>
    <rPh sb="3" eb="5">
      <t>ケンコウ</t>
    </rPh>
    <rPh sb="5" eb="8">
      <t>シンダントウ</t>
    </rPh>
    <rPh sb="8" eb="10">
      <t>イタク</t>
    </rPh>
    <rPh sb="10" eb="11">
      <t>リョウ</t>
    </rPh>
    <rPh sb="17" eb="18">
      <t>トウ</t>
    </rPh>
    <phoneticPr fontId="21"/>
  </si>
  <si>
    <t>学校給食栄養管理事業</t>
    <rPh sb="0" eb="2">
      <t>ガッコウ</t>
    </rPh>
    <rPh sb="2" eb="4">
      <t>キュウショク</t>
    </rPh>
    <rPh sb="4" eb="6">
      <t>エイヨウ</t>
    </rPh>
    <rPh sb="6" eb="8">
      <t>カンリ</t>
    </rPh>
    <rPh sb="8" eb="10">
      <t>ジギョウ</t>
    </rPh>
    <phoneticPr fontId="21"/>
  </si>
  <si>
    <t>給食材料費1,500,000、給食配送車運行委託料69,700等</t>
    <rPh sb="0" eb="2">
      <t>キュウショク</t>
    </rPh>
    <rPh sb="2" eb="5">
      <t>ザイリョウヒ</t>
    </rPh>
    <rPh sb="15" eb="17">
      <t>キュウショク</t>
    </rPh>
    <rPh sb="17" eb="19">
      <t>ハイソウ</t>
    </rPh>
    <rPh sb="19" eb="20">
      <t>シャ</t>
    </rPh>
    <rPh sb="20" eb="22">
      <t>ウンコウ</t>
    </rPh>
    <rPh sb="22" eb="24">
      <t>イタク</t>
    </rPh>
    <rPh sb="24" eb="25">
      <t>リョウ</t>
    </rPh>
    <rPh sb="31" eb="32">
      <t>トウ</t>
    </rPh>
    <phoneticPr fontId="21"/>
  </si>
  <si>
    <t>備品整備事業（給食センター）</t>
    <rPh sb="0" eb="2">
      <t>ビヒン</t>
    </rPh>
    <rPh sb="2" eb="4">
      <t>セイビ</t>
    </rPh>
    <rPh sb="4" eb="6">
      <t>ジギョウ</t>
    </rPh>
    <rPh sb="7" eb="9">
      <t>キュウショク</t>
    </rPh>
    <phoneticPr fontId="21"/>
  </si>
  <si>
    <t>調理用機器購入費40,000、配送車購入費32,000等</t>
    <rPh sb="0" eb="3">
      <t>チョウリヨウ</t>
    </rPh>
    <rPh sb="3" eb="5">
      <t>キキ</t>
    </rPh>
    <rPh sb="5" eb="8">
      <t>コウニュウヒ</t>
    </rPh>
    <rPh sb="15" eb="17">
      <t>ハイソウ</t>
    </rPh>
    <rPh sb="17" eb="18">
      <t>クルマ</t>
    </rPh>
    <rPh sb="18" eb="21">
      <t>コウニュウヒ</t>
    </rPh>
    <rPh sb="27" eb="28">
      <t>トウ</t>
    </rPh>
    <phoneticPr fontId="21"/>
  </si>
  <si>
    <t>給食センター施設改修費</t>
    <rPh sb="0" eb="2">
      <t>キュウショク</t>
    </rPh>
    <rPh sb="6" eb="11">
      <t>シセツカイシュウヒ</t>
    </rPh>
    <phoneticPr fontId="21"/>
  </si>
  <si>
    <r>
      <t xml:space="preserve">給食センター再整備基本構想策定支援業務委託料6,800、施設改修工事80,000等
</t>
    </r>
    <r>
      <rPr>
        <b/>
        <sz val="9"/>
        <color theme="1"/>
        <rFont val="BIZ UDゴシック"/>
        <family val="3"/>
        <charset val="128"/>
      </rPr>
      <t>【今年度の取組】</t>
    </r>
    <r>
      <rPr>
        <sz val="9"/>
        <color theme="1"/>
        <rFont val="BIZ UDゴシック"/>
        <family val="3"/>
        <charset val="128"/>
      </rPr>
      <t xml:space="preserve">
老朽化した学校給食センターの再整備を行うため、基本構想を策定する。</t>
    </r>
    <rPh sb="0" eb="2">
      <t>キュウショク</t>
    </rPh>
    <rPh sb="6" eb="9">
      <t>サイセイビ</t>
    </rPh>
    <rPh sb="9" eb="11">
      <t>キホン</t>
    </rPh>
    <rPh sb="11" eb="13">
      <t>コウソウ</t>
    </rPh>
    <rPh sb="13" eb="15">
      <t>サクテイ</t>
    </rPh>
    <rPh sb="15" eb="17">
      <t>シエン</t>
    </rPh>
    <rPh sb="17" eb="19">
      <t>ギョウム</t>
    </rPh>
    <rPh sb="19" eb="22">
      <t>イタクリョウ</t>
    </rPh>
    <rPh sb="28" eb="34">
      <t>シセツカイシュウコウジ</t>
    </rPh>
    <rPh sb="40" eb="41">
      <t>トウ</t>
    </rPh>
    <rPh sb="51" eb="54">
      <t>ロウキュウカ</t>
    </rPh>
    <rPh sb="56" eb="58">
      <t>ガッコウ</t>
    </rPh>
    <rPh sb="58" eb="60">
      <t>キュウショク</t>
    </rPh>
    <rPh sb="65" eb="68">
      <t>サイセイビ</t>
    </rPh>
    <rPh sb="69" eb="70">
      <t>オコナ</t>
    </rPh>
    <rPh sb="74" eb="76">
      <t>キホン</t>
    </rPh>
    <rPh sb="76" eb="78">
      <t>コウソウ</t>
    </rPh>
    <rPh sb="79" eb="81">
      <t>サクテイ</t>
    </rPh>
    <phoneticPr fontId="21"/>
  </si>
  <si>
    <t>屋外体育施設管理運営費</t>
    <rPh sb="0" eb="2">
      <t>オクガイ</t>
    </rPh>
    <rPh sb="2" eb="4">
      <t>タイイク</t>
    </rPh>
    <rPh sb="4" eb="6">
      <t>シセツ</t>
    </rPh>
    <rPh sb="6" eb="8">
      <t>カンリ</t>
    </rPh>
    <rPh sb="8" eb="9">
      <t>ウン</t>
    </rPh>
    <phoneticPr fontId="21"/>
  </si>
  <si>
    <r>
      <t xml:space="preserve">屋外体育施設管理運営委託料161,700、施設改修工事費210,000等
</t>
    </r>
    <r>
      <rPr>
        <b/>
        <sz val="9"/>
        <color theme="1"/>
        <rFont val="BIZ UDゴシック"/>
        <family val="3"/>
        <charset val="128"/>
      </rPr>
      <t>【今年度の取組】</t>
    </r>
    <r>
      <rPr>
        <sz val="9"/>
        <color theme="1"/>
        <rFont val="BIZ UDゴシック"/>
        <family val="3"/>
        <charset val="128"/>
      </rPr>
      <t xml:space="preserve">
しらこばと運動公園第２競技場を人工芝生化する。</t>
    </r>
    <rPh sb="0" eb="2">
      <t>オクガイ</t>
    </rPh>
    <rPh sb="2" eb="4">
      <t>タイイク</t>
    </rPh>
    <rPh sb="4" eb="6">
      <t>シセツ</t>
    </rPh>
    <rPh sb="6" eb="8">
      <t>カンリ</t>
    </rPh>
    <rPh sb="8" eb="10">
      <t>ウンエイ</t>
    </rPh>
    <rPh sb="10" eb="12">
      <t>イタク</t>
    </rPh>
    <rPh sb="12" eb="13">
      <t>リョウ</t>
    </rPh>
    <rPh sb="21" eb="23">
      <t>シセツ</t>
    </rPh>
    <rPh sb="23" eb="25">
      <t>カイシュウ</t>
    </rPh>
    <rPh sb="25" eb="27">
      <t>コウジ</t>
    </rPh>
    <rPh sb="27" eb="28">
      <t>ヒ</t>
    </rPh>
    <rPh sb="35" eb="36">
      <t>トウ</t>
    </rPh>
    <rPh sb="38" eb="41">
      <t>コンネンド</t>
    </rPh>
    <rPh sb="42" eb="44">
      <t>トリクミ</t>
    </rPh>
    <rPh sb="51" eb="53">
      <t>ウンドウ</t>
    </rPh>
    <rPh sb="53" eb="55">
      <t>コウエン</t>
    </rPh>
    <rPh sb="55" eb="56">
      <t>ダイ</t>
    </rPh>
    <rPh sb="57" eb="60">
      <t>キョウギジョウ</t>
    </rPh>
    <rPh sb="61" eb="63">
      <t>ジンコウ</t>
    </rPh>
    <rPh sb="63" eb="65">
      <t>シバフ</t>
    </rPh>
    <rPh sb="65" eb="66">
      <t>カ</t>
    </rPh>
    <phoneticPr fontId="21"/>
  </si>
  <si>
    <t>市立体育施設管理費</t>
    <rPh sb="0" eb="2">
      <t>シリツ</t>
    </rPh>
    <rPh sb="2" eb="4">
      <t>タイイク</t>
    </rPh>
    <rPh sb="4" eb="6">
      <t>シセツ</t>
    </rPh>
    <rPh sb="6" eb="8">
      <t>カンリ</t>
    </rPh>
    <rPh sb="8" eb="9">
      <t>ヒ</t>
    </rPh>
    <phoneticPr fontId="21"/>
  </si>
  <si>
    <t>越谷市立地域スポーツセンター借上料115,000等</t>
    <rPh sb="0" eb="2">
      <t>コシガヤ</t>
    </rPh>
    <rPh sb="2" eb="4">
      <t>シリツ</t>
    </rPh>
    <rPh sb="4" eb="6">
      <t>チイキ</t>
    </rPh>
    <rPh sb="14" eb="15">
      <t>シャク</t>
    </rPh>
    <rPh sb="15" eb="16">
      <t>ジョウ</t>
    </rPh>
    <rPh sb="16" eb="17">
      <t>リョウ</t>
    </rPh>
    <rPh sb="24" eb="25">
      <t>トウ</t>
    </rPh>
    <phoneticPr fontId="21"/>
  </si>
  <si>
    <t>災害復旧費　</t>
    <rPh sb="0" eb="2">
      <t>サイガイ</t>
    </rPh>
    <rPh sb="2" eb="4">
      <t>フッキュウ</t>
    </rPh>
    <rPh sb="4" eb="5">
      <t>ヒ</t>
    </rPh>
    <phoneticPr fontId="21"/>
  </si>
  <si>
    <t>災害復旧費</t>
    <phoneticPr fontId="21"/>
  </si>
  <si>
    <t>公債費　　</t>
    <rPh sb="0" eb="2">
      <t>コウサイ</t>
    </rPh>
    <rPh sb="2" eb="3">
      <t>ヒ</t>
    </rPh>
    <phoneticPr fontId="21"/>
  </si>
  <si>
    <t>諸支出金</t>
    <rPh sb="0" eb="1">
      <t>ショ</t>
    </rPh>
    <rPh sb="1" eb="3">
      <t>シシュツ</t>
    </rPh>
    <rPh sb="3" eb="4">
      <t>キン</t>
    </rPh>
    <phoneticPr fontId="21"/>
  </si>
  <si>
    <t>土地開発公社振興費</t>
    <phoneticPr fontId="21"/>
  </si>
  <si>
    <t>土地開発公社補助金6,400、土地開発公社利子補給金14,600</t>
    <rPh sb="0" eb="2">
      <t>トチ</t>
    </rPh>
    <rPh sb="2" eb="4">
      <t>カイハツ</t>
    </rPh>
    <rPh sb="4" eb="6">
      <t>コウシャ</t>
    </rPh>
    <rPh sb="6" eb="9">
      <t>ホジョキン</t>
    </rPh>
    <phoneticPr fontId="21"/>
  </si>
  <si>
    <t>越谷しらこばと基金積立金</t>
    <rPh sb="0" eb="2">
      <t>コシガヤ</t>
    </rPh>
    <rPh sb="7" eb="9">
      <t>キキン</t>
    </rPh>
    <rPh sb="9" eb="12">
      <t>ツミタテキン</t>
    </rPh>
    <phoneticPr fontId="21"/>
  </si>
  <si>
    <t>越谷しらこばと基金</t>
    <rPh sb="0" eb="2">
      <t>コシガヤ</t>
    </rPh>
    <rPh sb="7" eb="9">
      <t>キキン</t>
    </rPh>
    <phoneticPr fontId="21"/>
  </si>
  <si>
    <t>予備費　</t>
    <rPh sb="0" eb="3">
      <t>ヨビヒ</t>
    </rPh>
    <phoneticPr fontId="21"/>
  </si>
  <si>
    <t xml:space="preserve">歳　出　 　計 </t>
    <rPh sb="0" eb="1">
      <t>トシ</t>
    </rPh>
    <rPh sb="2" eb="3">
      <t>デ</t>
    </rPh>
    <rPh sb="6" eb="7">
      <t>ケイ</t>
    </rPh>
    <phoneticPr fontId="19"/>
  </si>
  <si>
    <t>※　新　…　新規事業</t>
    <rPh sb="2" eb="3">
      <t>シン</t>
    </rPh>
    <rPh sb="6" eb="8">
      <t>シンキ</t>
    </rPh>
    <rPh sb="8" eb="10">
      <t>ジギョウ</t>
    </rPh>
    <phoneticPr fontId="21"/>
  </si>
  <si>
    <t>区分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</si>
</sst>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quot;▲ &quot;#,##0"/>
    <numFmt numFmtId="178" formatCode="#,##0;&quot;△ &quot;#,##0"/>
  </numFmts>
  <fonts count="4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sz val="6"/>
      <name val="ＭＳ ゴシック"/>
      <family val="3"/>
      <charset val="128"/>
    </font>
    <font>
      <b/>
      <sz val="16"/>
      <name val="BIZ UDゴシック"/>
      <family val="3"/>
      <charset val="128"/>
    </font>
    <font>
      <sz val="10"/>
      <name val="BIZ UDゴシック"/>
      <family val="3"/>
      <charset val="128"/>
    </font>
    <font>
      <b/>
      <sz val="10"/>
      <name val="BIZ UDゴシック"/>
      <family val="3"/>
      <charset val="128"/>
    </font>
    <font>
      <sz val="11"/>
      <name val="BIZ UDゴシック"/>
      <family val="3"/>
      <charset val="128"/>
    </font>
    <font>
      <sz val="10"/>
      <color rgb="FFFF0000"/>
      <name val="BIZ UDゴシック"/>
      <family val="3"/>
      <charset val="128"/>
    </font>
    <font>
      <sz val="9"/>
      <name val="BIZ UDゴシック"/>
      <family val="3"/>
      <charset val="128"/>
    </font>
    <font>
      <sz val="10"/>
      <color theme="1"/>
      <name val="BIZ UDゴシック"/>
      <family val="3"/>
      <charset val="128"/>
    </font>
    <font>
      <b/>
      <sz val="12"/>
      <name val="BIZ UDゴシック"/>
      <family val="3"/>
      <charset val="128"/>
    </font>
    <font>
      <sz val="8"/>
      <color indexed="10"/>
      <name val="ＭＳ Ｐゴシック"/>
      <family val="3"/>
      <charset val="128"/>
    </font>
    <font>
      <b/>
      <sz val="9"/>
      <name val="BIZ UDゴシック"/>
      <family val="3"/>
      <charset val="128"/>
    </font>
    <font>
      <b/>
      <sz val="14"/>
      <color theme="0"/>
      <name val="BIZ UDゴシック"/>
      <family val="3"/>
      <charset val="128"/>
    </font>
    <font>
      <b/>
      <sz val="8"/>
      <color indexed="9"/>
      <name val="BIZ UDゴシック"/>
      <family val="3"/>
      <charset val="128"/>
    </font>
    <font>
      <b/>
      <sz val="12"/>
      <color indexed="9"/>
      <name val="BIZ UDゴシック"/>
      <family val="3"/>
      <charset val="128"/>
    </font>
    <font>
      <sz val="8"/>
      <color theme="1"/>
      <name val="BIZ UDゴシック"/>
      <family val="3"/>
      <charset val="128"/>
    </font>
    <font>
      <sz val="9"/>
      <color theme="1"/>
      <name val="BIZ UDゴシック"/>
      <family val="3"/>
      <charset val="128"/>
    </font>
    <font>
      <b/>
      <sz val="10"/>
      <color indexed="9"/>
      <name val="BIZ UDゴシック"/>
      <family val="3"/>
      <charset val="128"/>
    </font>
    <font>
      <b/>
      <sz val="9"/>
      <color theme="1"/>
      <name val="BIZ UDゴシック"/>
      <family val="3"/>
      <charset val="128"/>
    </font>
    <font>
      <sz val="9"/>
      <color theme="0"/>
      <name val="BIZ UDゴシック"/>
      <family val="3"/>
      <charset val="128"/>
    </font>
    <font>
      <b/>
      <sz val="10"/>
      <color theme="0"/>
      <name val="BIZ UDゴシック"/>
      <family val="3"/>
      <charset val="128"/>
    </font>
    <font>
      <b/>
      <sz val="8"/>
      <color theme="0"/>
      <name val="BIZ UDゴシック"/>
      <family val="3"/>
      <charset val="128"/>
    </font>
    <font>
      <b/>
      <sz val="12"/>
      <color theme="0"/>
      <name val="BIZ UDゴシック"/>
      <family val="3"/>
      <charset val="128"/>
    </font>
    <font>
      <sz val="11"/>
      <color theme="0"/>
      <name val="BIZ UDゴシック"/>
      <family val="3"/>
      <charset val="128"/>
    </font>
    <font>
      <b/>
      <sz val="9"/>
      <color theme="0"/>
      <name val="BIZ UDゴシック"/>
      <family val="3"/>
      <charset val="128"/>
    </font>
    <font>
      <sz val="14"/>
      <color theme="0"/>
      <name val="BIZ UDゴシック"/>
      <family val="3"/>
      <charset val="128"/>
    </font>
    <font>
      <b/>
      <sz val="14"/>
      <name val="BIZ UD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8"/>
        <bgColor indexed="64"/>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179">
    <xf numFmtId="0" fontId="0" fillId="0" borderId="0" xfId="0">
      <alignment vertical="center"/>
    </xf>
    <xf numFmtId="0" fontId="0" fillId="0" borderId="10" xfId="0" applyBorder="1">
      <alignment vertical="center"/>
    </xf>
    <xf numFmtId="3" fontId="0" fillId="0" borderId="10" xfId="0" applyNumberFormat="1" applyBorder="1">
      <alignment vertical="center"/>
    </xf>
    <xf numFmtId="0" fontId="0" fillId="0" borderId="10" xfId="0" applyBorder="1" applyAlignment="1"/>
    <xf numFmtId="38" fontId="0" fillId="0" borderId="10" xfId="1" applyFont="1" applyBorder="1" applyAlignment="1"/>
    <xf numFmtId="38" fontId="0" fillId="0" borderId="10" xfId="1" applyFont="1" applyBorder="1" applyAlignment="1">
      <alignment horizontal="right"/>
    </xf>
    <xf numFmtId="176" fontId="0" fillId="0" borderId="10" xfId="0" applyNumberFormat="1" applyBorder="1" applyAlignment="1">
      <alignment horizontal="right"/>
    </xf>
    <xf numFmtId="0" fontId="0" fillId="0" borderId="11" xfId="0" applyBorder="1" applyAlignment="1"/>
    <xf numFmtId="0" fontId="22" fillId="0" borderId="0" xfId="43" applyFont="1" applyAlignment="1">
      <alignment horizontal="center" vertical="center"/>
    </xf>
    <xf numFmtId="0" fontId="23" fillId="0" borderId="0" xfId="43" applyFont="1">
      <alignment vertical="center"/>
    </xf>
    <xf numFmtId="0" fontId="22" fillId="0" borderId="0" xfId="43" applyFont="1">
      <alignment vertical="center"/>
    </xf>
    <xf numFmtId="178" fontId="23" fillId="0" borderId="0" xfId="43" applyNumberFormat="1" applyFont="1">
      <alignment vertical="center"/>
    </xf>
    <xf numFmtId="0" fontId="24" fillId="0" borderId="0" xfId="43" applyFont="1">
      <alignment vertical="center"/>
    </xf>
    <xf numFmtId="178" fontId="23" fillId="0" borderId="0" xfId="43" applyNumberFormat="1" applyFont="1" applyAlignment="1">
      <alignment horizontal="right" vertical="center"/>
    </xf>
    <xf numFmtId="0" fontId="23" fillId="0" borderId="10" xfId="43" applyFont="1" applyBorder="1" applyAlignment="1">
      <alignment horizontal="center" vertical="center"/>
    </xf>
    <xf numFmtId="178" fontId="23" fillId="0" borderId="10" xfId="43" applyNumberFormat="1" applyFont="1" applyBorder="1" applyAlignment="1">
      <alignment horizontal="center" vertical="center"/>
    </xf>
    <xf numFmtId="0" fontId="23" fillId="0" borderId="0" xfId="43" applyFont="1" applyAlignment="1">
      <alignment horizontal="center" vertical="center"/>
    </xf>
    <xf numFmtId="0" fontId="23" fillId="0" borderId="12" xfId="43" applyFont="1" applyBorder="1">
      <alignment vertical="center"/>
    </xf>
    <xf numFmtId="178" fontId="23" fillId="0" borderId="12" xfId="43" applyNumberFormat="1" applyFont="1" applyBorder="1">
      <alignment vertical="center"/>
    </xf>
    <xf numFmtId="0" fontId="23" fillId="0" borderId="10" xfId="43" applyFont="1" applyBorder="1">
      <alignment vertical="center"/>
    </xf>
    <xf numFmtId="178" fontId="23" fillId="0" borderId="10" xfId="43" applyNumberFormat="1" applyFont="1" applyBorder="1">
      <alignment vertical="center"/>
    </xf>
    <xf numFmtId="0" fontId="23" fillId="33" borderId="0" xfId="43" applyFont="1" applyFill="1">
      <alignment vertical="center"/>
    </xf>
    <xf numFmtId="0" fontId="23" fillId="0" borderId="13" xfId="43" applyFont="1" applyBorder="1">
      <alignment vertical="center"/>
    </xf>
    <xf numFmtId="178" fontId="26" fillId="0" borderId="13" xfId="43" applyNumberFormat="1" applyFont="1" applyBorder="1">
      <alignment vertical="center"/>
    </xf>
    <xf numFmtId="178" fontId="23" fillId="0" borderId="13" xfId="43" applyNumberFormat="1" applyFont="1" applyBorder="1">
      <alignment vertical="center"/>
    </xf>
    <xf numFmtId="0" fontId="23" fillId="0" borderId="15" xfId="43" applyFont="1" applyBorder="1">
      <alignment vertical="center"/>
    </xf>
    <xf numFmtId="178" fontId="23" fillId="0" borderId="15" xfId="43" applyNumberFormat="1" applyFont="1" applyBorder="1">
      <alignment vertical="center"/>
    </xf>
    <xf numFmtId="0" fontId="26" fillId="33" borderId="0" xfId="43" applyFont="1" applyFill="1">
      <alignment vertical="center"/>
    </xf>
    <xf numFmtId="0" fontId="23" fillId="33" borderId="17" xfId="43" applyFont="1" applyFill="1" applyBorder="1">
      <alignment vertical="center"/>
    </xf>
    <xf numFmtId="0" fontId="29" fillId="34" borderId="18" xfId="43" applyFont="1" applyFill="1" applyBorder="1" applyAlignment="1">
      <alignment horizontal="right" vertical="center"/>
    </xf>
    <xf numFmtId="0" fontId="29" fillId="34" borderId="19" xfId="43" applyFont="1" applyFill="1" applyBorder="1">
      <alignment vertical="center"/>
    </xf>
    <xf numFmtId="3" fontId="29" fillId="34" borderId="20" xfId="43" applyNumberFormat="1" applyFont="1" applyFill="1" applyBorder="1">
      <alignment vertical="center"/>
    </xf>
    <xf numFmtId="0" fontId="25" fillId="0" borderId="0" xfId="43" applyFont="1" applyAlignment="1">
      <alignment horizontal="center" vertical="center"/>
    </xf>
    <xf numFmtId="0" fontId="25" fillId="0" borderId="0" xfId="43" applyFont="1" applyAlignment="1">
      <alignment vertical="center" wrapText="1"/>
    </xf>
    <xf numFmtId="0" fontId="25" fillId="0" borderId="0" xfId="43" applyFont="1">
      <alignment vertical="center"/>
    </xf>
    <xf numFmtId="177" fontId="25" fillId="0" borderId="0" xfId="43" applyNumberFormat="1" applyFont="1">
      <alignment vertical="center"/>
    </xf>
    <xf numFmtId="0" fontId="27" fillId="0" borderId="0" xfId="43" applyFont="1" applyAlignment="1">
      <alignment vertical="center" shrinkToFit="1"/>
    </xf>
    <xf numFmtId="178" fontId="27" fillId="0" borderId="0" xfId="43" applyNumberFormat="1" applyFont="1" applyAlignment="1">
      <alignment horizontal="center" vertical="center"/>
    </xf>
    <xf numFmtId="178" fontId="27" fillId="0" borderId="0" xfId="43" applyNumberFormat="1" applyFont="1" applyAlignment="1">
      <alignment vertical="center" wrapText="1"/>
    </xf>
    <xf numFmtId="0" fontId="27" fillId="0" borderId="0" xfId="43" applyFont="1">
      <alignment vertical="center"/>
    </xf>
    <xf numFmtId="178" fontId="25" fillId="0" borderId="0" xfId="43" applyNumberFormat="1" applyFont="1" applyAlignment="1">
      <alignment horizontal="right" vertical="center"/>
    </xf>
    <xf numFmtId="0" fontId="23" fillId="0" borderId="12" xfId="43" applyFont="1" applyBorder="1" applyAlignment="1">
      <alignment horizontal="center" vertical="center"/>
    </xf>
    <xf numFmtId="0" fontId="25" fillId="0" borderId="21" xfId="43" applyFont="1" applyBorder="1" applyAlignment="1">
      <alignment horizontal="center" vertical="center"/>
    </xf>
    <xf numFmtId="0" fontId="25" fillId="0" borderId="22" xfId="43" applyFont="1" applyBorder="1">
      <alignment vertical="center"/>
    </xf>
    <xf numFmtId="178" fontId="23" fillId="0" borderId="18" xfId="43" applyNumberFormat="1" applyFont="1" applyBorder="1" applyAlignment="1">
      <alignment horizontal="center" vertical="center"/>
    </xf>
    <xf numFmtId="178" fontId="23" fillId="0" borderId="19" xfId="43" applyNumberFormat="1" applyFont="1" applyBorder="1" applyAlignment="1">
      <alignment horizontal="center" vertical="center"/>
    </xf>
    <xf numFmtId="178" fontId="23" fillId="0" borderId="20" xfId="43" applyNumberFormat="1" applyFont="1" applyBorder="1" applyAlignment="1">
      <alignment horizontal="center" vertical="center"/>
    </xf>
    <xf numFmtId="178" fontId="23" fillId="0" borderId="12" xfId="43" applyNumberFormat="1" applyFont="1" applyBorder="1" applyAlignment="1">
      <alignment horizontal="center" vertical="center"/>
    </xf>
    <xf numFmtId="0" fontId="23" fillId="0" borderId="15" xfId="43" applyFont="1" applyBorder="1">
      <alignment vertical="center"/>
    </xf>
    <xf numFmtId="0" fontId="25" fillId="0" borderId="23" xfId="43" applyFont="1" applyBorder="1" applyAlignment="1">
      <alignment horizontal="center" vertical="center"/>
    </xf>
    <xf numFmtId="0" fontId="25" fillId="0" borderId="24" xfId="43" applyFont="1" applyBorder="1">
      <alignment vertical="center"/>
    </xf>
    <xf numFmtId="0" fontId="32" fillId="35" borderId="18" xfId="43" applyFont="1" applyFill="1" applyBorder="1" applyAlignment="1">
      <alignment vertical="center" shrinkToFit="1"/>
    </xf>
    <xf numFmtId="0" fontId="33" fillId="35" borderId="19" xfId="43" applyFont="1" applyFill="1" applyBorder="1" applyAlignment="1">
      <alignment horizontal="left" vertical="center" shrinkToFit="1"/>
    </xf>
    <xf numFmtId="0" fontId="34" fillId="35" borderId="19" xfId="43" applyFont="1" applyFill="1" applyBorder="1" applyAlignment="1">
      <alignment vertical="center" shrinkToFit="1"/>
    </xf>
    <xf numFmtId="3" fontId="32" fillId="35" borderId="19" xfId="43" applyNumberFormat="1" applyFont="1" applyFill="1" applyBorder="1" applyAlignment="1">
      <alignment horizontal="right" vertical="center" shrinkToFit="1"/>
    </xf>
    <xf numFmtId="3" fontId="32" fillId="35" borderId="20" xfId="43" applyNumberFormat="1" applyFont="1" applyFill="1" applyBorder="1" applyAlignment="1">
      <alignment horizontal="right" vertical="center" shrinkToFit="1"/>
    </xf>
    <xf numFmtId="0" fontId="28" fillId="0" borderId="10" xfId="43" applyFont="1" applyBorder="1" applyAlignment="1">
      <alignment vertical="center" wrapText="1" shrinkToFit="1"/>
    </xf>
    <xf numFmtId="0" fontId="36" fillId="0" borderId="10" xfId="43" applyFont="1" applyBorder="1" applyAlignment="1">
      <alignment vertical="center" wrapText="1" shrinkToFit="1"/>
    </xf>
    <xf numFmtId="177" fontId="28" fillId="0" borderId="10" xfId="43" applyNumberFormat="1" applyFont="1" applyBorder="1" applyAlignment="1">
      <alignment vertical="center" shrinkToFit="1"/>
    </xf>
    <xf numFmtId="0" fontId="28" fillId="0" borderId="15" xfId="43" applyFont="1" applyBorder="1" applyAlignment="1">
      <alignment vertical="center" wrapText="1" shrinkToFit="1"/>
    </xf>
    <xf numFmtId="0" fontId="36" fillId="0" borderId="15" xfId="43" applyFont="1" applyBorder="1" applyAlignment="1">
      <alignment vertical="center" wrapText="1" shrinkToFit="1"/>
    </xf>
    <xf numFmtId="0" fontId="32" fillId="35" borderId="18" xfId="43" applyFont="1" applyFill="1" applyBorder="1" applyAlignment="1">
      <alignment vertical="center" wrapText="1" shrinkToFit="1"/>
    </xf>
    <xf numFmtId="0" fontId="23" fillId="0" borderId="10" xfId="43" applyFont="1" applyBorder="1" applyAlignment="1">
      <alignment horizontal="center" vertical="center" shrinkToFit="1"/>
    </xf>
    <xf numFmtId="0" fontId="27" fillId="0" borderId="10" xfId="43" applyFont="1" applyBorder="1" applyAlignment="1">
      <alignment vertical="center" wrapText="1" shrinkToFit="1"/>
    </xf>
    <xf numFmtId="177" fontId="23" fillId="0" borderId="10" xfId="43" applyNumberFormat="1" applyFont="1" applyBorder="1" applyAlignment="1">
      <alignment vertical="center" shrinkToFit="1"/>
    </xf>
    <xf numFmtId="0" fontId="27" fillId="33" borderId="0" xfId="43" applyFont="1" applyFill="1" applyAlignment="1">
      <alignment vertical="center" shrinkToFit="1"/>
    </xf>
    <xf numFmtId="0" fontId="23" fillId="0" borderId="10" xfId="43" applyFont="1" applyBorder="1" applyAlignment="1">
      <alignment vertical="center" wrapText="1" shrinkToFit="1"/>
    </xf>
    <xf numFmtId="0" fontId="23" fillId="0" borderId="10" xfId="43" applyFont="1" applyBorder="1" applyAlignment="1">
      <alignment vertical="center" shrinkToFit="1"/>
    </xf>
    <xf numFmtId="0" fontId="27" fillId="0" borderId="10" xfId="43" applyFont="1" applyBorder="1" applyAlignment="1">
      <alignment vertical="center" wrapText="1"/>
    </xf>
    <xf numFmtId="177" fontId="23" fillId="0" borderId="15" xfId="43" applyNumberFormat="1" applyFont="1" applyBorder="1" applyAlignment="1">
      <alignment vertical="center" shrinkToFit="1"/>
    </xf>
    <xf numFmtId="0" fontId="28" fillId="0" borderId="10" xfId="43" applyFont="1" applyBorder="1" applyAlignment="1">
      <alignment vertical="center" shrinkToFit="1"/>
    </xf>
    <xf numFmtId="0" fontId="32" fillId="35" borderId="23" xfId="43" applyFont="1" applyFill="1" applyBorder="1" applyAlignment="1">
      <alignment vertical="center" wrapText="1" shrinkToFit="1"/>
    </xf>
    <xf numFmtId="0" fontId="37" fillId="35" borderId="11" xfId="43" applyFont="1" applyFill="1" applyBorder="1" applyAlignment="1">
      <alignment vertical="center" shrinkToFit="1"/>
    </xf>
    <xf numFmtId="0" fontId="33" fillId="35" borderId="11" xfId="43" applyFont="1" applyFill="1" applyBorder="1" applyAlignment="1">
      <alignment vertical="center" wrapText="1" shrinkToFit="1"/>
    </xf>
    <xf numFmtId="0" fontId="34" fillId="35" borderId="11" xfId="43" applyFont="1" applyFill="1" applyBorder="1" applyAlignment="1">
      <alignment vertical="center" shrinkToFit="1"/>
    </xf>
    <xf numFmtId="3" fontId="32" fillId="35" borderId="11" xfId="43" applyNumberFormat="1" applyFont="1" applyFill="1" applyBorder="1" applyAlignment="1">
      <alignment horizontal="right" vertical="center" shrinkToFit="1"/>
    </xf>
    <xf numFmtId="0" fontId="32" fillId="35" borderId="24" xfId="43" applyFont="1" applyFill="1" applyBorder="1" applyAlignment="1">
      <alignment horizontal="right" vertical="center" shrinkToFit="1"/>
    </xf>
    <xf numFmtId="177" fontId="27" fillId="0" borderId="10" xfId="43" applyNumberFormat="1" applyFont="1" applyBorder="1" applyAlignment="1">
      <alignment vertical="center" wrapText="1" shrinkToFit="1"/>
    </xf>
    <xf numFmtId="3" fontId="27" fillId="0" borderId="10" xfId="43" applyNumberFormat="1" applyFont="1" applyBorder="1" applyAlignment="1">
      <alignment vertical="center" wrapText="1" shrinkToFit="1"/>
    </xf>
    <xf numFmtId="0" fontId="39" fillId="0" borderId="0" xfId="43" applyFont="1" applyAlignment="1">
      <alignment vertical="center" shrinkToFit="1"/>
    </xf>
    <xf numFmtId="0" fontId="40" fillId="35" borderId="19" xfId="43" applyFont="1" applyFill="1" applyBorder="1" applyAlignment="1">
      <alignment vertical="center" shrinkToFit="1"/>
    </xf>
    <xf numFmtId="0" fontId="41" fillId="35" borderId="19" xfId="43" applyFont="1" applyFill="1" applyBorder="1" applyAlignment="1">
      <alignment vertical="center" wrapText="1" shrinkToFit="1"/>
    </xf>
    <xf numFmtId="0" fontId="42" fillId="35" borderId="19" xfId="43" applyFont="1" applyFill="1" applyBorder="1" applyAlignment="1">
      <alignment vertical="center" shrinkToFit="1"/>
    </xf>
    <xf numFmtId="0" fontId="32" fillId="35" borderId="20" xfId="43" applyFont="1" applyFill="1" applyBorder="1" applyAlignment="1">
      <alignment horizontal="right" vertical="center" shrinkToFit="1"/>
    </xf>
    <xf numFmtId="0" fontId="28" fillId="0" borderId="10" xfId="43" applyFont="1" applyBorder="1" applyAlignment="1">
      <alignment horizontal="center" vertical="center" shrinkToFit="1"/>
    </xf>
    <xf numFmtId="0" fontId="36" fillId="0" borderId="10" xfId="43" applyFont="1" applyBorder="1" applyAlignment="1">
      <alignment vertical="center" wrapText="1"/>
    </xf>
    <xf numFmtId="0" fontId="28" fillId="0" borderId="15" xfId="43" applyFont="1" applyBorder="1" applyAlignment="1">
      <alignment horizontal="center" vertical="center" shrinkToFit="1"/>
    </xf>
    <xf numFmtId="0" fontId="36" fillId="0" borderId="15" xfId="43" applyFont="1" applyBorder="1" applyAlignment="1">
      <alignment vertical="center" wrapText="1"/>
    </xf>
    <xf numFmtId="0" fontId="27" fillId="0" borderId="10" xfId="43" applyFont="1" applyBorder="1" applyAlignment="1">
      <alignment horizontal="left" vertical="center" wrapText="1" shrinkToFit="1"/>
    </xf>
    <xf numFmtId="0" fontId="23" fillId="0" borderId="10" xfId="43" applyFont="1" applyBorder="1" applyAlignment="1">
      <alignment vertical="center" wrapText="1"/>
    </xf>
    <xf numFmtId="0" fontId="40" fillId="35" borderId="11" xfId="43" applyFont="1" applyFill="1" applyBorder="1" applyAlignment="1">
      <alignment vertical="center" shrinkToFit="1"/>
    </xf>
    <xf numFmtId="0" fontId="41" fillId="35" borderId="11" xfId="43" applyFont="1" applyFill="1" applyBorder="1" applyAlignment="1">
      <alignment vertical="center" wrapText="1" shrinkToFit="1"/>
    </xf>
    <xf numFmtId="0" fontId="42" fillId="35" borderId="11" xfId="43" applyFont="1" applyFill="1" applyBorder="1" applyAlignment="1">
      <alignment vertical="center" shrinkToFit="1"/>
    </xf>
    <xf numFmtId="38" fontId="23" fillId="0" borderId="10" xfId="44" applyFont="1" applyFill="1" applyBorder="1" applyAlignment="1">
      <alignment vertical="center" shrinkToFit="1"/>
    </xf>
    <xf numFmtId="0" fontId="23" fillId="0" borderId="15" xfId="43" applyFont="1" applyBorder="1" applyAlignment="1">
      <alignment vertical="center" shrinkToFit="1"/>
    </xf>
    <xf numFmtId="0" fontId="37" fillId="35" borderId="19" xfId="43" applyFont="1" applyFill="1" applyBorder="1" applyAlignment="1">
      <alignment vertical="center" shrinkToFit="1"/>
    </xf>
    <xf numFmtId="0" fontId="33" fillId="35" borderId="19" xfId="43" applyFont="1" applyFill="1" applyBorder="1" applyAlignment="1">
      <alignment vertical="center" wrapText="1" shrinkToFit="1"/>
    </xf>
    <xf numFmtId="177" fontId="23" fillId="0" borderId="10" xfId="44" applyNumberFormat="1" applyFont="1" applyFill="1" applyBorder="1" applyAlignment="1">
      <alignment vertical="center" shrinkToFit="1"/>
    </xf>
    <xf numFmtId="0" fontId="43" fillId="0" borderId="0" xfId="43" applyFont="1">
      <alignment vertical="center"/>
    </xf>
    <xf numFmtId="0" fontId="44" fillId="35" borderId="19" xfId="43" applyFont="1" applyFill="1" applyBorder="1" applyAlignment="1">
      <alignment vertical="center" wrapText="1" shrinkToFit="1"/>
    </xf>
    <xf numFmtId="3" fontId="32" fillId="36" borderId="19" xfId="43" applyNumberFormat="1" applyFont="1" applyFill="1" applyBorder="1" applyAlignment="1">
      <alignment horizontal="right" vertical="center" shrinkToFit="1"/>
    </xf>
    <xf numFmtId="3" fontId="32" fillId="36" borderId="20" xfId="43" applyNumberFormat="1" applyFont="1" applyFill="1" applyBorder="1" applyAlignment="1">
      <alignment horizontal="right" vertical="center" shrinkToFit="1"/>
    </xf>
    <xf numFmtId="0" fontId="28" fillId="0" borderId="10" xfId="43" applyFont="1" applyBorder="1" applyAlignment="1">
      <alignment horizontal="left" vertical="center" wrapText="1" shrinkToFit="1"/>
    </xf>
    <xf numFmtId="0" fontId="25" fillId="33" borderId="0" xfId="43" applyFont="1" applyFill="1">
      <alignment vertical="center"/>
    </xf>
    <xf numFmtId="0" fontId="28" fillId="0" borderId="15" xfId="43" applyFont="1" applyBorder="1" applyAlignment="1">
      <alignment horizontal="left" vertical="center" wrapText="1" shrinkToFit="1"/>
    </xf>
    <xf numFmtId="0" fontId="28" fillId="0" borderId="15" xfId="43" applyFont="1" applyBorder="1" applyAlignment="1">
      <alignment vertical="center" shrinkToFit="1"/>
    </xf>
    <xf numFmtId="38" fontId="23" fillId="0" borderId="15" xfId="44" applyFont="1" applyFill="1" applyBorder="1" applyAlignment="1">
      <alignment vertical="center" shrinkToFit="1"/>
    </xf>
    <xf numFmtId="49" fontId="28" fillId="0" borderId="10" xfId="43" applyNumberFormat="1" applyFont="1" applyBorder="1" applyAlignment="1">
      <alignment vertical="center" wrapText="1" shrinkToFit="1"/>
    </xf>
    <xf numFmtId="0" fontId="32" fillId="35" borderId="19" xfId="43" applyFont="1" applyFill="1" applyBorder="1" applyAlignment="1">
      <alignment horizontal="right" vertical="center" shrinkToFit="1"/>
    </xf>
    <xf numFmtId="0" fontId="23" fillId="0" borderId="19" xfId="43" applyFont="1" applyBorder="1" applyAlignment="1">
      <alignment vertical="center" shrinkToFit="1"/>
    </xf>
    <xf numFmtId="0" fontId="34" fillId="35" borderId="19" xfId="43" applyFont="1" applyFill="1" applyBorder="1" applyAlignment="1">
      <alignment vertical="center" wrapText="1" shrinkToFit="1"/>
    </xf>
    <xf numFmtId="0" fontId="45" fillId="0" borderId="20" xfId="43" applyFont="1" applyBorder="1">
      <alignment vertical="center"/>
    </xf>
    <xf numFmtId="0" fontId="46" fillId="34" borderId="18" xfId="43" applyFont="1" applyFill="1" applyBorder="1" applyAlignment="1">
      <alignment horizontal="right" vertical="center" shrinkToFit="1"/>
    </xf>
    <xf numFmtId="0" fontId="29" fillId="34" borderId="19" xfId="43" applyFont="1" applyFill="1" applyBorder="1" applyAlignment="1">
      <alignment vertical="center" wrapText="1"/>
    </xf>
    <xf numFmtId="3" fontId="46" fillId="34" borderId="19" xfId="43" applyNumberFormat="1" applyFont="1" applyFill="1" applyBorder="1" applyAlignment="1">
      <alignment horizontal="right" vertical="center" shrinkToFit="1"/>
    </xf>
    <xf numFmtId="0" fontId="46" fillId="34" borderId="20" xfId="43" applyFont="1" applyFill="1" applyBorder="1" applyAlignment="1">
      <alignment horizontal="right" vertical="center" shrinkToFit="1"/>
    </xf>
    <xf numFmtId="0" fontId="25" fillId="0" borderId="25" xfId="43" applyFont="1" applyBorder="1">
      <alignment vertical="center"/>
    </xf>
    <xf numFmtId="0" fontId="23" fillId="0" borderId="0" xfId="43" applyFont="1" applyAlignment="1">
      <alignment horizontal="left" vertical="center"/>
    </xf>
    <xf numFmtId="0" fontId="28" fillId="33" borderId="12" xfId="43" applyFont="1" applyFill="1" applyBorder="1" applyAlignment="1">
      <alignment vertical="center" wrapText="1" shrinkToFit="1"/>
    </xf>
    <xf numFmtId="0" fontId="35" fillId="33" borderId="12" xfId="43" applyFont="1" applyFill="1" applyBorder="1" applyAlignment="1">
      <alignment horizontal="center" vertical="center" shrinkToFit="1"/>
    </xf>
    <xf numFmtId="0" fontId="36" fillId="33" borderId="12" xfId="43" applyFont="1" applyFill="1" applyBorder="1" applyAlignment="1">
      <alignment vertical="center" wrapText="1" shrinkToFit="1"/>
    </xf>
    <xf numFmtId="177" fontId="36" fillId="33" borderId="12" xfId="43" applyNumberFormat="1" applyFont="1" applyFill="1" applyBorder="1" applyAlignment="1">
      <alignment vertical="center" shrinkToFit="1"/>
    </xf>
    <xf numFmtId="177" fontId="28" fillId="33" borderId="12" xfId="43" applyNumberFormat="1" applyFont="1" applyFill="1" applyBorder="1" applyAlignment="1">
      <alignment vertical="center" shrinkToFit="1"/>
    </xf>
    <xf numFmtId="0" fontId="28" fillId="33" borderId="10" xfId="43" applyFont="1" applyFill="1" applyBorder="1" applyAlignment="1">
      <alignment vertical="center" wrapText="1" shrinkToFit="1"/>
    </xf>
    <xf numFmtId="0" fontId="35" fillId="33" borderId="10" xfId="43" applyFont="1" applyFill="1" applyBorder="1" applyAlignment="1">
      <alignment horizontal="center" vertical="center" shrinkToFit="1"/>
    </xf>
    <xf numFmtId="0" fontId="36" fillId="33" borderId="10" xfId="43" applyFont="1" applyFill="1" applyBorder="1" applyAlignment="1">
      <alignment vertical="center" wrapText="1" shrinkToFit="1"/>
    </xf>
    <xf numFmtId="177" fontId="36" fillId="33" borderId="10" xfId="43" applyNumberFormat="1" applyFont="1" applyFill="1" applyBorder="1" applyAlignment="1">
      <alignment vertical="center" shrinkToFit="1"/>
    </xf>
    <xf numFmtId="177" fontId="28" fillId="33" borderId="10" xfId="43" applyNumberFormat="1" applyFont="1" applyFill="1" applyBorder="1" applyAlignment="1">
      <alignment vertical="center" shrinkToFit="1"/>
    </xf>
    <xf numFmtId="0" fontId="28" fillId="33" borderId="15" xfId="43" applyFont="1" applyFill="1" applyBorder="1" applyAlignment="1">
      <alignment vertical="center" wrapText="1" shrinkToFit="1"/>
    </xf>
    <xf numFmtId="0" fontId="35" fillId="33" borderId="15" xfId="43" applyFont="1" applyFill="1" applyBorder="1" applyAlignment="1">
      <alignment horizontal="center" vertical="center" shrinkToFit="1"/>
    </xf>
    <xf numFmtId="0" fontId="36" fillId="33" borderId="15" xfId="43" applyFont="1" applyFill="1" applyBorder="1" applyAlignment="1">
      <alignment vertical="center" wrapText="1" shrinkToFit="1"/>
    </xf>
    <xf numFmtId="177" fontId="36" fillId="33" borderId="15" xfId="43" applyNumberFormat="1" applyFont="1" applyFill="1" applyBorder="1" applyAlignment="1">
      <alignment vertical="center" shrinkToFit="1"/>
    </xf>
    <xf numFmtId="177" fontId="28" fillId="33" borderId="15" xfId="43" applyNumberFormat="1" applyFont="1" applyFill="1" applyBorder="1" applyAlignment="1">
      <alignment vertical="center" shrinkToFit="1"/>
    </xf>
    <xf numFmtId="0" fontId="23" fillId="33" borderId="10" xfId="43" applyFont="1" applyFill="1" applyBorder="1" applyAlignment="1">
      <alignment horizontal="center" vertical="center" shrinkToFit="1"/>
    </xf>
    <xf numFmtId="0" fontId="27" fillId="33" borderId="10" xfId="43" applyFont="1" applyFill="1" applyBorder="1" applyAlignment="1">
      <alignment vertical="center" wrapText="1" shrinkToFit="1"/>
    </xf>
    <xf numFmtId="177" fontId="23" fillId="33" borderId="10" xfId="43" applyNumberFormat="1" applyFont="1" applyFill="1" applyBorder="1" applyAlignment="1">
      <alignment vertical="center" shrinkToFit="1"/>
    </xf>
    <xf numFmtId="0" fontId="23" fillId="33" borderId="10" xfId="43" applyFont="1" applyFill="1" applyBorder="1" applyAlignment="1">
      <alignment vertical="center" wrapText="1" shrinkToFit="1"/>
    </xf>
    <xf numFmtId="0" fontId="23" fillId="33" borderId="10" xfId="43" applyFont="1" applyFill="1" applyBorder="1" applyAlignment="1">
      <alignment vertical="center" shrinkToFit="1"/>
    </xf>
    <xf numFmtId="0" fontId="27" fillId="33" borderId="10" xfId="43" applyFont="1" applyFill="1" applyBorder="1" applyAlignment="1">
      <alignment vertical="center" wrapText="1"/>
    </xf>
    <xf numFmtId="0" fontId="23" fillId="33" borderId="15" xfId="43" applyFont="1" applyFill="1" applyBorder="1" applyAlignment="1">
      <alignment vertical="center" wrapText="1" shrinkToFit="1"/>
    </xf>
    <xf numFmtId="0" fontId="23" fillId="33" borderId="15" xfId="43" applyFont="1" applyFill="1" applyBorder="1" applyAlignment="1">
      <alignment horizontal="center" vertical="center" shrinkToFit="1"/>
    </xf>
    <xf numFmtId="0" fontId="27" fillId="33" borderId="15" xfId="43" applyFont="1" applyFill="1" applyBorder="1" applyAlignment="1">
      <alignment vertical="center" wrapText="1" shrinkToFit="1"/>
    </xf>
    <xf numFmtId="177" fontId="23" fillId="33" borderId="15" xfId="43" applyNumberFormat="1" applyFont="1" applyFill="1" applyBorder="1" applyAlignment="1">
      <alignment vertical="center" shrinkToFit="1"/>
    </xf>
    <xf numFmtId="0" fontId="28" fillId="33" borderId="10" xfId="43" applyFont="1" applyFill="1" applyBorder="1" applyAlignment="1">
      <alignment vertical="center" shrinkToFit="1"/>
    </xf>
    <xf numFmtId="0" fontId="27" fillId="33" borderId="11" xfId="43" applyFont="1" applyFill="1" applyBorder="1" applyAlignment="1">
      <alignment vertical="center" shrinkToFit="1"/>
    </xf>
    <xf numFmtId="3" fontId="23" fillId="33" borderId="10" xfId="43" applyNumberFormat="1" applyFont="1" applyFill="1" applyBorder="1" applyAlignment="1">
      <alignment horizontal="right" vertical="center" shrinkToFit="1"/>
    </xf>
    <xf numFmtId="38" fontId="23" fillId="33" borderId="10" xfId="44" applyFont="1" applyFill="1" applyBorder="1" applyAlignment="1">
      <alignment horizontal="right" vertical="center" shrinkToFit="1"/>
    </xf>
    <xf numFmtId="0" fontId="23" fillId="33" borderId="10" xfId="43" applyFont="1" applyFill="1" applyBorder="1" applyAlignment="1">
      <alignment horizontal="left" vertical="center" wrapText="1" shrinkToFit="1"/>
    </xf>
    <xf numFmtId="38" fontId="23" fillId="33" borderId="10" xfId="44" applyFont="1" applyFill="1" applyBorder="1" applyAlignment="1">
      <alignment vertical="center" shrinkToFit="1"/>
    </xf>
    <xf numFmtId="0" fontId="23" fillId="33" borderId="15" xfId="43" applyFont="1" applyFill="1" applyBorder="1" applyAlignment="1">
      <alignment vertical="center" shrinkToFit="1"/>
    </xf>
    <xf numFmtId="0" fontId="27" fillId="33" borderId="15" xfId="43" applyFont="1" applyFill="1" applyBorder="1" applyAlignment="1">
      <alignment vertical="center" wrapText="1"/>
    </xf>
    <xf numFmtId="0" fontId="27" fillId="33" borderId="10" xfId="43" applyFont="1" applyFill="1" applyBorder="1" applyAlignment="1">
      <alignment horizontal="left" vertical="center" wrapText="1" shrinkToFit="1"/>
    </xf>
    <xf numFmtId="0" fontId="27" fillId="33" borderId="15" xfId="43" applyFont="1" applyFill="1" applyBorder="1" applyAlignment="1">
      <alignment horizontal="left" vertical="center" wrapText="1" shrinkToFit="1"/>
    </xf>
    <xf numFmtId="177" fontId="23" fillId="33" borderId="10" xfId="44" applyNumberFormat="1" applyFont="1" applyFill="1" applyBorder="1" applyAlignment="1">
      <alignment vertical="center" shrinkToFit="1"/>
    </xf>
    <xf numFmtId="177" fontId="23" fillId="33" borderId="15" xfId="44" applyNumberFormat="1" applyFont="1" applyFill="1" applyBorder="1" applyAlignment="1">
      <alignment vertical="center" shrinkToFit="1"/>
    </xf>
    <xf numFmtId="0" fontId="28" fillId="33" borderId="10" xfId="43" applyFont="1" applyFill="1" applyBorder="1" applyAlignment="1">
      <alignment horizontal="center" vertical="center" shrinkToFit="1"/>
    </xf>
    <xf numFmtId="177" fontId="28" fillId="33" borderId="10" xfId="44" applyNumberFormat="1" applyFont="1" applyFill="1" applyBorder="1" applyAlignment="1">
      <alignment vertical="center" shrinkToFit="1"/>
    </xf>
    <xf numFmtId="0" fontId="36" fillId="33" borderId="10" xfId="43" applyFont="1" applyFill="1" applyBorder="1" applyAlignment="1">
      <alignment vertical="center" wrapText="1"/>
    </xf>
    <xf numFmtId="0" fontId="28" fillId="33" borderId="10" xfId="43" applyFont="1" applyFill="1" applyBorder="1" applyAlignment="1">
      <alignment vertical="center" wrapText="1"/>
    </xf>
    <xf numFmtId="0" fontId="28" fillId="33" borderId="15" xfId="43" applyFont="1" applyFill="1" applyBorder="1" applyAlignment="1">
      <alignment horizontal="center" vertical="center" shrinkToFit="1"/>
    </xf>
    <xf numFmtId="0" fontId="36" fillId="33" borderId="15" xfId="43" applyFont="1" applyFill="1" applyBorder="1" applyAlignment="1">
      <alignment vertical="center" wrapText="1"/>
    </xf>
    <xf numFmtId="177" fontId="28" fillId="33" borderId="15" xfId="44" applyNumberFormat="1" applyFont="1" applyFill="1" applyBorder="1" applyAlignment="1">
      <alignment vertical="center" shrinkToFit="1"/>
    </xf>
    <xf numFmtId="177" fontId="26" fillId="33" borderId="10" xfId="44" applyNumberFormat="1" applyFont="1" applyFill="1" applyBorder="1" applyAlignment="1">
      <alignment vertical="center" shrinkToFit="1"/>
    </xf>
    <xf numFmtId="0" fontId="28" fillId="33" borderId="10" xfId="43" applyFont="1" applyFill="1" applyBorder="1" applyAlignment="1">
      <alignment horizontal="center" vertical="center" wrapText="1" shrinkToFit="1"/>
    </xf>
    <xf numFmtId="0" fontId="23" fillId="33" borderId="13" xfId="43" applyFont="1" applyFill="1" applyBorder="1">
      <alignment vertical="center"/>
    </xf>
    <xf numFmtId="178" fontId="23" fillId="33" borderId="13" xfId="43" applyNumberFormat="1" applyFont="1" applyFill="1" applyBorder="1">
      <alignment vertical="center"/>
    </xf>
    <xf numFmtId="0" fontId="23" fillId="33" borderId="10" xfId="43" applyFont="1" applyFill="1" applyBorder="1">
      <alignment vertical="center"/>
    </xf>
    <xf numFmtId="178" fontId="23" fillId="33" borderId="10" xfId="43" applyNumberFormat="1" applyFont="1" applyFill="1" applyBorder="1">
      <alignment vertical="center"/>
    </xf>
    <xf numFmtId="0" fontId="23" fillId="33" borderId="12" xfId="43" applyFont="1" applyFill="1" applyBorder="1">
      <alignment vertical="center"/>
    </xf>
    <xf numFmtId="178" fontId="23" fillId="33" borderId="12" xfId="43" applyNumberFormat="1" applyFont="1" applyFill="1" applyBorder="1">
      <alignment vertical="center"/>
    </xf>
    <xf numFmtId="0" fontId="26" fillId="33" borderId="13" xfId="43" applyFont="1" applyFill="1" applyBorder="1">
      <alignment vertical="center"/>
    </xf>
    <xf numFmtId="178" fontId="26" fillId="33" borderId="13" xfId="43" applyNumberFormat="1" applyFont="1" applyFill="1" applyBorder="1">
      <alignment vertical="center"/>
    </xf>
    <xf numFmtId="0" fontId="23" fillId="33" borderId="15" xfId="43" applyFont="1" applyFill="1" applyBorder="1">
      <alignment vertical="center"/>
    </xf>
    <xf numFmtId="178" fontId="23" fillId="33" borderId="15" xfId="43" applyNumberFormat="1" applyFont="1" applyFill="1" applyBorder="1">
      <alignment vertical="center"/>
    </xf>
    <xf numFmtId="178" fontId="27" fillId="33" borderId="10" xfId="43" applyNumberFormat="1" applyFont="1" applyFill="1" applyBorder="1">
      <alignment vertical="center"/>
    </xf>
    <xf numFmtId="0" fontId="28" fillId="33" borderId="10" xfId="43" applyFont="1" applyFill="1" applyBorder="1">
      <alignment vertical="center"/>
    </xf>
    <xf numFmtId="0" fontId="23" fillId="33" borderId="14" xfId="43" applyFont="1" applyFill="1" applyBorder="1">
      <alignment vertical="center"/>
    </xf>
    <xf numFmtId="178" fontId="23" fillId="33" borderId="14" xfId="43" applyNumberFormat="1" applyFont="1" applyFill="1" applyBorder="1">
      <alignment vertical="center"/>
    </xf>
    <xf numFmtId="0" fontId="23" fillId="33" borderId="16" xfId="43" applyFont="1" applyFill="1" applyBorder="1">
      <alignment vertical="center"/>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A19" sqref="A19"/>
    </sheetView>
  </sheetViews>
  <sheetFormatPr defaultRowHeight="18.75" x14ac:dyDescent="0.4"/>
  <cols>
    <col min="1" max="1" width="27.625" bestFit="1" customWidth="1"/>
    <col min="2" max="3" width="13" bestFit="1" customWidth="1"/>
    <col min="4" max="4" width="12.125" bestFit="1" customWidth="1"/>
    <col min="5" max="5" width="15.125" bestFit="1" customWidth="1"/>
  </cols>
  <sheetData>
    <row r="1" spans="1:5" ht="17.25" customHeight="1" x14ac:dyDescent="0.4">
      <c r="E1" t="s">
        <v>169</v>
      </c>
    </row>
    <row r="2" spans="1:5" x14ac:dyDescent="0.4">
      <c r="A2" s="3" t="s">
        <v>170</v>
      </c>
      <c r="B2" s="1" t="s">
        <v>0</v>
      </c>
      <c r="C2" s="1" t="s">
        <v>1</v>
      </c>
      <c r="D2" s="1" t="s">
        <v>2</v>
      </c>
      <c r="E2" s="1" t="s">
        <v>3</v>
      </c>
    </row>
    <row r="3" spans="1:5" x14ac:dyDescent="0.4">
      <c r="A3" s="1" t="s">
        <v>4</v>
      </c>
      <c r="B3" s="2">
        <v>132400000</v>
      </c>
      <c r="C3" s="2">
        <v>115700000</v>
      </c>
      <c r="D3" s="4">
        <v>16700000</v>
      </c>
      <c r="E3" s="1">
        <v>14.4</v>
      </c>
    </row>
    <row r="4" spans="1:5" x14ac:dyDescent="0.4">
      <c r="A4" s="1" t="s">
        <v>5</v>
      </c>
      <c r="B4" s="2">
        <v>61312000</v>
      </c>
      <c r="C4" s="2">
        <v>61392000</v>
      </c>
      <c r="D4" s="4">
        <v>-80000</v>
      </c>
      <c r="E4" s="1">
        <v>-0.1</v>
      </c>
    </row>
    <row r="5" spans="1:5" x14ac:dyDescent="0.4">
      <c r="A5" s="1" t="s">
        <v>6</v>
      </c>
      <c r="B5" s="2">
        <v>29060000</v>
      </c>
      <c r="C5" s="2">
        <v>30080000</v>
      </c>
      <c r="D5" s="4">
        <v>-1020000</v>
      </c>
      <c r="E5" s="1">
        <v>-3.4</v>
      </c>
    </row>
    <row r="6" spans="1:5" x14ac:dyDescent="0.4">
      <c r="A6" s="1" t="s">
        <v>7</v>
      </c>
      <c r="B6" s="2">
        <v>5670000</v>
      </c>
      <c r="C6" s="2">
        <v>5590000</v>
      </c>
      <c r="D6" s="4">
        <v>80000</v>
      </c>
      <c r="E6" s="1">
        <v>1.4</v>
      </c>
    </row>
    <row r="7" spans="1:5" x14ac:dyDescent="0.4">
      <c r="A7" s="1" t="s">
        <v>8</v>
      </c>
      <c r="B7" s="2">
        <v>23970000</v>
      </c>
      <c r="C7" s="2">
        <v>22820000</v>
      </c>
      <c r="D7" s="4">
        <v>1150000</v>
      </c>
      <c r="E7" s="1">
        <v>5</v>
      </c>
    </row>
    <row r="8" spans="1:5" x14ac:dyDescent="0.4">
      <c r="A8" s="1" t="s">
        <v>9</v>
      </c>
      <c r="B8" s="2">
        <v>54000</v>
      </c>
      <c r="C8" s="2">
        <v>54000</v>
      </c>
      <c r="D8" s="4">
        <v>0</v>
      </c>
      <c r="E8" s="1">
        <v>0</v>
      </c>
    </row>
    <row r="9" spans="1:5" x14ac:dyDescent="0.4">
      <c r="A9" s="1" t="s">
        <v>10</v>
      </c>
      <c r="B9" s="2">
        <v>30000</v>
      </c>
      <c r="C9" s="2">
        <v>40000</v>
      </c>
      <c r="D9" s="4">
        <v>-10000</v>
      </c>
      <c r="E9" s="1">
        <v>-25</v>
      </c>
    </row>
    <row r="10" spans="1:5" x14ac:dyDescent="0.4">
      <c r="A10" s="1" t="s">
        <v>11</v>
      </c>
      <c r="B10" s="2">
        <v>2220000</v>
      </c>
      <c r="C10" s="2">
        <v>2500000</v>
      </c>
      <c r="D10" s="4">
        <v>-280000</v>
      </c>
      <c r="E10" s="1">
        <v>-11.2</v>
      </c>
    </row>
    <row r="11" spans="1:5" x14ac:dyDescent="0.4">
      <c r="A11" s="1" t="s">
        <v>12</v>
      </c>
      <c r="B11" s="2">
        <v>308000</v>
      </c>
      <c r="C11" s="2">
        <v>308000</v>
      </c>
      <c r="D11" s="4">
        <v>0</v>
      </c>
      <c r="E11" s="1">
        <v>0</v>
      </c>
    </row>
    <row r="12" spans="1:5" x14ac:dyDescent="0.4">
      <c r="A12" s="1" t="s">
        <v>13</v>
      </c>
      <c r="B12" s="2">
        <v>14396800</v>
      </c>
      <c r="C12" s="2">
        <v>14529800</v>
      </c>
      <c r="D12" s="4">
        <v>-133000</v>
      </c>
      <c r="E12" s="1">
        <v>-0.9</v>
      </c>
    </row>
    <row r="13" spans="1:5" x14ac:dyDescent="0.4">
      <c r="A13" s="1" t="s">
        <v>14</v>
      </c>
      <c r="B13" s="2">
        <v>10508200</v>
      </c>
      <c r="C13" s="2">
        <v>10467400</v>
      </c>
      <c r="D13" s="4">
        <v>40800</v>
      </c>
      <c r="E13" s="1">
        <v>0.4</v>
      </c>
    </row>
    <row r="14" spans="1:5" x14ac:dyDescent="0.4">
      <c r="A14" s="3" t="s">
        <v>171</v>
      </c>
      <c r="B14" s="2">
        <v>218617000</v>
      </c>
      <c r="C14" s="2">
        <v>202089200</v>
      </c>
      <c r="D14" s="4">
        <v>16527800</v>
      </c>
      <c r="E14" s="1">
        <v>8.1999999999999993</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85" zoomScaleNormal="85" workbookViewId="0"/>
  </sheetViews>
  <sheetFormatPr defaultRowHeight="18.75" x14ac:dyDescent="0.4"/>
  <cols>
    <col min="1" max="1" width="3.75" bestFit="1" customWidth="1"/>
    <col min="2" max="2" width="23.5" bestFit="1" customWidth="1"/>
    <col min="3" max="3" width="13" bestFit="1" customWidth="1"/>
    <col min="4" max="4" width="7.125" bestFit="1" customWidth="1"/>
    <col min="5" max="5" width="13" bestFit="1" customWidth="1"/>
    <col min="6" max="6" width="7.125" bestFit="1" customWidth="1"/>
    <col min="7" max="7" width="11" bestFit="1" customWidth="1"/>
    <col min="8" max="8" width="15.125" bestFit="1" customWidth="1"/>
  </cols>
  <sheetData>
    <row r="1" spans="1:8" ht="19.5" customHeight="1" x14ac:dyDescent="0.4">
      <c r="H1" t="s">
        <v>169</v>
      </c>
    </row>
    <row r="2" spans="1:8" x14ac:dyDescent="0.4">
      <c r="A2" s="1" t="s">
        <v>37</v>
      </c>
      <c r="B2" s="3" t="s">
        <v>173</v>
      </c>
      <c r="C2" s="1" t="s">
        <v>0</v>
      </c>
      <c r="D2" s="1" t="s">
        <v>36</v>
      </c>
      <c r="E2" s="1" t="s">
        <v>1</v>
      </c>
      <c r="F2" s="1" t="s">
        <v>36</v>
      </c>
      <c r="G2" s="1" t="s">
        <v>2</v>
      </c>
      <c r="H2" s="1" t="s">
        <v>3</v>
      </c>
    </row>
    <row r="3" spans="1:8" x14ac:dyDescent="0.4">
      <c r="A3" s="1">
        <v>1</v>
      </c>
      <c r="B3" s="1" t="s">
        <v>174</v>
      </c>
      <c r="C3" s="2">
        <v>50328000</v>
      </c>
      <c r="D3" s="1">
        <v>38</v>
      </c>
      <c r="E3" s="2">
        <v>47149000</v>
      </c>
      <c r="F3" s="1">
        <v>40.799999999999997</v>
      </c>
      <c r="G3" s="4">
        <v>3179000</v>
      </c>
      <c r="H3" s="1">
        <v>6.7</v>
      </c>
    </row>
    <row r="4" spans="1:8" x14ac:dyDescent="0.4">
      <c r="A4" s="1">
        <v>2</v>
      </c>
      <c r="B4" s="1" t="s">
        <v>34</v>
      </c>
      <c r="C4" s="2">
        <v>712000</v>
      </c>
      <c r="D4" s="1">
        <v>0.5</v>
      </c>
      <c r="E4" s="2">
        <v>717000</v>
      </c>
      <c r="F4" s="1">
        <v>0.6</v>
      </c>
      <c r="G4" s="4">
        <v>-5000</v>
      </c>
      <c r="H4" s="1">
        <v>-0.7</v>
      </c>
    </row>
    <row r="5" spans="1:8" x14ac:dyDescent="0.4">
      <c r="A5" s="1">
        <v>3</v>
      </c>
      <c r="B5" s="1" t="s">
        <v>33</v>
      </c>
      <c r="C5" s="2">
        <v>20000</v>
      </c>
      <c r="D5" s="1">
        <v>0</v>
      </c>
      <c r="E5" s="2">
        <v>20000</v>
      </c>
      <c r="F5" s="1">
        <v>0</v>
      </c>
      <c r="G5" s="4">
        <v>0</v>
      </c>
      <c r="H5" s="1">
        <v>0</v>
      </c>
    </row>
    <row r="6" spans="1:8" x14ac:dyDescent="0.4">
      <c r="A6" s="1">
        <v>4</v>
      </c>
      <c r="B6" s="1" t="s">
        <v>32</v>
      </c>
      <c r="C6" s="2">
        <v>300000</v>
      </c>
      <c r="D6" s="1">
        <v>0.2</v>
      </c>
      <c r="E6" s="2">
        <v>250000</v>
      </c>
      <c r="F6" s="1">
        <v>0.2</v>
      </c>
      <c r="G6" s="4">
        <v>50000</v>
      </c>
      <c r="H6" s="1">
        <v>20</v>
      </c>
    </row>
    <row r="7" spans="1:8" x14ac:dyDescent="0.4">
      <c r="A7" s="1">
        <v>5</v>
      </c>
      <c r="B7" s="1" t="s">
        <v>31</v>
      </c>
      <c r="C7" s="2">
        <v>200000</v>
      </c>
      <c r="D7" s="1">
        <v>0.1</v>
      </c>
      <c r="E7" s="2">
        <v>200000</v>
      </c>
      <c r="F7" s="1">
        <v>0.2</v>
      </c>
      <c r="G7" s="4">
        <v>0</v>
      </c>
      <c r="H7" s="1">
        <v>0</v>
      </c>
    </row>
    <row r="8" spans="1:8" x14ac:dyDescent="0.4">
      <c r="A8" s="1">
        <v>6</v>
      </c>
      <c r="B8" s="1" t="s">
        <v>30</v>
      </c>
      <c r="C8" s="2">
        <v>500000</v>
      </c>
      <c r="D8" s="1">
        <v>0.4</v>
      </c>
      <c r="E8" s="2">
        <v>500000</v>
      </c>
      <c r="F8" s="1">
        <v>0.4</v>
      </c>
      <c r="G8" s="4">
        <v>0</v>
      </c>
      <c r="H8" s="1">
        <v>0</v>
      </c>
    </row>
    <row r="9" spans="1:8" x14ac:dyDescent="0.4">
      <c r="A9" s="1">
        <v>7</v>
      </c>
      <c r="B9" s="1" t="s">
        <v>29</v>
      </c>
      <c r="C9" s="2">
        <v>7900000</v>
      </c>
      <c r="D9" s="1">
        <v>6</v>
      </c>
      <c r="E9" s="2">
        <v>7700000</v>
      </c>
      <c r="F9" s="1">
        <v>6.7</v>
      </c>
      <c r="G9" s="4">
        <v>200000</v>
      </c>
      <c r="H9" s="1">
        <v>2.6</v>
      </c>
    </row>
    <row r="10" spans="1:8" x14ac:dyDescent="0.4">
      <c r="A10" s="1">
        <v>8</v>
      </c>
      <c r="B10" s="1" t="s">
        <v>28</v>
      </c>
      <c r="C10" s="2">
        <v>150000</v>
      </c>
      <c r="D10" s="1">
        <v>0.1</v>
      </c>
      <c r="E10" s="2">
        <v>170000</v>
      </c>
      <c r="F10" s="1">
        <v>0.1</v>
      </c>
      <c r="G10" s="4">
        <v>-20000</v>
      </c>
      <c r="H10" s="1">
        <v>-11.8</v>
      </c>
    </row>
    <row r="11" spans="1:8" x14ac:dyDescent="0.4">
      <c r="A11" s="1">
        <v>9</v>
      </c>
      <c r="B11" s="1" t="s">
        <v>27</v>
      </c>
      <c r="C11" s="2">
        <v>300000</v>
      </c>
      <c r="D11" s="1">
        <v>0.2</v>
      </c>
      <c r="E11" s="2">
        <v>1990000</v>
      </c>
      <c r="F11" s="1">
        <v>1.7</v>
      </c>
      <c r="G11" s="4">
        <v>-1690000</v>
      </c>
      <c r="H11" s="1">
        <v>-84.9</v>
      </c>
    </row>
    <row r="12" spans="1:8" x14ac:dyDescent="0.4">
      <c r="A12" s="1">
        <v>10</v>
      </c>
      <c r="B12" s="1" t="s">
        <v>26</v>
      </c>
      <c r="C12" s="2">
        <v>7800000</v>
      </c>
      <c r="D12" s="1">
        <v>5.9</v>
      </c>
      <c r="E12" s="2">
        <v>5900000</v>
      </c>
      <c r="F12" s="1">
        <v>5.0999999999999996</v>
      </c>
      <c r="G12" s="4">
        <v>1900000</v>
      </c>
      <c r="H12" s="1">
        <v>32.200000000000003</v>
      </c>
    </row>
    <row r="13" spans="1:8" x14ac:dyDescent="0.4">
      <c r="A13" s="1">
        <v>11</v>
      </c>
      <c r="B13" s="1" t="s">
        <v>25</v>
      </c>
      <c r="C13" s="2">
        <v>38000</v>
      </c>
      <c r="D13" s="1">
        <v>0</v>
      </c>
      <c r="E13" s="2">
        <v>42000</v>
      </c>
      <c r="F13" s="1">
        <v>0</v>
      </c>
      <c r="G13" s="4">
        <v>-4000</v>
      </c>
      <c r="H13" s="1">
        <v>-9.5</v>
      </c>
    </row>
    <row r="14" spans="1:8" x14ac:dyDescent="0.4">
      <c r="A14" s="1">
        <v>12</v>
      </c>
      <c r="B14" s="1" t="s">
        <v>24</v>
      </c>
      <c r="C14" s="2">
        <v>3122800</v>
      </c>
      <c r="D14" s="1">
        <v>2.4</v>
      </c>
      <c r="E14" s="2">
        <v>532880</v>
      </c>
      <c r="F14" s="1">
        <v>0.5</v>
      </c>
      <c r="G14" s="4">
        <v>2589920</v>
      </c>
      <c r="H14" s="1">
        <v>486</v>
      </c>
    </row>
    <row r="15" spans="1:8" x14ac:dyDescent="0.4">
      <c r="A15" s="1">
        <v>13</v>
      </c>
      <c r="B15" s="1" t="s">
        <v>23</v>
      </c>
      <c r="C15" s="2">
        <v>1569449</v>
      </c>
      <c r="D15" s="1">
        <v>1.2</v>
      </c>
      <c r="E15" s="2">
        <v>1531925</v>
      </c>
      <c r="F15" s="1">
        <v>1.3</v>
      </c>
      <c r="G15" s="4">
        <v>37524</v>
      </c>
      <c r="H15" s="1">
        <v>2.4</v>
      </c>
    </row>
    <row r="16" spans="1:8" x14ac:dyDescent="0.4">
      <c r="A16" s="1">
        <v>14</v>
      </c>
      <c r="B16" s="1" t="s">
        <v>22</v>
      </c>
      <c r="C16" s="2">
        <v>24926280</v>
      </c>
      <c r="D16" s="1">
        <v>18.8</v>
      </c>
      <c r="E16" s="2">
        <v>20868640</v>
      </c>
      <c r="F16" s="1">
        <v>18</v>
      </c>
      <c r="G16" s="4">
        <v>4057640</v>
      </c>
      <c r="H16" s="1">
        <v>19.399999999999999</v>
      </c>
    </row>
    <row r="17" spans="1:8" x14ac:dyDescent="0.4">
      <c r="A17" s="1">
        <v>15</v>
      </c>
      <c r="B17" s="1" t="s">
        <v>21</v>
      </c>
      <c r="C17" s="2">
        <v>7887600</v>
      </c>
      <c r="D17" s="1">
        <v>6</v>
      </c>
      <c r="E17" s="2">
        <v>7607370</v>
      </c>
      <c r="F17" s="1">
        <v>6.6</v>
      </c>
      <c r="G17" s="4">
        <v>280230</v>
      </c>
      <c r="H17" s="1">
        <v>3.7</v>
      </c>
    </row>
    <row r="18" spans="1:8" x14ac:dyDescent="0.4">
      <c r="A18" s="1">
        <v>16</v>
      </c>
      <c r="B18" s="1" t="s">
        <v>20</v>
      </c>
      <c r="C18" s="2">
        <v>105679</v>
      </c>
      <c r="D18" s="1">
        <v>0.1</v>
      </c>
      <c r="E18" s="2">
        <v>103010</v>
      </c>
      <c r="F18" s="1">
        <v>0.1</v>
      </c>
      <c r="G18" s="4">
        <v>2669</v>
      </c>
      <c r="H18" s="1">
        <v>2.6</v>
      </c>
    </row>
    <row r="19" spans="1:8" x14ac:dyDescent="0.4">
      <c r="A19" s="1">
        <v>17</v>
      </c>
      <c r="B19" s="1" t="s">
        <v>19</v>
      </c>
      <c r="C19" s="2">
        <v>229000</v>
      </c>
      <c r="D19" s="1">
        <v>0.2</v>
      </c>
      <c r="E19" s="2">
        <v>52000</v>
      </c>
      <c r="F19" s="1">
        <v>0</v>
      </c>
      <c r="G19" s="4">
        <v>177000</v>
      </c>
      <c r="H19" s="1">
        <v>340.4</v>
      </c>
    </row>
    <row r="20" spans="1:8" x14ac:dyDescent="0.4">
      <c r="A20" s="1">
        <v>18</v>
      </c>
      <c r="B20" s="1" t="s">
        <v>18</v>
      </c>
      <c r="C20" s="2">
        <v>9653240</v>
      </c>
      <c r="D20" s="1">
        <v>7.3</v>
      </c>
      <c r="E20" s="2">
        <v>7138910</v>
      </c>
      <c r="F20" s="1">
        <v>6.2</v>
      </c>
      <c r="G20" s="4">
        <v>2514330</v>
      </c>
      <c r="H20" s="1">
        <v>35.200000000000003</v>
      </c>
    </row>
    <row r="21" spans="1:8" x14ac:dyDescent="0.4">
      <c r="A21" s="1">
        <v>19</v>
      </c>
      <c r="B21" s="1" t="s">
        <v>17</v>
      </c>
      <c r="C21" s="2">
        <v>1000000</v>
      </c>
      <c r="D21" s="1">
        <v>0.8</v>
      </c>
      <c r="E21" s="2">
        <v>1000000</v>
      </c>
      <c r="F21" s="1">
        <v>0.9</v>
      </c>
      <c r="G21" s="4">
        <v>0</v>
      </c>
      <c r="H21" s="1">
        <v>0</v>
      </c>
    </row>
    <row r="22" spans="1:8" x14ac:dyDescent="0.4">
      <c r="A22" s="1">
        <v>20</v>
      </c>
      <c r="B22" s="1" t="s">
        <v>16</v>
      </c>
      <c r="C22" s="2">
        <v>3061252</v>
      </c>
      <c r="D22" s="1">
        <v>2.2999999999999998</v>
      </c>
      <c r="E22" s="2">
        <v>3016865</v>
      </c>
      <c r="F22" s="1">
        <v>2.6</v>
      </c>
      <c r="G22" s="4">
        <v>44387</v>
      </c>
      <c r="H22" s="1">
        <v>1.5</v>
      </c>
    </row>
    <row r="23" spans="1:8" x14ac:dyDescent="0.4">
      <c r="A23" s="1">
        <v>21</v>
      </c>
      <c r="B23" s="1" t="s">
        <v>15</v>
      </c>
      <c r="C23" s="2">
        <v>12596700</v>
      </c>
      <c r="D23" s="1">
        <v>9.5</v>
      </c>
      <c r="E23" s="2">
        <v>9210400</v>
      </c>
      <c r="F23" s="1">
        <v>8</v>
      </c>
      <c r="G23" s="4">
        <v>3386300</v>
      </c>
      <c r="H23" s="1">
        <v>36.799999999999997</v>
      </c>
    </row>
    <row r="24" spans="1:8" x14ac:dyDescent="0.4">
      <c r="A24" s="1"/>
      <c r="B24" s="3" t="s">
        <v>172</v>
      </c>
      <c r="C24" s="2">
        <v>132400000</v>
      </c>
      <c r="D24" s="1">
        <v>100</v>
      </c>
      <c r="E24" s="2">
        <v>115700000</v>
      </c>
      <c r="F24" s="1">
        <v>100</v>
      </c>
      <c r="G24" s="4">
        <v>16700000</v>
      </c>
      <c r="H24" s="1">
        <v>14.4</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85" zoomScaleNormal="85" workbookViewId="0"/>
  </sheetViews>
  <sheetFormatPr defaultRowHeight="18.75" x14ac:dyDescent="0.4"/>
  <cols>
    <col min="1" max="1" width="3.75" bestFit="1" customWidth="1"/>
    <col min="2" max="3" width="13" bestFit="1" customWidth="1"/>
    <col min="4" max="4" width="7.125" bestFit="1" customWidth="1"/>
    <col min="5" max="5" width="13" bestFit="1" customWidth="1"/>
    <col min="6" max="6" width="7.125" bestFit="1" customWidth="1"/>
    <col min="7" max="7" width="11" bestFit="1" customWidth="1"/>
    <col min="8" max="8" width="15.125" bestFit="1" customWidth="1"/>
  </cols>
  <sheetData>
    <row r="1" spans="1:8" ht="20.25" customHeight="1" x14ac:dyDescent="0.4">
      <c r="H1" t="s">
        <v>169</v>
      </c>
    </row>
    <row r="2" spans="1:8" x14ac:dyDescent="0.4">
      <c r="A2" s="1" t="s">
        <v>37</v>
      </c>
      <c r="B2" s="3" t="s">
        <v>173</v>
      </c>
      <c r="C2" s="1" t="s">
        <v>0</v>
      </c>
      <c r="D2" s="1" t="s">
        <v>36</v>
      </c>
      <c r="E2" s="1" t="s">
        <v>1</v>
      </c>
      <c r="F2" s="1" t="s">
        <v>36</v>
      </c>
      <c r="G2" s="1" t="s">
        <v>2</v>
      </c>
      <c r="H2" s="1" t="s">
        <v>3</v>
      </c>
    </row>
    <row r="3" spans="1:8" x14ac:dyDescent="0.4">
      <c r="A3" s="1">
        <v>1</v>
      </c>
      <c r="B3" s="1" t="s">
        <v>51</v>
      </c>
      <c r="C3" s="2">
        <v>583174</v>
      </c>
      <c r="D3" s="1">
        <v>0.4</v>
      </c>
      <c r="E3" s="2">
        <v>582492</v>
      </c>
      <c r="F3" s="1">
        <v>0.5</v>
      </c>
      <c r="G3" s="4">
        <v>682</v>
      </c>
      <c r="H3" s="1">
        <v>0.1</v>
      </c>
    </row>
    <row r="4" spans="1:8" x14ac:dyDescent="0.4">
      <c r="A4" s="1">
        <v>2</v>
      </c>
      <c r="B4" s="1" t="s">
        <v>50</v>
      </c>
      <c r="C4" s="2">
        <v>13511614</v>
      </c>
      <c r="D4" s="1">
        <v>10.199999999999999</v>
      </c>
      <c r="E4" s="2">
        <v>10949269</v>
      </c>
      <c r="F4" s="1">
        <v>9.5</v>
      </c>
      <c r="G4" s="4">
        <v>2562345</v>
      </c>
      <c r="H4" s="1">
        <v>23.4</v>
      </c>
    </row>
    <row r="5" spans="1:8" x14ac:dyDescent="0.4">
      <c r="A5" s="1">
        <v>3</v>
      </c>
      <c r="B5" s="1" t="s">
        <v>49</v>
      </c>
      <c r="C5" s="2">
        <v>58802606</v>
      </c>
      <c r="D5" s="1">
        <v>44.4</v>
      </c>
      <c r="E5" s="2">
        <v>55528644</v>
      </c>
      <c r="F5" s="1">
        <v>48</v>
      </c>
      <c r="G5" s="4">
        <v>3273962</v>
      </c>
      <c r="H5" s="1">
        <v>5.9</v>
      </c>
    </row>
    <row r="6" spans="1:8" x14ac:dyDescent="0.4">
      <c r="A6" s="1">
        <v>4</v>
      </c>
      <c r="B6" s="1" t="s">
        <v>48</v>
      </c>
      <c r="C6" s="2">
        <v>11505247</v>
      </c>
      <c r="D6" s="1">
        <v>8.6999999999999993</v>
      </c>
      <c r="E6" s="2">
        <v>10654617</v>
      </c>
      <c r="F6" s="1">
        <v>9.1999999999999993</v>
      </c>
      <c r="G6" s="4">
        <v>850630</v>
      </c>
      <c r="H6" s="1">
        <v>8</v>
      </c>
    </row>
    <row r="7" spans="1:8" x14ac:dyDescent="0.4">
      <c r="A7" s="1">
        <v>5</v>
      </c>
      <c r="B7" s="1" t="s">
        <v>47</v>
      </c>
      <c r="C7" s="2">
        <v>77837</v>
      </c>
      <c r="D7" s="1">
        <v>0.1</v>
      </c>
      <c r="E7" s="2">
        <v>77735</v>
      </c>
      <c r="F7" s="1">
        <v>0.1</v>
      </c>
      <c r="G7" s="4">
        <v>102</v>
      </c>
      <c r="H7" s="1">
        <v>0.1</v>
      </c>
    </row>
    <row r="8" spans="1:8" x14ac:dyDescent="0.4">
      <c r="A8" s="1">
        <v>6</v>
      </c>
      <c r="B8" s="1" t="s">
        <v>46</v>
      </c>
      <c r="C8" s="2">
        <v>599210</v>
      </c>
      <c r="D8" s="1">
        <v>0.4</v>
      </c>
      <c r="E8" s="2">
        <v>633315</v>
      </c>
      <c r="F8" s="1">
        <v>0.5</v>
      </c>
      <c r="G8" s="4">
        <v>-34105</v>
      </c>
      <c r="H8" s="1">
        <v>-5.4</v>
      </c>
    </row>
    <row r="9" spans="1:8" x14ac:dyDescent="0.4">
      <c r="A9" s="1">
        <v>7</v>
      </c>
      <c r="B9" s="1" t="s">
        <v>45</v>
      </c>
      <c r="C9" s="2">
        <v>833021</v>
      </c>
      <c r="D9" s="1">
        <v>0.6</v>
      </c>
      <c r="E9" s="2">
        <v>492611</v>
      </c>
      <c r="F9" s="1">
        <v>0.4</v>
      </c>
      <c r="G9" s="4">
        <v>340410</v>
      </c>
      <c r="H9" s="1">
        <v>69.099999999999994</v>
      </c>
    </row>
    <row r="10" spans="1:8" x14ac:dyDescent="0.4">
      <c r="A10" s="1">
        <v>8</v>
      </c>
      <c r="B10" s="1" t="s">
        <v>44</v>
      </c>
      <c r="C10" s="2">
        <v>10590118</v>
      </c>
      <c r="D10" s="1">
        <v>8</v>
      </c>
      <c r="E10" s="2">
        <v>9770890</v>
      </c>
      <c r="F10" s="1">
        <v>8.4</v>
      </c>
      <c r="G10" s="4">
        <v>819228</v>
      </c>
      <c r="H10" s="1">
        <v>8.4</v>
      </c>
    </row>
    <row r="11" spans="1:8" x14ac:dyDescent="0.4">
      <c r="A11" s="1">
        <v>9</v>
      </c>
      <c r="B11" s="1" t="s">
        <v>43</v>
      </c>
      <c r="C11" s="2">
        <v>8544330</v>
      </c>
      <c r="D11" s="1">
        <v>6.5</v>
      </c>
      <c r="E11" s="2">
        <v>3993352</v>
      </c>
      <c r="F11" s="1">
        <v>3.5</v>
      </c>
      <c r="G11" s="4">
        <v>4550978</v>
      </c>
      <c r="H11" s="1">
        <v>114</v>
      </c>
    </row>
    <row r="12" spans="1:8" x14ac:dyDescent="0.4">
      <c r="A12" s="1">
        <v>10</v>
      </c>
      <c r="B12" s="1" t="s">
        <v>42</v>
      </c>
      <c r="C12" s="2">
        <v>19309020</v>
      </c>
      <c r="D12" s="1">
        <v>14.6</v>
      </c>
      <c r="E12" s="2">
        <v>15127824</v>
      </c>
      <c r="F12" s="1">
        <v>13.1</v>
      </c>
      <c r="G12" s="4">
        <v>4181196</v>
      </c>
      <c r="H12" s="1">
        <v>27.6</v>
      </c>
    </row>
    <row r="13" spans="1:8" x14ac:dyDescent="0.4">
      <c r="A13" s="1">
        <v>11</v>
      </c>
      <c r="B13" s="1" t="s">
        <v>41</v>
      </c>
      <c r="C13" s="1">
        <v>10</v>
      </c>
      <c r="D13" s="1">
        <v>0</v>
      </c>
      <c r="E13" s="1">
        <v>10</v>
      </c>
      <c r="F13" s="1">
        <v>0</v>
      </c>
      <c r="G13" s="4">
        <v>0</v>
      </c>
      <c r="H13" s="1">
        <v>0</v>
      </c>
    </row>
    <row r="14" spans="1:8" x14ac:dyDescent="0.4">
      <c r="A14" s="1">
        <v>12</v>
      </c>
      <c r="B14" s="1" t="s">
        <v>40</v>
      </c>
      <c r="C14" s="2">
        <v>7797803</v>
      </c>
      <c r="D14" s="1">
        <v>5.9</v>
      </c>
      <c r="E14" s="2">
        <v>7727231</v>
      </c>
      <c r="F14" s="1">
        <v>6.7</v>
      </c>
      <c r="G14" s="4">
        <v>70572</v>
      </c>
      <c r="H14" s="1">
        <v>0.9</v>
      </c>
    </row>
    <row r="15" spans="1:8" x14ac:dyDescent="0.4">
      <c r="A15" s="1">
        <v>13</v>
      </c>
      <c r="B15" s="1" t="s">
        <v>39</v>
      </c>
      <c r="C15" s="2">
        <v>126010</v>
      </c>
      <c r="D15" s="1">
        <v>0.1</v>
      </c>
      <c r="E15" s="2">
        <v>42010</v>
      </c>
      <c r="F15" s="1">
        <v>0</v>
      </c>
      <c r="G15" s="4">
        <v>84000</v>
      </c>
      <c r="H15" s="1">
        <v>200</v>
      </c>
    </row>
    <row r="16" spans="1:8" x14ac:dyDescent="0.4">
      <c r="A16" s="1">
        <v>14</v>
      </c>
      <c r="B16" s="1" t="s">
        <v>38</v>
      </c>
      <c r="C16" s="2">
        <v>120000</v>
      </c>
      <c r="D16" s="1">
        <v>0.1</v>
      </c>
      <c r="E16" s="2">
        <v>120000</v>
      </c>
      <c r="F16" s="1">
        <v>0.1</v>
      </c>
      <c r="G16" s="4">
        <v>0</v>
      </c>
      <c r="H16" s="1">
        <v>0</v>
      </c>
    </row>
    <row r="17" spans="1:8" x14ac:dyDescent="0.4">
      <c r="A17" s="1"/>
      <c r="B17" s="3" t="s">
        <v>175</v>
      </c>
      <c r="C17" s="2">
        <v>132400000</v>
      </c>
      <c r="D17" s="1">
        <v>100</v>
      </c>
      <c r="E17" s="2">
        <v>115700000</v>
      </c>
      <c r="F17" s="1">
        <v>100</v>
      </c>
      <c r="G17" s="4">
        <v>16700000</v>
      </c>
      <c r="H17" s="1">
        <v>14.4</v>
      </c>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sheetViews>
  <sheetFormatPr defaultRowHeight="18.75" x14ac:dyDescent="0.4"/>
  <cols>
    <col min="1" max="1" width="15.125" bestFit="1" customWidth="1"/>
    <col min="2" max="2" width="13" bestFit="1" customWidth="1"/>
    <col min="3" max="3" width="7.125" bestFit="1" customWidth="1"/>
    <col min="4" max="4" width="13" bestFit="1" customWidth="1"/>
    <col min="5" max="5" width="7.125" bestFit="1" customWidth="1"/>
    <col min="6" max="6" width="11" bestFit="1" customWidth="1"/>
    <col min="7" max="7" width="15.125" bestFit="1" customWidth="1"/>
  </cols>
  <sheetData>
    <row r="1" spans="1:7" ht="20.25" customHeight="1" x14ac:dyDescent="0.4">
      <c r="G1" t="s">
        <v>169</v>
      </c>
    </row>
    <row r="2" spans="1:7" x14ac:dyDescent="0.4">
      <c r="A2" s="1" t="s">
        <v>761</v>
      </c>
      <c r="B2" s="1" t="s">
        <v>0</v>
      </c>
      <c r="C2" s="1" t="s">
        <v>36</v>
      </c>
      <c r="D2" s="1" t="s">
        <v>1</v>
      </c>
      <c r="E2" s="1" t="s">
        <v>36</v>
      </c>
      <c r="F2" s="1" t="s">
        <v>2</v>
      </c>
      <c r="G2" s="1" t="s">
        <v>3</v>
      </c>
    </row>
    <row r="3" spans="1:7" x14ac:dyDescent="0.4">
      <c r="A3" s="1" t="s">
        <v>62</v>
      </c>
      <c r="B3" s="2">
        <v>24398710</v>
      </c>
      <c r="C3" s="1">
        <v>18.399999999999999</v>
      </c>
      <c r="D3" s="2">
        <v>22924080</v>
      </c>
      <c r="E3" s="1">
        <v>19.8</v>
      </c>
      <c r="F3" s="4">
        <v>1474630</v>
      </c>
      <c r="G3" s="1">
        <v>6.4</v>
      </c>
    </row>
    <row r="4" spans="1:7" x14ac:dyDescent="0.4">
      <c r="A4" s="1" t="s">
        <v>61</v>
      </c>
      <c r="B4" s="2">
        <v>35393940</v>
      </c>
      <c r="C4" s="1">
        <v>26.8</v>
      </c>
      <c r="D4" s="2">
        <v>32291580</v>
      </c>
      <c r="E4" s="1">
        <v>27.9</v>
      </c>
      <c r="F4" s="4">
        <v>3102360</v>
      </c>
      <c r="G4" s="1">
        <v>9.6</v>
      </c>
    </row>
    <row r="5" spans="1:7" x14ac:dyDescent="0.4">
      <c r="A5" s="1" t="s">
        <v>40</v>
      </c>
      <c r="B5" s="2">
        <v>7797803</v>
      </c>
      <c r="C5" s="1">
        <v>5.9</v>
      </c>
      <c r="D5" s="2">
        <v>7727231</v>
      </c>
      <c r="E5" s="1">
        <v>6.7</v>
      </c>
      <c r="F5" s="4">
        <v>70572</v>
      </c>
      <c r="G5" s="1">
        <v>0.9</v>
      </c>
    </row>
    <row r="6" spans="1:7" x14ac:dyDescent="0.4">
      <c r="A6" s="3" t="s">
        <v>176</v>
      </c>
      <c r="B6" s="2">
        <v>67590453</v>
      </c>
      <c r="C6" s="1">
        <v>51.1</v>
      </c>
      <c r="D6" s="2">
        <v>62942891</v>
      </c>
      <c r="E6" s="1">
        <v>54.4</v>
      </c>
      <c r="F6" s="4">
        <v>4647562</v>
      </c>
      <c r="G6" s="1">
        <v>7.4</v>
      </c>
    </row>
    <row r="7" spans="1:7" x14ac:dyDescent="0.4">
      <c r="A7" s="1" t="s">
        <v>60</v>
      </c>
      <c r="B7" s="2">
        <v>22106196</v>
      </c>
      <c r="C7" s="1">
        <v>16.7</v>
      </c>
      <c r="D7" s="2">
        <v>19085382</v>
      </c>
      <c r="E7" s="1">
        <v>16.5</v>
      </c>
      <c r="F7" s="4">
        <v>3020814</v>
      </c>
      <c r="G7" s="1">
        <v>15.8</v>
      </c>
    </row>
    <row r="8" spans="1:7" x14ac:dyDescent="0.4">
      <c r="A8" s="1" t="s">
        <v>59</v>
      </c>
      <c r="B8" s="2">
        <v>526230</v>
      </c>
      <c r="C8" s="1">
        <v>0.4</v>
      </c>
      <c r="D8" s="2">
        <v>523980</v>
      </c>
      <c r="E8" s="1">
        <v>0.4</v>
      </c>
      <c r="F8" s="4">
        <v>2250</v>
      </c>
      <c r="G8" s="1">
        <v>0.4</v>
      </c>
    </row>
    <row r="9" spans="1:7" x14ac:dyDescent="0.4">
      <c r="A9" s="1" t="s">
        <v>58</v>
      </c>
      <c r="B9" s="2">
        <v>12167541</v>
      </c>
      <c r="C9" s="1">
        <v>9.1999999999999993</v>
      </c>
      <c r="D9" s="2">
        <v>11699927</v>
      </c>
      <c r="E9" s="1">
        <v>10.1</v>
      </c>
      <c r="F9" s="4">
        <v>467614</v>
      </c>
      <c r="G9" s="1">
        <v>4</v>
      </c>
    </row>
    <row r="10" spans="1:7" x14ac:dyDescent="0.4">
      <c r="A10" s="1" t="s">
        <v>57</v>
      </c>
      <c r="B10" s="2">
        <v>162120</v>
      </c>
      <c r="C10" s="1">
        <v>0.1</v>
      </c>
      <c r="D10" s="2">
        <v>69450</v>
      </c>
      <c r="E10" s="1">
        <v>0.1</v>
      </c>
      <c r="F10" s="4">
        <v>92670</v>
      </c>
      <c r="G10" s="1">
        <v>133.4</v>
      </c>
    </row>
    <row r="11" spans="1:7" x14ac:dyDescent="0.4">
      <c r="A11" s="1" t="s">
        <v>56</v>
      </c>
      <c r="B11" s="5">
        <v>0</v>
      </c>
      <c r="C11" s="6">
        <v>0</v>
      </c>
      <c r="D11" s="5">
        <v>0</v>
      </c>
      <c r="E11" s="6">
        <v>0</v>
      </c>
      <c r="F11" s="5">
        <v>0</v>
      </c>
      <c r="G11" s="6">
        <v>0</v>
      </c>
    </row>
    <row r="12" spans="1:7" x14ac:dyDescent="0.4">
      <c r="A12" s="1" t="s">
        <v>55</v>
      </c>
      <c r="B12" s="2">
        <v>140010</v>
      </c>
      <c r="C12" s="1">
        <v>0.1</v>
      </c>
      <c r="D12" s="2">
        <v>114010</v>
      </c>
      <c r="E12" s="1">
        <v>0.1</v>
      </c>
      <c r="F12" s="4">
        <v>26000</v>
      </c>
      <c r="G12" s="1">
        <v>22.8</v>
      </c>
    </row>
    <row r="13" spans="1:7" x14ac:dyDescent="0.4">
      <c r="A13" s="1" t="s">
        <v>54</v>
      </c>
      <c r="B13" s="2">
        <v>8762000</v>
      </c>
      <c r="C13" s="1">
        <v>6.6</v>
      </c>
      <c r="D13" s="2">
        <v>8230600</v>
      </c>
      <c r="E13" s="1">
        <v>7.1</v>
      </c>
      <c r="F13" s="4">
        <v>531400</v>
      </c>
      <c r="G13" s="1">
        <v>6.5</v>
      </c>
    </row>
    <row r="14" spans="1:7" x14ac:dyDescent="0.4">
      <c r="A14" s="1" t="s">
        <v>53</v>
      </c>
      <c r="B14" s="2">
        <v>20825440</v>
      </c>
      <c r="C14" s="1">
        <v>15.7</v>
      </c>
      <c r="D14" s="2">
        <v>12913750</v>
      </c>
      <c r="E14" s="1">
        <v>11.2</v>
      </c>
      <c r="F14" s="4">
        <v>7911690</v>
      </c>
      <c r="G14" s="1">
        <v>61.3</v>
      </c>
    </row>
    <row r="15" spans="1:7" x14ac:dyDescent="0.4">
      <c r="A15" s="1" t="s">
        <v>177</v>
      </c>
      <c r="B15" s="2">
        <v>5824600</v>
      </c>
      <c r="C15" s="1">
        <v>4.4000000000000004</v>
      </c>
      <c r="D15" s="2">
        <v>2147300</v>
      </c>
      <c r="E15" s="1">
        <v>1.9</v>
      </c>
      <c r="F15" s="4">
        <v>3677300</v>
      </c>
      <c r="G15" s="1">
        <v>171.3</v>
      </c>
    </row>
    <row r="16" spans="1:7" x14ac:dyDescent="0.4">
      <c r="A16" s="1" t="s">
        <v>178</v>
      </c>
      <c r="B16" s="2">
        <v>14905200</v>
      </c>
      <c r="C16" s="1">
        <v>11.2</v>
      </c>
      <c r="D16" s="2">
        <v>10654950</v>
      </c>
      <c r="E16" s="1">
        <v>9.1999999999999993</v>
      </c>
      <c r="F16" s="4">
        <v>4250250</v>
      </c>
      <c r="G16" s="1">
        <v>39.9</v>
      </c>
    </row>
    <row r="17" spans="1:7" x14ac:dyDescent="0.4">
      <c r="A17" s="1" t="s">
        <v>179</v>
      </c>
      <c r="B17" s="2">
        <v>95640</v>
      </c>
      <c r="C17" s="1">
        <v>0.1</v>
      </c>
      <c r="D17" s="2">
        <v>111500</v>
      </c>
      <c r="E17" s="1">
        <v>0.1</v>
      </c>
      <c r="F17" s="4">
        <v>-15860</v>
      </c>
      <c r="G17" s="1">
        <v>-14.2</v>
      </c>
    </row>
    <row r="18" spans="1:7" x14ac:dyDescent="0.4">
      <c r="A18" s="1" t="s">
        <v>52</v>
      </c>
      <c r="B18" s="1">
        <v>10</v>
      </c>
      <c r="C18" s="1">
        <v>0</v>
      </c>
      <c r="D18" s="1">
        <v>10</v>
      </c>
      <c r="E18" s="1">
        <v>0</v>
      </c>
      <c r="F18" s="4">
        <v>0</v>
      </c>
      <c r="G18" s="1">
        <v>0</v>
      </c>
    </row>
    <row r="19" spans="1:7" x14ac:dyDescent="0.4">
      <c r="A19" s="1" t="s">
        <v>38</v>
      </c>
      <c r="B19" s="2">
        <v>120000</v>
      </c>
      <c r="C19" s="1">
        <v>0.1</v>
      </c>
      <c r="D19" s="2">
        <v>120000</v>
      </c>
      <c r="E19" s="1">
        <v>0.1</v>
      </c>
      <c r="F19" s="4">
        <v>0</v>
      </c>
      <c r="G19" s="1">
        <v>0</v>
      </c>
    </row>
    <row r="20" spans="1:7" x14ac:dyDescent="0.4">
      <c r="A20" s="3" t="s">
        <v>175</v>
      </c>
      <c r="B20" s="2">
        <v>132400000</v>
      </c>
      <c r="C20" s="1">
        <v>100</v>
      </c>
      <c r="D20" s="2">
        <v>115700000</v>
      </c>
      <c r="E20" s="1">
        <v>100</v>
      </c>
      <c r="F20" s="4">
        <v>16700000</v>
      </c>
      <c r="G20" s="1">
        <v>14.4</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85" zoomScaleNormal="85" workbookViewId="0"/>
  </sheetViews>
  <sheetFormatPr defaultRowHeight="18.75" x14ac:dyDescent="0.4"/>
  <cols>
    <col min="1" max="1" width="21.375" bestFit="1" customWidth="1"/>
    <col min="2" max="2" width="23.5" bestFit="1" customWidth="1"/>
    <col min="3" max="3" width="13" bestFit="1" customWidth="1"/>
    <col min="4" max="4" width="7.125" bestFit="1" customWidth="1"/>
    <col min="5" max="5" width="13" bestFit="1" customWidth="1"/>
    <col min="6" max="6" width="7.125" bestFit="1" customWidth="1"/>
    <col min="7" max="7" width="12.125" bestFit="1" customWidth="1"/>
    <col min="8" max="8" width="15.125" bestFit="1" customWidth="1"/>
  </cols>
  <sheetData>
    <row r="1" spans="1:8" x14ac:dyDescent="0.4">
      <c r="H1" t="s">
        <v>169</v>
      </c>
    </row>
    <row r="2" spans="1:8" x14ac:dyDescent="0.4">
      <c r="A2" s="1" t="s">
        <v>63</v>
      </c>
      <c r="B2" s="3" t="s">
        <v>173</v>
      </c>
      <c r="C2" s="1" t="s">
        <v>0</v>
      </c>
      <c r="D2" s="1" t="s">
        <v>36</v>
      </c>
      <c r="E2" s="1" t="s">
        <v>1</v>
      </c>
      <c r="F2" s="1" t="s">
        <v>36</v>
      </c>
      <c r="G2" s="1" t="s">
        <v>2</v>
      </c>
      <c r="H2" s="1" t="s">
        <v>3</v>
      </c>
    </row>
    <row r="3" spans="1:8" x14ac:dyDescent="0.4">
      <c r="A3" s="3" t="s">
        <v>180</v>
      </c>
      <c r="B3" s="1" t="s">
        <v>35</v>
      </c>
      <c r="C3" s="2">
        <v>50328000</v>
      </c>
      <c r="D3" s="1">
        <v>38</v>
      </c>
      <c r="E3" s="2">
        <v>47149000</v>
      </c>
      <c r="F3" s="1">
        <v>40.799999999999997</v>
      </c>
      <c r="G3" s="4">
        <v>3179000</v>
      </c>
      <c r="H3" s="1">
        <v>6.7</v>
      </c>
    </row>
    <row r="4" spans="1:8" x14ac:dyDescent="0.4">
      <c r="A4" s="3" t="s">
        <v>180</v>
      </c>
      <c r="B4" s="1" t="s">
        <v>24</v>
      </c>
      <c r="C4" s="2">
        <v>3122800</v>
      </c>
      <c r="D4" s="1">
        <v>2.4</v>
      </c>
      <c r="E4" s="2">
        <v>532880</v>
      </c>
      <c r="F4" s="1">
        <v>0.5</v>
      </c>
      <c r="G4" s="4">
        <v>2589920</v>
      </c>
      <c r="H4" s="1">
        <v>486</v>
      </c>
    </row>
    <row r="5" spans="1:8" x14ac:dyDescent="0.4">
      <c r="A5" s="3" t="s">
        <v>180</v>
      </c>
      <c r="B5" s="1" t="s">
        <v>23</v>
      </c>
      <c r="C5" s="2">
        <v>1569449</v>
      </c>
      <c r="D5" s="1">
        <v>1.2</v>
      </c>
      <c r="E5" s="2">
        <v>1531925</v>
      </c>
      <c r="F5" s="1">
        <v>1.3</v>
      </c>
      <c r="G5" s="4">
        <v>37524</v>
      </c>
      <c r="H5" s="1">
        <v>2.4</v>
      </c>
    </row>
    <row r="6" spans="1:8" x14ac:dyDescent="0.4">
      <c r="A6" s="3" t="s">
        <v>180</v>
      </c>
      <c r="B6" s="1" t="s">
        <v>20</v>
      </c>
      <c r="C6" s="2">
        <v>105679</v>
      </c>
      <c r="D6" s="1">
        <v>0.1</v>
      </c>
      <c r="E6" s="2">
        <v>103010</v>
      </c>
      <c r="F6" s="1">
        <v>0.1</v>
      </c>
      <c r="G6" s="4">
        <v>2669</v>
      </c>
      <c r="H6" s="1">
        <v>2.6</v>
      </c>
    </row>
    <row r="7" spans="1:8" x14ac:dyDescent="0.4">
      <c r="A7" s="3" t="s">
        <v>180</v>
      </c>
      <c r="B7" s="1" t="s">
        <v>19</v>
      </c>
      <c r="C7" s="2">
        <v>229000</v>
      </c>
      <c r="D7" s="1">
        <v>0.2</v>
      </c>
      <c r="E7" s="2">
        <v>52000</v>
      </c>
      <c r="F7" s="1">
        <v>0</v>
      </c>
      <c r="G7" s="4">
        <v>177000</v>
      </c>
      <c r="H7" s="1">
        <v>340.4</v>
      </c>
    </row>
    <row r="8" spans="1:8" x14ac:dyDescent="0.4">
      <c r="A8" s="3" t="s">
        <v>180</v>
      </c>
      <c r="B8" s="1" t="s">
        <v>18</v>
      </c>
      <c r="C8" s="2">
        <v>9653240</v>
      </c>
      <c r="D8" s="1">
        <v>7.3</v>
      </c>
      <c r="E8" s="2">
        <v>7138910</v>
      </c>
      <c r="F8" s="1">
        <v>6.2</v>
      </c>
      <c r="G8" s="4">
        <v>2514330</v>
      </c>
      <c r="H8" s="1">
        <v>35.200000000000003</v>
      </c>
    </row>
    <row r="9" spans="1:8" x14ac:dyDescent="0.4">
      <c r="A9" s="3" t="s">
        <v>180</v>
      </c>
      <c r="B9" s="1" t="s">
        <v>17</v>
      </c>
      <c r="C9" s="2">
        <v>1000000</v>
      </c>
      <c r="D9" s="1">
        <v>0.8</v>
      </c>
      <c r="E9" s="2">
        <v>1000000</v>
      </c>
      <c r="F9" s="1">
        <v>0.9</v>
      </c>
      <c r="G9" s="4">
        <v>0</v>
      </c>
      <c r="H9" s="1">
        <v>0</v>
      </c>
    </row>
    <row r="10" spans="1:8" x14ac:dyDescent="0.4">
      <c r="A10" s="3" t="s">
        <v>180</v>
      </c>
      <c r="B10" s="1" t="s">
        <v>16</v>
      </c>
      <c r="C10" s="2">
        <v>3061252</v>
      </c>
      <c r="D10" s="1">
        <v>2.2999999999999998</v>
      </c>
      <c r="E10" s="2">
        <v>3016865</v>
      </c>
      <c r="F10" s="1">
        <v>2.6</v>
      </c>
      <c r="G10" s="4">
        <v>44387</v>
      </c>
      <c r="H10" s="1">
        <v>1.5</v>
      </c>
    </row>
    <row r="11" spans="1:8" x14ac:dyDescent="0.4">
      <c r="A11" s="3" t="s">
        <v>180</v>
      </c>
      <c r="B11" s="3" t="s">
        <v>182</v>
      </c>
      <c r="C11" s="2">
        <v>69069420</v>
      </c>
      <c r="D11" s="1">
        <v>52.3</v>
      </c>
      <c r="E11" s="2">
        <v>60524590</v>
      </c>
      <c r="F11" s="1">
        <v>52.4</v>
      </c>
      <c r="G11" s="4">
        <v>8544830</v>
      </c>
      <c r="H11" s="1">
        <v>14.1</v>
      </c>
    </row>
    <row r="12" spans="1:8" x14ac:dyDescent="0.4">
      <c r="A12" s="3" t="s">
        <v>181</v>
      </c>
      <c r="B12" s="1" t="s">
        <v>34</v>
      </c>
      <c r="C12" s="2">
        <v>712000</v>
      </c>
      <c r="D12" s="1">
        <v>0.5</v>
      </c>
      <c r="E12" s="2">
        <v>717000</v>
      </c>
      <c r="F12" s="1">
        <v>0.6</v>
      </c>
      <c r="G12" s="4">
        <v>-5000</v>
      </c>
      <c r="H12" s="1">
        <v>-0.7</v>
      </c>
    </row>
    <row r="13" spans="1:8" x14ac:dyDescent="0.4">
      <c r="A13" s="3" t="s">
        <v>181</v>
      </c>
      <c r="B13" s="1" t="s">
        <v>33</v>
      </c>
      <c r="C13" s="2">
        <v>20000</v>
      </c>
      <c r="D13" s="1">
        <v>0</v>
      </c>
      <c r="E13" s="2">
        <v>20000</v>
      </c>
      <c r="F13" s="1">
        <v>0</v>
      </c>
      <c r="G13" s="4">
        <v>0</v>
      </c>
      <c r="H13" s="1">
        <v>0</v>
      </c>
    </row>
    <row r="14" spans="1:8" x14ac:dyDescent="0.4">
      <c r="A14" s="3" t="s">
        <v>181</v>
      </c>
      <c r="B14" s="1" t="s">
        <v>32</v>
      </c>
      <c r="C14" s="2">
        <v>300000</v>
      </c>
      <c r="D14" s="1">
        <v>0.2</v>
      </c>
      <c r="E14" s="2">
        <v>250000</v>
      </c>
      <c r="F14" s="1">
        <v>0.2</v>
      </c>
      <c r="G14" s="4">
        <v>50000</v>
      </c>
      <c r="H14" s="1">
        <v>20</v>
      </c>
    </row>
    <row r="15" spans="1:8" x14ac:dyDescent="0.4">
      <c r="A15" s="3" t="s">
        <v>181</v>
      </c>
      <c r="B15" s="1" t="s">
        <v>31</v>
      </c>
      <c r="C15" s="2">
        <v>200000</v>
      </c>
      <c r="D15" s="1">
        <v>0.1</v>
      </c>
      <c r="E15" s="2">
        <v>200000</v>
      </c>
      <c r="F15" s="1">
        <v>0.2</v>
      </c>
      <c r="G15" s="4">
        <v>0</v>
      </c>
      <c r="H15" s="1">
        <v>0</v>
      </c>
    </row>
    <row r="16" spans="1:8" x14ac:dyDescent="0.4">
      <c r="A16" s="3" t="s">
        <v>181</v>
      </c>
      <c r="B16" s="1" t="s">
        <v>30</v>
      </c>
      <c r="C16" s="2">
        <v>500000</v>
      </c>
      <c r="D16" s="1">
        <v>0.4</v>
      </c>
      <c r="E16" s="2">
        <v>500000</v>
      </c>
      <c r="F16" s="1">
        <v>0.4</v>
      </c>
      <c r="G16" s="4">
        <v>0</v>
      </c>
      <c r="H16" s="1">
        <v>0</v>
      </c>
    </row>
    <row r="17" spans="1:8" x14ac:dyDescent="0.4">
      <c r="A17" s="3" t="s">
        <v>181</v>
      </c>
      <c r="B17" s="1" t="s">
        <v>29</v>
      </c>
      <c r="C17" s="2">
        <v>7900000</v>
      </c>
      <c r="D17" s="1">
        <v>6</v>
      </c>
      <c r="E17" s="2">
        <v>7700000</v>
      </c>
      <c r="F17" s="1">
        <v>6.7</v>
      </c>
      <c r="G17" s="4">
        <v>200000</v>
      </c>
      <c r="H17" s="1">
        <v>2.6</v>
      </c>
    </row>
    <row r="18" spans="1:8" x14ac:dyDescent="0.4">
      <c r="A18" s="3" t="s">
        <v>181</v>
      </c>
      <c r="B18" s="1" t="s">
        <v>28</v>
      </c>
      <c r="C18" s="2">
        <v>150000</v>
      </c>
      <c r="D18" s="1">
        <v>0.1</v>
      </c>
      <c r="E18" s="2">
        <v>170000</v>
      </c>
      <c r="F18" s="1">
        <v>0.1</v>
      </c>
      <c r="G18" s="4">
        <v>-20000</v>
      </c>
      <c r="H18" s="1">
        <v>-11.8</v>
      </c>
    </row>
    <row r="19" spans="1:8" x14ac:dyDescent="0.4">
      <c r="A19" s="3" t="s">
        <v>181</v>
      </c>
      <c r="B19" s="1" t="s">
        <v>27</v>
      </c>
      <c r="C19" s="2">
        <v>300000</v>
      </c>
      <c r="D19" s="1">
        <v>0.2</v>
      </c>
      <c r="E19" s="2">
        <v>1990000</v>
      </c>
      <c r="F19" s="1">
        <v>1.7</v>
      </c>
      <c r="G19" s="4">
        <v>-1690000</v>
      </c>
      <c r="H19" s="1">
        <v>-84.9</v>
      </c>
    </row>
    <row r="20" spans="1:8" x14ac:dyDescent="0.4">
      <c r="A20" s="3" t="s">
        <v>181</v>
      </c>
      <c r="B20" s="1" t="s">
        <v>26</v>
      </c>
      <c r="C20" s="2">
        <v>7800000</v>
      </c>
      <c r="D20" s="1">
        <v>5.9</v>
      </c>
      <c r="E20" s="2">
        <v>5900000</v>
      </c>
      <c r="F20" s="1">
        <v>5.0999999999999996</v>
      </c>
      <c r="G20" s="4">
        <v>1900000</v>
      </c>
      <c r="H20" s="1">
        <v>32.200000000000003</v>
      </c>
    </row>
    <row r="21" spans="1:8" x14ac:dyDescent="0.4">
      <c r="A21" s="3" t="s">
        <v>181</v>
      </c>
      <c r="B21" s="1" t="s">
        <v>25</v>
      </c>
      <c r="C21" s="2">
        <v>38000</v>
      </c>
      <c r="D21" s="1">
        <v>0</v>
      </c>
      <c r="E21" s="2">
        <v>42000</v>
      </c>
      <c r="F21" s="1">
        <v>0</v>
      </c>
      <c r="G21" s="4">
        <v>-4000</v>
      </c>
      <c r="H21" s="1">
        <v>-9.5</v>
      </c>
    </row>
    <row r="22" spans="1:8" x14ac:dyDescent="0.4">
      <c r="A22" s="3" t="s">
        <v>181</v>
      </c>
      <c r="B22" s="1" t="s">
        <v>22</v>
      </c>
      <c r="C22" s="2">
        <v>24926280</v>
      </c>
      <c r="D22" s="1">
        <v>18.8</v>
      </c>
      <c r="E22" s="2">
        <v>20868640</v>
      </c>
      <c r="F22" s="1">
        <v>18</v>
      </c>
      <c r="G22" s="4">
        <v>4057640</v>
      </c>
      <c r="H22" s="1">
        <v>19.399999999999999</v>
      </c>
    </row>
    <row r="23" spans="1:8" x14ac:dyDescent="0.4">
      <c r="A23" s="3" t="s">
        <v>181</v>
      </c>
      <c r="B23" s="1" t="s">
        <v>21</v>
      </c>
      <c r="C23" s="2">
        <v>7887600</v>
      </c>
      <c r="D23" s="1">
        <v>6</v>
      </c>
      <c r="E23" s="2">
        <v>7607370</v>
      </c>
      <c r="F23" s="1">
        <v>6.6</v>
      </c>
      <c r="G23" s="4">
        <v>280230</v>
      </c>
      <c r="H23" s="1">
        <v>3.7</v>
      </c>
    </row>
    <row r="24" spans="1:8" x14ac:dyDescent="0.4">
      <c r="A24" s="3" t="s">
        <v>181</v>
      </c>
      <c r="B24" s="1" t="s">
        <v>15</v>
      </c>
      <c r="C24" s="2">
        <v>12596700</v>
      </c>
      <c r="D24" s="1">
        <v>9.5</v>
      </c>
      <c r="E24" s="2">
        <v>9210400</v>
      </c>
      <c r="F24" s="1">
        <v>8</v>
      </c>
      <c r="G24" s="4">
        <v>3386300</v>
      </c>
      <c r="H24" s="1">
        <v>36.799999999999997</v>
      </c>
    </row>
    <row r="25" spans="1:8" x14ac:dyDescent="0.4">
      <c r="A25" s="3" t="s">
        <v>181</v>
      </c>
      <c r="B25" s="3" t="s">
        <v>182</v>
      </c>
      <c r="C25" s="2">
        <v>63330580</v>
      </c>
      <c r="D25" s="1">
        <v>47.7</v>
      </c>
      <c r="E25" s="2">
        <v>55175410</v>
      </c>
      <c r="F25" s="1">
        <v>47.6</v>
      </c>
      <c r="G25" s="4">
        <v>8155170</v>
      </c>
      <c r="H25" s="1">
        <v>14.8</v>
      </c>
    </row>
    <row r="26" spans="1:8" x14ac:dyDescent="0.4">
      <c r="A26" s="3" t="s">
        <v>172</v>
      </c>
      <c r="B26" s="1"/>
      <c r="C26" s="2">
        <v>132400000</v>
      </c>
      <c r="D26" s="1">
        <v>100</v>
      </c>
      <c r="E26" s="2">
        <v>115700000</v>
      </c>
      <c r="F26" s="1">
        <v>100</v>
      </c>
      <c r="G26" s="4">
        <v>16700000</v>
      </c>
      <c r="H26" s="1">
        <v>14.4</v>
      </c>
    </row>
  </sheetData>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C21" sqref="C21"/>
    </sheetView>
  </sheetViews>
  <sheetFormatPr defaultRowHeight="18.75" x14ac:dyDescent="0.4"/>
  <cols>
    <col min="1" max="1" width="40.125" bestFit="1" customWidth="1"/>
    <col min="2" max="2" width="28.75" bestFit="1" customWidth="1"/>
    <col min="3" max="3" width="15.125" bestFit="1" customWidth="1"/>
  </cols>
  <sheetData>
    <row r="1" spans="1:3" x14ac:dyDescent="0.4">
      <c r="C1" t="s">
        <v>186</v>
      </c>
    </row>
    <row r="2" spans="1:3" x14ac:dyDescent="0.4">
      <c r="A2" s="1" t="s">
        <v>183</v>
      </c>
      <c r="B2" s="1" t="s">
        <v>185</v>
      </c>
      <c r="C2" s="1" t="s">
        <v>184</v>
      </c>
    </row>
    <row r="3" spans="1:3" x14ac:dyDescent="0.4">
      <c r="A3" s="1" t="s">
        <v>80</v>
      </c>
      <c r="B3" s="1" t="s">
        <v>64</v>
      </c>
      <c r="C3" s="2">
        <v>39400</v>
      </c>
    </row>
    <row r="4" spans="1:3" x14ac:dyDescent="0.4">
      <c r="A4" s="1" t="s">
        <v>79</v>
      </c>
      <c r="B4" s="1" t="s">
        <v>64</v>
      </c>
      <c r="C4" s="2">
        <v>114000</v>
      </c>
    </row>
    <row r="5" spans="1:3" x14ac:dyDescent="0.4">
      <c r="A5" s="1" t="s">
        <v>78</v>
      </c>
      <c r="B5" s="1" t="s">
        <v>64</v>
      </c>
      <c r="C5" s="2">
        <v>40000</v>
      </c>
    </row>
    <row r="6" spans="1:3" x14ac:dyDescent="0.4">
      <c r="A6" s="1" t="s">
        <v>77</v>
      </c>
      <c r="B6" s="1" t="s">
        <v>64</v>
      </c>
      <c r="C6" s="2">
        <v>361500</v>
      </c>
    </row>
    <row r="7" spans="1:3" x14ac:dyDescent="0.4">
      <c r="A7" s="1" t="s">
        <v>76</v>
      </c>
      <c r="B7" s="1" t="s">
        <v>75</v>
      </c>
      <c r="C7" s="2">
        <v>5120</v>
      </c>
    </row>
    <row r="8" spans="1:3" x14ac:dyDescent="0.4">
      <c r="A8" s="1" t="s">
        <v>74</v>
      </c>
      <c r="B8" s="1" t="s">
        <v>64</v>
      </c>
      <c r="C8" s="2">
        <v>5400</v>
      </c>
    </row>
    <row r="9" spans="1:3" x14ac:dyDescent="0.4">
      <c r="A9" s="1" t="s">
        <v>73</v>
      </c>
      <c r="B9" s="1" t="s">
        <v>64</v>
      </c>
      <c r="C9" s="2">
        <v>274000</v>
      </c>
    </row>
    <row r="10" spans="1:3" x14ac:dyDescent="0.4">
      <c r="A10" s="1" t="s">
        <v>72</v>
      </c>
      <c r="B10" s="1" t="s">
        <v>64</v>
      </c>
      <c r="C10" s="2">
        <v>286000</v>
      </c>
    </row>
    <row r="11" spans="1:3" x14ac:dyDescent="0.4">
      <c r="A11" s="1" t="s">
        <v>71</v>
      </c>
      <c r="B11" s="1" t="s">
        <v>64</v>
      </c>
      <c r="C11" s="2">
        <v>1706000</v>
      </c>
    </row>
    <row r="12" spans="1:3" x14ac:dyDescent="0.4">
      <c r="A12" s="1" t="s">
        <v>70</v>
      </c>
      <c r="B12" s="1" t="s">
        <v>64</v>
      </c>
      <c r="C12" s="2">
        <v>54000</v>
      </c>
    </row>
    <row r="13" spans="1:3" x14ac:dyDescent="0.4">
      <c r="A13" s="1" t="s">
        <v>69</v>
      </c>
      <c r="B13" s="1" t="s">
        <v>64</v>
      </c>
      <c r="C13" s="2">
        <v>560000</v>
      </c>
    </row>
    <row r="14" spans="1:3" x14ac:dyDescent="0.4">
      <c r="A14" s="1" t="s">
        <v>68</v>
      </c>
      <c r="B14" s="1" t="s">
        <v>64</v>
      </c>
      <c r="C14" s="2">
        <v>7600</v>
      </c>
    </row>
    <row r="15" spans="1:3" x14ac:dyDescent="0.4">
      <c r="A15" s="1" t="s">
        <v>67</v>
      </c>
      <c r="B15" s="1" t="s">
        <v>64</v>
      </c>
      <c r="C15" s="2">
        <v>36500</v>
      </c>
    </row>
    <row r="16" spans="1:3" x14ac:dyDescent="0.4">
      <c r="A16" s="1" t="s">
        <v>66</v>
      </c>
      <c r="B16" s="1" t="s">
        <v>64</v>
      </c>
      <c r="C16" s="2">
        <v>280000</v>
      </c>
    </row>
    <row r="17" spans="1:3" x14ac:dyDescent="0.4">
      <c r="A17" s="1" t="s">
        <v>65</v>
      </c>
      <c r="B17" s="1" t="s">
        <v>64</v>
      </c>
      <c r="C17" s="2">
        <v>58000</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D16" sqref="D16"/>
    </sheetView>
  </sheetViews>
  <sheetFormatPr defaultRowHeight="18.75" x14ac:dyDescent="0.4"/>
  <cols>
    <col min="1" max="1" width="29.625" bestFit="1" customWidth="1"/>
    <col min="2" max="2" width="15.125" bestFit="1" customWidth="1"/>
  </cols>
  <sheetData>
    <row r="1" spans="1:2" x14ac:dyDescent="0.4">
      <c r="B1" s="7" t="s">
        <v>189</v>
      </c>
    </row>
    <row r="2" spans="1:2" x14ac:dyDescent="0.4">
      <c r="A2" s="3" t="s">
        <v>187</v>
      </c>
      <c r="B2" s="3" t="s">
        <v>188</v>
      </c>
    </row>
    <row r="3" spans="1:2" x14ac:dyDescent="0.4">
      <c r="A3" s="1" t="s">
        <v>110</v>
      </c>
      <c r="B3" s="2">
        <v>243700</v>
      </c>
    </row>
    <row r="4" spans="1:2" x14ac:dyDescent="0.4">
      <c r="A4" s="1" t="s">
        <v>109</v>
      </c>
      <c r="B4" s="2">
        <v>991300</v>
      </c>
    </row>
    <row r="5" spans="1:2" x14ac:dyDescent="0.4">
      <c r="A5" s="1" t="s">
        <v>108</v>
      </c>
      <c r="B5" s="2">
        <v>43400</v>
      </c>
    </row>
    <row r="6" spans="1:2" x14ac:dyDescent="0.4">
      <c r="A6" s="1" t="s">
        <v>107</v>
      </c>
      <c r="B6" s="2">
        <v>18300</v>
      </c>
    </row>
    <row r="7" spans="1:2" x14ac:dyDescent="0.4">
      <c r="A7" s="1" t="s">
        <v>106</v>
      </c>
      <c r="B7" s="2">
        <v>22600</v>
      </c>
    </row>
    <row r="8" spans="1:2" x14ac:dyDescent="0.4">
      <c r="A8" s="1" t="s">
        <v>105</v>
      </c>
      <c r="B8" s="2">
        <v>2500</v>
      </c>
    </row>
    <row r="9" spans="1:2" x14ac:dyDescent="0.4">
      <c r="A9" s="1" t="s">
        <v>104</v>
      </c>
      <c r="B9" s="2">
        <v>58500</v>
      </c>
    </row>
    <row r="10" spans="1:2" x14ac:dyDescent="0.4">
      <c r="A10" s="1" t="s">
        <v>103</v>
      </c>
      <c r="B10" s="2">
        <v>54300</v>
      </c>
    </row>
    <row r="11" spans="1:2" x14ac:dyDescent="0.4">
      <c r="A11" s="1" t="s">
        <v>102</v>
      </c>
      <c r="B11" s="2">
        <v>342900</v>
      </c>
    </row>
    <row r="12" spans="1:2" x14ac:dyDescent="0.4">
      <c r="A12" s="1" t="s">
        <v>101</v>
      </c>
      <c r="B12" s="2">
        <v>3300</v>
      </c>
    </row>
    <row r="13" spans="1:2" x14ac:dyDescent="0.4">
      <c r="A13" s="1" t="s">
        <v>100</v>
      </c>
      <c r="B13" s="2">
        <v>3700</v>
      </c>
    </row>
    <row r="14" spans="1:2" x14ac:dyDescent="0.4">
      <c r="A14" s="1" t="s">
        <v>99</v>
      </c>
      <c r="B14" s="2">
        <v>4200</v>
      </c>
    </row>
    <row r="15" spans="1:2" x14ac:dyDescent="0.4">
      <c r="A15" s="1" t="s">
        <v>98</v>
      </c>
      <c r="B15" s="2">
        <v>12600</v>
      </c>
    </row>
    <row r="16" spans="1:2" x14ac:dyDescent="0.4">
      <c r="A16" s="1" t="s">
        <v>97</v>
      </c>
      <c r="B16" s="2">
        <v>76100</v>
      </c>
    </row>
    <row r="17" spans="1:2" x14ac:dyDescent="0.4">
      <c r="A17" s="1" t="s">
        <v>96</v>
      </c>
      <c r="B17" s="2">
        <v>9600</v>
      </c>
    </row>
    <row r="18" spans="1:2" x14ac:dyDescent="0.4">
      <c r="A18" s="1" t="s">
        <v>95</v>
      </c>
      <c r="B18" s="2">
        <v>39800</v>
      </c>
    </row>
    <row r="19" spans="1:2" x14ac:dyDescent="0.4">
      <c r="A19" s="1" t="s">
        <v>94</v>
      </c>
      <c r="B19" s="2">
        <v>426500</v>
      </c>
    </row>
    <row r="20" spans="1:2" x14ac:dyDescent="0.4">
      <c r="A20" s="1" t="s">
        <v>93</v>
      </c>
      <c r="B20" s="2">
        <v>1166500</v>
      </c>
    </row>
    <row r="21" spans="1:2" x14ac:dyDescent="0.4">
      <c r="A21" s="1" t="s">
        <v>92</v>
      </c>
      <c r="B21" s="2">
        <v>308500</v>
      </c>
    </row>
    <row r="22" spans="1:2" x14ac:dyDescent="0.4">
      <c r="A22" s="1" t="s">
        <v>91</v>
      </c>
      <c r="B22" s="2">
        <v>294400</v>
      </c>
    </row>
    <row r="23" spans="1:2" x14ac:dyDescent="0.4">
      <c r="A23" s="1" t="s">
        <v>90</v>
      </c>
      <c r="B23" s="2">
        <v>6000</v>
      </c>
    </row>
    <row r="24" spans="1:2" x14ac:dyDescent="0.4">
      <c r="A24" s="1" t="s">
        <v>89</v>
      </c>
      <c r="B24" s="2">
        <v>117900</v>
      </c>
    </row>
    <row r="25" spans="1:2" x14ac:dyDescent="0.4">
      <c r="A25" s="1" t="s">
        <v>88</v>
      </c>
      <c r="B25" s="2">
        <v>2469900</v>
      </c>
    </row>
    <row r="26" spans="1:2" x14ac:dyDescent="0.4">
      <c r="A26" s="1" t="s">
        <v>87</v>
      </c>
      <c r="B26" s="2">
        <v>4500</v>
      </c>
    </row>
    <row r="27" spans="1:2" x14ac:dyDescent="0.4">
      <c r="A27" s="1" t="s">
        <v>86</v>
      </c>
      <c r="B27" s="2">
        <v>3848700</v>
      </c>
    </row>
    <row r="28" spans="1:2" x14ac:dyDescent="0.4">
      <c r="A28" s="1" t="s">
        <v>85</v>
      </c>
      <c r="B28" s="2">
        <v>1792600</v>
      </c>
    </row>
    <row r="29" spans="1:2" x14ac:dyDescent="0.4">
      <c r="A29" s="1" t="s">
        <v>84</v>
      </c>
      <c r="B29" s="2">
        <v>23100</v>
      </c>
    </row>
    <row r="30" spans="1:2" x14ac:dyDescent="0.4">
      <c r="A30" s="1" t="s">
        <v>83</v>
      </c>
      <c r="B30" s="2">
        <v>3600</v>
      </c>
    </row>
    <row r="31" spans="1:2" x14ac:dyDescent="0.4">
      <c r="A31" s="1" t="s">
        <v>82</v>
      </c>
      <c r="B31" s="2">
        <v>68000</v>
      </c>
    </row>
    <row r="32" spans="1:2" x14ac:dyDescent="0.4">
      <c r="A32" s="1" t="s">
        <v>81</v>
      </c>
      <c r="B32" s="2">
        <v>139700</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outlinePr showOutlineSymbols="0"/>
  </sheetPr>
  <dimension ref="A1:D151"/>
  <sheetViews>
    <sheetView showOutlineSymbols="0" zoomScaleNormal="100" zoomScaleSheetLayoutView="115" zoomScalePageLayoutView="120" workbookViewId="0">
      <selection activeCell="D108" sqref="D108"/>
    </sheetView>
  </sheetViews>
  <sheetFormatPr defaultColWidth="9" defaultRowHeight="18" customHeight="1" x14ac:dyDescent="0.4"/>
  <cols>
    <col min="1" max="1" width="22.625" style="12" customWidth="1"/>
    <col min="2" max="2" width="12.875" style="11" customWidth="1"/>
    <col min="3" max="3" width="46.75" style="9" customWidth="1"/>
    <col min="4" max="4" width="12.875" style="11" customWidth="1"/>
    <col min="5" max="16384" width="9" style="9"/>
  </cols>
  <sheetData>
    <row r="1" spans="1:4" ht="24" customHeight="1" x14ac:dyDescent="0.4">
      <c r="A1" s="8" t="s">
        <v>190</v>
      </c>
      <c r="B1" s="8"/>
      <c r="C1" s="8"/>
      <c r="D1" s="8"/>
    </row>
    <row r="2" spans="1:4" ht="18.75" x14ac:dyDescent="0.4">
      <c r="A2" s="10" t="s">
        <v>191</v>
      </c>
    </row>
    <row r="3" spans="1:4" ht="15" customHeight="1" x14ac:dyDescent="0.4">
      <c r="D3" s="13" t="s">
        <v>192</v>
      </c>
    </row>
    <row r="4" spans="1:4" s="16" customFormat="1" ht="18" customHeight="1" x14ac:dyDescent="0.4">
      <c r="A4" s="14" t="s">
        <v>193</v>
      </c>
      <c r="B4" s="15" t="s">
        <v>194</v>
      </c>
      <c r="C4" s="14" t="str">
        <f>"細          節          名"</f>
        <v>細          節          名</v>
      </c>
      <c r="D4" s="15" t="s">
        <v>194</v>
      </c>
    </row>
    <row r="5" spans="1:4" s="21" customFormat="1" ht="18" customHeight="1" x14ac:dyDescent="0.4">
      <c r="A5" s="17" t="s">
        <v>195</v>
      </c>
      <c r="B5" s="18">
        <v>50328000</v>
      </c>
      <c r="C5" s="19" t="s">
        <v>196</v>
      </c>
      <c r="D5" s="20">
        <v>25280000</v>
      </c>
    </row>
    <row r="6" spans="1:4" s="21" customFormat="1" ht="18" customHeight="1" x14ac:dyDescent="0.4">
      <c r="A6" s="22"/>
      <c r="B6" s="23"/>
      <c r="C6" s="19" t="s">
        <v>197</v>
      </c>
      <c r="D6" s="20">
        <v>19105000</v>
      </c>
    </row>
    <row r="7" spans="1:4" s="21" customFormat="1" ht="18" customHeight="1" x14ac:dyDescent="0.4">
      <c r="A7" s="22"/>
      <c r="B7" s="23"/>
      <c r="C7" s="19" t="s">
        <v>198</v>
      </c>
      <c r="D7" s="20">
        <v>493000</v>
      </c>
    </row>
    <row r="8" spans="1:4" s="21" customFormat="1" ht="18" customHeight="1" x14ac:dyDescent="0.4">
      <c r="A8" s="22"/>
      <c r="B8" s="23"/>
      <c r="C8" s="19" t="s">
        <v>199</v>
      </c>
      <c r="D8" s="20">
        <v>2300000</v>
      </c>
    </row>
    <row r="9" spans="1:4" s="21" customFormat="1" ht="18" customHeight="1" x14ac:dyDescent="0.4">
      <c r="A9" s="22"/>
      <c r="B9" s="23"/>
      <c r="C9" s="19" t="s">
        <v>200</v>
      </c>
      <c r="D9" s="20">
        <v>714000</v>
      </c>
    </row>
    <row r="10" spans="1:4" s="21" customFormat="1" ht="18" customHeight="1" x14ac:dyDescent="0.4">
      <c r="A10" s="22"/>
      <c r="B10" s="23"/>
      <c r="C10" s="19" t="s">
        <v>201</v>
      </c>
      <c r="D10" s="20">
        <v>2436000</v>
      </c>
    </row>
    <row r="11" spans="1:4" s="21" customFormat="1" ht="18" customHeight="1" x14ac:dyDescent="0.4">
      <c r="A11" s="17" t="s">
        <v>202</v>
      </c>
      <c r="B11" s="18">
        <v>712000</v>
      </c>
      <c r="C11" s="19" t="s">
        <v>203</v>
      </c>
      <c r="D11" s="20">
        <v>170000</v>
      </c>
    </row>
    <row r="12" spans="1:4" s="21" customFormat="1" ht="18" customHeight="1" x14ac:dyDescent="0.4">
      <c r="A12" s="22"/>
      <c r="B12" s="24"/>
      <c r="C12" s="19" t="s">
        <v>148</v>
      </c>
      <c r="D12" s="20">
        <v>500000</v>
      </c>
    </row>
    <row r="13" spans="1:4" s="21" customFormat="1" ht="18" customHeight="1" x14ac:dyDescent="0.4">
      <c r="A13" s="25"/>
      <c r="B13" s="26"/>
      <c r="C13" s="19" t="s">
        <v>204</v>
      </c>
      <c r="D13" s="20">
        <v>42000</v>
      </c>
    </row>
    <row r="14" spans="1:4" s="21" customFormat="1" ht="18" customHeight="1" x14ac:dyDescent="0.4">
      <c r="A14" s="22" t="s">
        <v>205</v>
      </c>
      <c r="B14" s="24">
        <v>20000</v>
      </c>
      <c r="C14" s="19" t="s">
        <v>33</v>
      </c>
      <c r="D14" s="20">
        <v>20000</v>
      </c>
    </row>
    <row r="15" spans="1:4" s="21" customFormat="1" ht="18" customHeight="1" x14ac:dyDescent="0.4">
      <c r="A15" s="19" t="s">
        <v>206</v>
      </c>
      <c r="B15" s="20">
        <v>300000</v>
      </c>
      <c r="C15" s="19" t="s">
        <v>32</v>
      </c>
      <c r="D15" s="20">
        <v>300000</v>
      </c>
    </row>
    <row r="16" spans="1:4" s="21" customFormat="1" ht="18" customHeight="1" x14ac:dyDescent="0.4">
      <c r="A16" s="19" t="s">
        <v>207</v>
      </c>
      <c r="B16" s="20">
        <v>200000</v>
      </c>
      <c r="C16" s="19" t="s">
        <v>31</v>
      </c>
      <c r="D16" s="20">
        <v>200000</v>
      </c>
    </row>
    <row r="17" spans="1:4" s="21" customFormat="1" ht="18" customHeight="1" x14ac:dyDescent="0.4">
      <c r="A17" s="19" t="str">
        <f>" 6 法人事業税交付金"</f>
        <v xml:space="preserve"> 6 法人事業税交付金</v>
      </c>
      <c r="B17" s="20">
        <v>500000</v>
      </c>
      <c r="C17" s="19" t="s">
        <v>208</v>
      </c>
      <c r="D17" s="20">
        <v>500000</v>
      </c>
    </row>
    <row r="18" spans="1:4" s="21" customFormat="1" ht="18" customHeight="1" x14ac:dyDescent="0.4">
      <c r="A18" s="19" t="str">
        <f>" 7 地方消費税交付金"</f>
        <v xml:space="preserve"> 7 地方消費税交付金</v>
      </c>
      <c r="B18" s="20">
        <v>7900000</v>
      </c>
      <c r="C18" s="19" t="s">
        <v>209</v>
      </c>
      <c r="D18" s="20">
        <v>7900000</v>
      </c>
    </row>
    <row r="19" spans="1:4" s="21" customFormat="1" ht="18" customHeight="1" x14ac:dyDescent="0.4">
      <c r="A19" s="19" t="str">
        <f>" 8 環境性能割交付金"</f>
        <v xml:space="preserve"> 8 環境性能割交付金</v>
      </c>
      <c r="B19" s="20">
        <v>150000</v>
      </c>
      <c r="C19" s="19" t="s">
        <v>210</v>
      </c>
      <c r="D19" s="20">
        <v>150000</v>
      </c>
    </row>
    <row r="20" spans="1:4" s="21" customFormat="1" ht="18" customHeight="1" x14ac:dyDescent="0.4">
      <c r="A20" s="19" t="str">
        <f>" 9 地方特例交付金"</f>
        <v xml:space="preserve"> 9 地方特例交付金</v>
      </c>
      <c r="B20" s="20">
        <v>300000</v>
      </c>
      <c r="C20" s="19" t="s">
        <v>27</v>
      </c>
      <c r="D20" s="20">
        <v>300000</v>
      </c>
    </row>
    <row r="21" spans="1:4" s="21" customFormat="1" ht="18" customHeight="1" x14ac:dyDescent="0.4">
      <c r="A21" s="22" t="str">
        <f>"10 地方交付税"</f>
        <v>10 地方交付税</v>
      </c>
      <c r="B21" s="24">
        <v>7800000</v>
      </c>
      <c r="C21" s="19" t="s">
        <v>147</v>
      </c>
      <c r="D21" s="20">
        <v>7500000</v>
      </c>
    </row>
    <row r="22" spans="1:4" s="21" customFormat="1" ht="18" customHeight="1" x14ac:dyDescent="0.4">
      <c r="A22" s="22"/>
      <c r="B22" s="24"/>
      <c r="C22" s="19" t="s">
        <v>146</v>
      </c>
      <c r="D22" s="20">
        <v>300000</v>
      </c>
    </row>
    <row r="23" spans="1:4" s="21" customFormat="1" ht="18" customHeight="1" x14ac:dyDescent="0.4">
      <c r="A23" s="19" t="s">
        <v>211</v>
      </c>
      <c r="B23" s="20">
        <v>38000</v>
      </c>
      <c r="C23" s="19" t="s">
        <v>25</v>
      </c>
      <c r="D23" s="20">
        <v>38000</v>
      </c>
    </row>
    <row r="24" spans="1:4" s="21" customFormat="1" ht="18" customHeight="1" x14ac:dyDescent="0.4">
      <c r="A24" s="22" t="str">
        <f>"12 分担金及び負担金"</f>
        <v>12 分担金及び負担金</v>
      </c>
      <c r="B24" s="24">
        <v>3122800</v>
      </c>
      <c r="C24" s="19" t="s">
        <v>212</v>
      </c>
      <c r="D24" s="20">
        <v>284000</v>
      </c>
    </row>
    <row r="25" spans="1:4" s="21" customFormat="1" ht="18" customHeight="1" x14ac:dyDescent="0.4">
      <c r="A25" s="164"/>
      <c r="B25" s="165"/>
      <c r="C25" s="166" t="s">
        <v>213</v>
      </c>
      <c r="D25" s="167">
        <v>201000</v>
      </c>
    </row>
    <row r="26" spans="1:4" s="21" customFormat="1" ht="18" customHeight="1" x14ac:dyDescent="0.4">
      <c r="A26" s="164"/>
      <c r="B26" s="164"/>
      <c r="C26" s="166" t="s">
        <v>214</v>
      </c>
      <c r="D26" s="167">
        <v>2524900</v>
      </c>
    </row>
    <row r="27" spans="1:4" s="21" customFormat="1" ht="18" customHeight="1" x14ac:dyDescent="0.4">
      <c r="A27" s="168" t="str">
        <f>"13 使用料及び手数料"</f>
        <v>13 使用料及び手数料</v>
      </c>
      <c r="B27" s="169">
        <v>1569449</v>
      </c>
      <c r="C27" s="166" t="s">
        <v>215</v>
      </c>
      <c r="D27" s="167">
        <v>12975</v>
      </c>
    </row>
    <row r="28" spans="1:4" s="21" customFormat="1" ht="18" customHeight="1" x14ac:dyDescent="0.4">
      <c r="A28" s="164"/>
      <c r="B28" s="165"/>
      <c r="C28" s="166" t="s">
        <v>216</v>
      </c>
      <c r="D28" s="167">
        <v>27000</v>
      </c>
    </row>
    <row r="29" spans="1:4" s="21" customFormat="1" ht="18" customHeight="1" x14ac:dyDescent="0.4">
      <c r="A29" s="164"/>
      <c r="B29" s="165"/>
      <c r="C29" s="166" t="s">
        <v>217</v>
      </c>
      <c r="D29" s="167">
        <v>35000</v>
      </c>
    </row>
    <row r="30" spans="1:4" s="21" customFormat="1" ht="18" customHeight="1" x14ac:dyDescent="0.4">
      <c r="A30" s="170"/>
      <c r="B30" s="171"/>
      <c r="C30" s="166" t="s">
        <v>145</v>
      </c>
      <c r="D30" s="167">
        <v>186000</v>
      </c>
    </row>
    <row r="31" spans="1:4" s="21" customFormat="1" ht="18" customHeight="1" x14ac:dyDescent="0.4">
      <c r="A31" s="170"/>
      <c r="B31" s="171"/>
      <c r="C31" s="166" t="s">
        <v>144</v>
      </c>
      <c r="D31" s="167">
        <v>302000</v>
      </c>
    </row>
    <row r="32" spans="1:4" s="21" customFormat="1" ht="18" customHeight="1" x14ac:dyDescent="0.4">
      <c r="A32" s="164"/>
      <c r="B32" s="165"/>
      <c r="C32" s="166" t="s">
        <v>218</v>
      </c>
      <c r="D32" s="167">
        <v>248000</v>
      </c>
    </row>
    <row r="33" spans="1:4" s="21" customFormat="1" ht="18" customHeight="1" x14ac:dyDescent="0.4">
      <c r="A33" s="164"/>
      <c r="B33" s="165"/>
      <c r="C33" s="166" t="s">
        <v>219</v>
      </c>
      <c r="D33" s="167">
        <v>190000</v>
      </c>
    </row>
    <row r="34" spans="1:4" s="21" customFormat="1" ht="18" customHeight="1" x14ac:dyDescent="0.4">
      <c r="A34" s="164"/>
      <c r="B34" s="165"/>
      <c r="C34" s="166" t="s">
        <v>143</v>
      </c>
      <c r="D34" s="167">
        <v>45000</v>
      </c>
    </row>
    <row r="35" spans="1:4" s="21" customFormat="1" ht="18" customHeight="1" x14ac:dyDescent="0.4">
      <c r="A35" s="164"/>
      <c r="B35" s="165"/>
      <c r="C35" s="166" t="s">
        <v>220</v>
      </c>
      <c r="D35" s="167">
        <v>107000</v>
      </c>
    </row>
    <row r="36" spans="1:4" s="21" customFormat="1" ht="18" customHeight="1" x14ac:dyDescent="0.4">
      <c r="A36" s="164"/>
      <c r="B36" s="165"/>
      <c r="C36" s="166" t="s">
        <v>221</v>
      </c>
      <c r="D36" s="167">
        <v>37000</v>
      </c>
    </row>
    <row r="37" spans="1:4" s="21" customFormat="1" ht="18" customHeight="1" x14ac:dyDescent="0.4">
      <c r="A37" s="164"/>
      <c r="B37" s="165"/>
      <c r="C37" s="166" t="s">
        <v>142</v>
      </c>
      <c r="D37" s="167">
        <v>31000</v>
      </c>
    </row>
    <row r="38" spans="1:4" s="21" customFormat="1" ht="18" customHeight="1" x14ac:dyDescent="0.4">
      <c r="A38" s="164"/>
      <c r="B38" s="165"/>
      <c r="C38" s="166" t="s">
        <v>222</v>
      </c>
      <c r="D38" s="167">
        <v>42000</v>
      </c>
    </row>
    <row r="39" spans="1:4" s="21" customFormat="1" ht="18" customHeight="1" x14ac:dyDescent="0.4">
      <c r="A39" s="164"/>
      <c r="B39" s="165"/>
      <c r="C39" s="166" t="s">
        <v>141</v>
      </c>
      <c r="D39" s="167">
        <v>33000</v>
      </c>
    </row>
    <row r="40" spans="1:4" s="21" customFormat="1" ht="18" customHeight="1" x14ac:dyDescent="0.4">
      <c r="A40" s="164"/>
      <c r="B40" s="165"/>
      <c r="C40" s="166" t="s">
        <v>140</v>
      </c>
      <c r="D40" s="167">
        <v>42000</v>
      </c>
    </row>
    <row r="41" spans="1:4" s="21" customFormat="1" ht="18" customHeight="1" x14ac:dyDescent="0.4">
      <c r="A41" s="164"/>
      <c r="B41" s="165"/>
      <c r="C41" s="166" t="s">
        <v>139</v>
      </c>
      <c r="D41" s="167">
        <v>17000</v>
      </c>
    </row>
    <row r="42" spans="1:4" s="21" customFormat="1" ht="18" customHeight="1" x14ac:dyDescent="0.4">
      <c r="A42" s="164"/>
      <c r="B42" s="165"/>
      <c r="C42" s="166" t="s">
        <v>223</v>
      </c>
      <c r="D42" s="167">
        <v>62000</v>
      </c>
    </row>
    <row r="43" spans="1:4" s="21" customFormat="1" ht="18" customHeight="1" x14ac:dyDescent="0.4">
      <c r="A43" s="164"/>
      <c r="B43" s="165"/>
      <c r="C43" s="166" t="s">
        <v>224</v>
      </c>
      <c r="D43" s="167">
        <v>42000</v>
      </c>
    </row>
    <row r="44" spans="1:4" s="21" customFormat="1" ht="18" customHeight="1" x14ac:dyDescent="0.4">
      <c r="A44" s="168" t="str">
        <f>"14 国庫支出金"</f>
        <v>14 国庫支出金</v>
      </c>
      <c r="B44" s="169">
        <v>24926280</v>
      </c>
      <c r="C44" s="166" t="s">
        <v>225</v>
      </c>
      <c r="D44" s="167">
        <v>1710800</v>
      </c>
    </row>
    <row r="45" spans="1:4" s="27" customFormat="1" ht="18" customHeight="1" x14ac:dyDescent="0.4">
      <c r="A45" s="164"/>
      <c r="B45" s="165"/>
      <c r="C45" s="166" t="s">
        <v>226</v>
      </c>
      <c r="D45" s="167">
        <v>450000</v>
      </c>
    </row>
    <row r="46" spans="1:4" s="21" customFormat="1" ht="18" customHeight="1" x14ac:dyDescent="0.4">
      <c r="A46" s="164"/>
      <c r="B46" s="165"/>
      <c r="C46" s="172" t="s">
        <v>227</v>
      </c>
      <c r="D46" s="173">
        <v>577000</v>
      </c>
    </row>
    <row r="47" spans="1:4" s="21" customFormat="1" ht="18" customHeight="1" x14ac:dyDescent="0.4">
      <c r="A47" s="172"/>
      <c r="B47" s="173"/>
      <c r="C47" s="166" t="s">
        <v>228</v>
      </c>
      <c r="D47" s="167">
        <v>208500</v>
      </c>
    </row>
    <row r="48" spans="1:4" s="21" customFormat="1" ht="18" customHeight="1" x14ac:dyDescent="0.4">
      <c r="A48" s="168"/>
      <c r="B48" s="169"/>
      <c r="C48" s="166" t="s">
        <v>229</v>
      </c>
      <c r="D48" s="167">
        <v>143000</v>
      </c>
    </row>
    <row r="49" spans="1:4" s="21" customFormat="1" ht="18" customHeight="1" x14ac:dyDescent="0.4">
      <c r="A49" s="164"/>
      <c r="B49" s="165"/>
      <c r="C49" s="166" t="s">
        <v>230</v>
      </c>
      <c r="D49" s="167">
        <v>310000</v>
      </c>
    </row>
    <row r="50" spans="1:4" s="21" customFormat="1" ht="18" customHeight="1" x14ac:dyDescent="0.4">
      <c r="A50" s="164"/>
      <c r="B50" s="165"/>
      <c r="C50" s="166" t="s">
        <v>231</v>
      </c>
      <c r="D50" s="167">
        <v>1111000</v>
      </c>
    </row>
    <row r="51" spans="1:4" s="21" customFormat="1" ht="18" customHeight="1" x14ac:dyDescent="0.4">
      <c r="A51" s="164"/>
      <c r="B51" s="165"/>
      <c r="C51" s="166" t="s">
        <v>232</v>
      </c>
      <c r="D51" s="167">
        <v>2050000</v>
      </c>
    </row>
    <row r="52" spans="1:4" s="21" customFormat="1" ht="18" customHeight="1" x14ac:dyDescent="0.4">
      <c r="A52" s="164"/>
      <c r="B52" s="165"/>
      <c r="C52" s="166" t="s">
        <v>233</v>
      </c>
      <c r="D52" s="167">
        <v>1356000</v>
      </c>
    </row>
    <row r="53" spans="1:4" s="21" customFormat="1" ht="18" customHeight="1" x14ac:dyDescent="0.4">
      <c r="A53" s="164"/>
      <c r="B53" s="165"/>
      <c r="C53" s="166" t="s">
        <v>234</v>
      </c>
      <c r="D53" s="167">
        <v>600000</v>
      </c>
    </row>
    <row r="54" spans="1:4" s="21" customFormat="1" ht="18" customHeight="1" x14ac:dyDescent="0.4">
      <c r="A54" s="164"/>
      <c r="B54" s="165"/>
      <c r="C54" s="166" t="s">
        <v>235</v>
      </c>
      <c r="D54" s="167">
        <v>5530000</v>
      </c>
    </row>
    <row r="55" spans="1:4" s="21" customFormat="1" ht="18" customHeight="1" x14ac:dyDescent="0.4">
      <c r="A55" s="164"/>
      <c r="B55" s="165"/>
      <c r="C55" s="166" t="s">
        <v>236</v>
      </c>
      <c r="D55" s="167">
        <v>3055250</v>
      </c>
    </row>
    <row r="56" spans="1:4" s="21" customFormat="1" ht="18" customHeight="1" x14ac:dyDescent="0.4">
      <c r="A56" s="164"/>
      <c r="B56" s="165"/>
      <c r="C56" s="166" t="s">
        <v>237</v>
      </c>
      <c r="D56" s="167">
        <v>2557500</v>
      </c>
    </row>
    <row r="57" spans="1:4" s="21" customFormat="1" ht="18" customHeight="1" x14ac:dyDescent="0.4">
      <c r="A57" s="164"/>
      <c r="B57" s="165"/>
      <c r="C57" s="166" t="s">
        <v>238</v>
      </c>
      <c r="D57" s="167">
        <v>210600</v>
      </c>
    </row>
    <row r="58" spans="1:4" s="21" customFormat="1" ht="18" customHeight="1" x14ac:dyDescent="0.4">
      <c r="A58" s="164"/>
      <c r="B58" s="165"/>
      <c r="C58" s="166" t="s">
        <v>239</v>
      </c>
      <c r="D58" s="167">
        <v>10500</v>
      </c>
    </row>
    <row r="59" spans="1:4" s="21" customFormat="1" ht="18" customHeight="1" x14ac:dyDescent="0.4">
      <c r="A59" s="164"/>
      <c r="B59" s="165"/>
      <c r="C59" s="166" t="s">
        <v>240</v>
      </c>
      <c r="D59" s="167">
        <v>40000</v>
      </c>
    </row>
    <row r="60" spans="1:4" s="21" customFormat="1" ht="18" customHeight="1" x14ac:dyDescent="0.4">
      <c r="A60" s="164"/>
      <c r="B60" s="165"/>
      <c r="C60" s="166" t="s">
        <v>241</v>
      </c>
      <c r="D60" s="167">
        <v>832500</v>
      </c>
    </row>
    <row r="61" spans="1:4" s="21" customFormat="1" ht="18" customHeight="1" x14ac:dyDescent="0.4">
      <c r="A61" s="164"/>
      <c r="B61" s="165"/>
      <c r="C61" s="166" t="s">
        <v>242</v>
      </c>
      <c r="D61" s="167">
        <v>8800</v>
      </c>
    </row>
    <row r="62" spans="1:4" s="21" customFormat="1" ht="18" customHeight="1" x14ac:dyDescent="0.4">
      <c r="A62" s="164"/>
      <c r="B62" s="165"/>
      <c r="C62" s="166" t="s">
        <v>243</v>
      </c>
      <c r="D62" s="167">
        <v>580000</v>
      </c>
    </row>
    <row r="63" spans="1:4" s="21" customFormat="1" ht="18" customHeight="1" x14ac:dyDescent="0.4">
      <c r="A63" s="164"/>
      <c r="B63" s="165"/>
      <c r="C63" s="166" t="s">
        <v>244</v>
      </c>
      <c r="D63" s="167">
        <v>480600</v>
      </c>
    </row>
    <row r="64" spans="1:4" s="21" customFormat="1" ht="18" customHeight="1" x14ac:dyDescent="0.4">
      <c r="A64" s="164"/>
      <c r="B64" s="165"/>
      <c r="C64" s="166" t="s">
        <v>245</v>
      </c>
      <c r="D64" s="167">
        <v>101400</v>
      </c>
    </row>
    <row r="65" spans="1:4" s="21" customFormat="1" ht="18" customHeight="1" x14ac:dyDescent="0.4">
      <c r="A65" s="164"/>
      <c r="B65" s="165"/>
      <c r="C65" s="166" t="s">
        <v>246</v>
      </c>
      <c r="D65" s="167">
        <v>287800</v>
      </c>
    </row>
    <row r="66" spans="1:4" s="21" customFormat="1" ht="18" customHeight="1" x14ac:dyDescent="0.4">
      <c r="A66" s="164"/>
      <c r="B66" s="165"/>
      <c r="C66" s="166" t="s">
        <v>247</v>
      </c>
      <c r="D66" s="167">
        <v>298300</v>
      </c>
    </row>
    <row r="67" spans="1:4" s="21" customFormat="1" ht="18" customHeight="1" x14ac:dyDescent="0.4">
      <c r="A67" s="164"/>
      <c r="B67" s="165"/>
      <c r="C67" s="166" t="s">
        <v>248</v>
      </c>
      <c r="D67" s="167">
        <v>58000</v>
      </c>
    </row>
    <row r="68" spans="1:4" s="21" customFormat="1" ht="18" customHeight="1" x14ac:dyDescent="0.4">
      <c r="A68" s="164"/>
      <c r="B68" s="165"/>
      <c r="C68" s="166" t="s">
        <v>249</v>
      </c>
      <c r="D68" s="167">
        <v>230000</v>
      </c>
    </row>
    <row r="69" spans="1:4" s="21" customFormat="1" ht="18" customHeight="1" x14ac:dyDescent="0.4">
      <c r="A69" s="164"/>
      <c r="B69" s="165"/>
      <c r="C69" s="166" t="s">
        <v>250</v>
      </c>
      <c r="D69" s="167">
        <v>15500</v>
      </c>
    </row>
    <row r="70" spans="1:4" s="21" customFormat="1" ht="18" customHeight="1" x14ac:dyDescent="0.4">
      <c r="A70" s="164"/>
      <c r="B70" s="165"/>
      <c r="C70" s="166" t="s">
        <v>251</v>
      </c>
      <c r="D70" s="167">
        <v>475100</v>
      </c>
    </row>
    <row r="71" spans="1:4" s="21" customFormat="1" ht="18" customHeight="1" x14ac:dyDescent="0.4">
      <c r="A71" s="164"/>
      <c r="B71" s="165"/>
      <c r="C71" s="166" t="s">
        <v>252</v>
      </c>
      <c r="D71" s="167">
        <v>115500</v>
      </c>
    </row>
    <row r="72" spans="1:4" s="21" customFormat="1" ht="18" customHeight="1" x14ac:dyDescent="0.4">
      <c r="A72" s="164"/>
      <c r="B72" s="165"/>
      <c r="C72" s="166" t="s">
        <v>253</v>
      </c>
      <c r="D72" s="167">
        <v>154500</v>
      </c>
    </row>
    <row r="73" spans="1:4" s="21" customFormat="1" ht="18" customHeight="1" x14ac:dyDescent="0.4">
      <c r="A73" s="164"/>
      <c r="B73" s="165"/>
      <c r="C73" s="166" t="s">
        <v>254</v>
      </c>
      <c r="D73" s="167">
        <v>100000</v>
      </c>
    </row>
    <row r="74" spans="1:4" s="21" customFormat="1" ht="18" customHeight="1" x14ac:dyDescent="0.4">
      <c r="A74" s="164"/>
      <c r="B74" s="165"/>
      <c r="C74" s="166" t="s">
        <v>255</v>
      </c>
      <c r="D74" s="167">
        <v>291600</v>
      </c>
    </row>
    <row r="75" spans="1:4" s="21" customFormat="1" ht="18" customHeight="1" x14ac:dyDescent="0.4">
      <c r="A75" s="164"/>
      <c r="B75" s="165"/>
      <c r="C75" s="166" t="s">
        <v>256</v>
      </c>
      <c r="D75" s="167">
        <v>98000</v>
      </c>
    </row>
    <row r="76" spans="1:4" s="21" customFormat="1" ht="18" customHeight="1" x14ac:dyDescent="0.4">
      <c r="A76" s="164"/>
      <c r="B76" s="165"/>
      <c r="C76" s="166" t="s">
        <v>257</v>
      </c>
      <c r="D76" s="167">
        <v>65500</v>
      </c>
    </row>
    <row r="77" spans="1:4" s="21" customFormat="1" ht="18" customHeight="1" x14ac:dyDescent="0.4">
      <c r="A77" s="168" t="str">
        <f>"15 県支出金"</f>
        <v>15 県支出金</v>
      </c>
      <c r="B77" s="169">
        <v>7887600</v>
      </c>
      <c r="C77" s="166" t="s">
        <v>225</v>
      </c>
      <c r="D77" s="167">
        <v>855400</v>
      </c>
    </row>
    <row r="78" spans="1:4" s="21" customFormat="1" ht="18" customHeight="1" x14ac:dyDescent="0.4">
      <c r="A78" s="164"/>
      <c r="B78" s="165"/>
      <c r="C78" s="166" t="s">
        <v>226</v>
      </c>
      <c r="D78" s="167">
        <v>225000</v>
      </c>
    </row>
    <row r="79" spans="1:4" s="21" customFormat="1" ht="18" customHeight="1" x14ac:dyDescent="0.4">
      <c r="A79" s="164"/>
      <c r="B79" s="165"/>
      <c r="C79" s="166" t="s">
        <v>227</v>
      </c>
      <c r="D79" s="167">
        <v>288500</v>
      </c>
    </row>
    <row r="80" spans="1:4" s="21" customFormat="1" ht="18" customHeight="1" x14ac:dyDescent="0.4">
      <c r="A80" s="164"/>
      <c r="B80" s="165"/>
      <c r="C80" s="166" t="s">
        <v>138</v>
      </c>
      <c r="D80" s="167">
        <v>569200</v>
      </c>
    </row>
    <row r="81" spans="1:4" s="21" customFormat="1" ht="18" customHeight="1" x14ac:dyDescent="0.4">
      <c r="A81" s="164"/>
      <c r="B81" s="165"/>
      <c r="C81" s="166" t="s">
        <v>258</v>
      </c>
      <c r="D81" s="167">
        <v>663000</v>
      </c>
    </row>
    <row r="82" spans="1:4" s="21" customFormat="1" ht="18" customHeight="1" x14ac:dyDescent="0.4">
      <c r="A82" s="164"/>
      <c r="B82" s="165"/>
      <c r="C82" s="166" t="s">
        <v>229</v>
      </c>
      <c r="D82" s="167">
        <v>71500</v>
      </c>
    </row>
    <row r="83" spans="1:4" s="21" customFormat="1" ht="18" customHeight="1" x14ac:dyDescent="0.4">
      <c r="A83" s="164"/>
      <c r="B83" s="165"/>
      <c r="C83" s="166" t="s">
        <v>259</v>
      </c>
      <c r="D83" s="167">
        <v>555500</v>
      </c>
    </row>
    <row r="84" spans="1:4" s="21" customFormat="1" ht="18" customHeight="1" x14ac:dyDescent="0.4">
      <c r="A84" s="164"/>
      <c r="B84" s="165"/>
      <c r="C84" s="166" t="s">
        <v>137</v>
      </c>
      <c r="D84" s="167">
        <v>946000</v>
      </c>
    </row>
    <row r="85" spans="1:4" s="21" customFormat="1" ht="18" customHeight="1" x14ac:dyDescent="0.4">
      <c r="A85" s="164"/>
      <c r="B85" s="165"/>
      <c r="C85" s="166" t="s">
        <v>136</v>
      </c>
      <c r="D85" s="167">
        <v>469000</v>
      </c>
    </row>
    <row r="86" spans="1:4" s="21" customFormat="1" ht="18" customHeight="1" x14ac:dyDescent="0.4">
      <c r="A86" s="164"/>
      <c r="B86" s="165"/>
      <c r="C86" s="166" t="s">
        <v>260</v>
      </c>
      <c r="D86" s="167">
        <v>300000</v>
      </c>
    </row>
    <row r="87" spans="1:4" s="21" customFormat="1" ht="18" customHeight="1" x14ac:dyDescent="0.4">
      <c r="A87" s="164"/>
      <c r="B87" s="165"/>
      <c r="C87" s="166" t="s">
        <v>235</v>
      </c>
      <c r="D87" s="167">
        <v>605900</v>
      </c>
    </row>
    <row r="88" spans="1:4" s="21" customFormat="1" ht="18" customHeight="1" x14ac:dyDescent="0.4">
      <c r="A88" s="164"/>
      <c r="B88" s="165"/>
      <c r="C88" s="166" t="s">
        <v>239</v>
      </c>
      <c r="D88" s="167">
        <v>5200</v>
      </c>
    </row>
    <row r="89" spans="1:4" s="21" customFormat="1" ht="18" customHeight="1" x14ac:dyDescent="0.4">
      <c r="A89" s="164"/>
      <c r="B89" s="165"/>
      <c r="C89" s="166" t="s">
        <v>261</v>
      </c>
      <c r="D89" s="167">
        <v>290</v>
      </c>
    </row>
    <row r="90" spans="1:4" s="21" customFormat="1" ht="18" customHeight="1" x14ac:dyDescent="0.4">
      <c r="A90" s="164"/>
      <c r="B90" s="165"/>
      <c r="C90" s="166" t="s">
        <v>262</v>
      </c>
      <c r="D90" s="167">
        <v>260000</v>
      </c>
    </row>
    <row r="91" spans="1:4" s="21" customFormat="1" ht="18" customHeight="1" x14ac:dyDescent="0.4">
      <c r="A91" s="164"/>
      <c r="B91" s="165"/>
      <c r="C91" s="166" t="s">
        <v>263</v>
      </c>
      <c r="D91" s="167">
        <v>67700</v>
      </c>
    </row>
    <row r="92" spans="1:4" s="21" customFormat="1" ht="18" customHeight="1" x14ac:dyDescent="0.4">
      <c r="A92" s="172"/>
      <c r="B92" s="173"/>
      <c r="C92" s="166" t="s">
        <v>246</v>
      </c>
      <c r="D92" s="167">
        <v>155690</v>
      </c>
    </row>
    <row r="93" spans="1:4" s="21" customFormat="1" ht="18" customHeight="1" x14ac:dyDescent="0.4">
      <c r="A93" s="164"/>
      <c r="B93" s="165"/>
      <c r="C93" s="172" t="s">
        <v>264</v>
      </c>
      <c r="D93" s="173">
        <v>173700</v>
      </c>
    </row>
    <row r="94" spans="1:4" s="21" customFormat="1" ht="18" customHeight="1" x14ac:dyDescent="0.4">
      <c r="A94" s="164"/>
      <c r="B94" s="165"/>
      <c r="C94" s="166" t="s">
        <v>265</v>
      </c>
      <c r="D94" s="167">
        <v>207000</v>
      </c>
    </row>
    <row r="95" spans="1:4" s="21" customFormat="1" ht="18" customHeight="1" x14ac:dyDescent="0.4">
      <c r="A95" s="164"/>
      <c r="B95" s="165"/>
      <c r="C95" s="166" t="s">
        <v>266</v>
      </c>
      <c r="D95" s="167">
        <v>56000</v>
      </c>
    </row>
    <row r="96" spans="1:4" s="21" customFormat="1" ht="18" customHeight="1" x14ac:dyDescent="0.4">
      <c r="A96" s="164"/>
      <c r="B96" s="165"/>
      <c r="C96" s="166" t="s">
        <v>267</v>
      </c>
      <c r="D96" s="167">
        <v>2750</v>
      </c>
    </row>
    <row r="97" spans="1:4" s="21" customFormat="1" ht="18" customHeight="1" x14ac:dyDescent="0.4">
      <c r="A97" s="164"/>
      <c r="B97" s="165"/>
      <c r="C97" s="166" t="s">
        <v>268</v>
      </c>
      <c r="D97" s="167">
        <v>8000</v>
      </c>
    </row>
    <row r="98" spans="1:4" s="21" customFormat="1" ht="18" customHeight="1" x14ac:dyDescent="0.4">
      <c r="A98" s="164"/>
      <c r="B98" s="165"/>
      <c r="C98" s="166" t="s">
        <v>269</v>
      </c>
      <c r="D98" s="167">
        <v>7100</v>
      </c>
    </row>
    <row r="99" spans="1:4" s="21" customFormat="1" ht="18" customHeight="1" x14ac:dyDescent="0.4">
      <c r="A99" s="164"/>
      <c r="B99" s="165"/>
      <c r="C99" s="166" t="s">
        <v>270</v>
      </c>
      <c r="D99" s="167">
        <v>570000</v>
      </c>
    </row>
    <row r="100" spans="1:4" s="21" customFormat="1" ht="18" customHeight="1" x14ac:dyDescent="0.4">
      <c r="A100" s="164"/>
      <c r="B100" s="165"/>
      <c r="C100" s="166" t="s">
        <v>271</v>
      </c>
      <c r="D100" s="167">
        <v>132000</v>
      </c>
    </row>
    <row r="101" spans="1:4" s="21" customFormat="1" ht="18" customHeight="1" x14ac:dyDescent="0.4">
      <c r="A101" s="164"/>
      <c r="B101" s="165"/>
      <c r="C101" s="166" t="s">
        <v>272</v>
      </c>
      <c r="D101" s="167">
        <v>194840</v>
      </c>
    </row>
    <row r="102" spans="1:4" s="21" customFormat="1" ht="18" customHeight="1" x14ac:dyDescent="0.4">
      <c r="A102" s="168" t="str">
        <f>"16 財産収入"</f>
        <v>16 財産収入</v>
      </c>
      <c r="B102" s="169">
        <v>105679</v>
      </c>
      <c r="C102" s="166" t="s">
        <v>135</v>
      </c>
      <c r="D102" s="167">
        <v>11419</v>
      </c>
    </row>
    <row r="103" spans="1:4" s="21" customFormat="1" ht="18" customHeight="1" x14ac:dyDescent="0.4">
      <c r="A103" s="172"/>
      <c r="B103" s="173"/>
      <c r="C103" s="166" t="s">
        <v>273</v>
      </c>
      <c r="D103" s="167">
        <v>48520</v>
      </c>
    </row>
    <row r="104" spans="1:4" s="21" customFormat="1" ht="18" customHeight="1" x14ac:dyDescent="0.4">
      <c r="A104" s="164" t="str">
        <f>"17 寄附金"</f>
        <v>17 寄附金</v>
      </c>
      <c r="B104" s="165">
        <v>229000</v>
      </c>
      <c r="C104" s="166" t="s">
        <v>274</v>
      </c>
      <c r="D104" s="174">
        <v>121000</v>
      </c>
    </row>
    <row r="105" spans="1:4" s="21" customFormat="1" ht="18" customHeight="1" x14ac:dyDescent="0.4">
      <c r="A105" s="164"/>
      <c r="B105" s="165"/>
      <c r="C105" s="166" t="s">
        <v>275</v>
      </c>
      <c r="D105" s="167">
        <v>105000</v>
      </c>
    </row>
    <row r="106" spans="1:4" s="21" customFormat="1" ht="18" customHeight="1" x14ac:dyDescent="0.4">
      <c r="A106" s="164"/>
      <c r="B106" s="165"/>
      <c r="C106" s="166" t="s">
        <v>276</v>
      </c>
      <c r="D106" s="167">
        <v>2000</v>
      </c>
    </row>
    <row r="107" spans="1:4" s="21" customFormat="1" ht="18" customHeight="1" x14ac:dyDescent="0.4">
      <c r="A107" s="168" t="str">
        <f>"18 繰入金"</f>
        <v>18 繰入金</v>
      </c>
      <c r="B107" s="169">
        <v>9653240</v>
      </c>
      <c r="C107" s="175" t="s">
        <v>277</v>
      </c>
      <c r="D107" s="167">
        <v>7500000</v>
      </c>
    </row>
    <row r="108" spans="1:4" s="21" customFormat="1" ht="18" customHeight="1" x14ac:dyDescent="0.4">
      <c r="A108" s="164"/>
      <c r="B108" s="165"/>
      <c r="C108" s="175" t="s">
        <v>278</v>
      </c>
      <c r="D108" s="167">
        <v>305540</v>
      </c>
    </row>
    <row r="109" spans="1:4" s="21" customFormat="1" ht="18" customHeight="1" x14ac:dyDescent="0.4">
      <c r="A109" s="164"/>
      <c r="B109" s="165"/>
      <c r="C109" s="175" t="s">
        <v>279</v>
      </c>
      <c r="D109" s="167">
        <v>1624000</v>
      </c>
    </row>
    <row r="110" spans="1:4" s="21" customFormat="1" ht="18" customHeight="1" x14ac:dyDescent="0.4">
      <c r="A110" s="164"/>
      <c r="B110" s="165"/>
      <c r="C110" s="166" t="s">
        <v>280</v>
      </c>
      <c r="D110" s="167">
        <v>95000</v>
      </c>
    </row>
    <row r="111" spans="1:4" s="21" customFormat="1" ht="18" customHeight="1" x14ac:dyDescent="0.4">
      <c r="A111" s="172"/>
      <c r="B111" s="173"/>
      <c r="C111" s="166" t="s">
        <v>281</v>
      </c>
      <c r="D111" s="167">
        <v>99800</v>
      </c>
    </row>
    <row r="112" spans="1:4" s="21" customFormat="1" ht="18" customHeight="1" x14ac:dyDescent="0.4">
      <c r="A112" s="176" t="str">
        <f>"19 繰越金"</f>
        <v>19 繰越金</v>
      </c>
      <c r="B112" s="177">
        <v>1000000</v>
      </c>
      <c r="C112" s="166" t="s">
        <v>134</v>
      </c>
      <c r="D112" s="167">
        <v>1000000</v>
      </c>
    </row>
    <row r="113" spans="1:4" s="21" customFormat="1" ht="18" hidden="1" customHeight="1" outlineLevel="1" x14ac:dyDescent="0.4">
      <c r="A113" s="164"/>
      <c r="B113" s="165"/>
      <c r="C113" s="166" t="s">
        <v>282</v>
      </c>
      <c r="D113" s="167">
        <v>170</v>
      </c>
    </row>
    <row r="114" spans="1:4" s="21" customFormat="1" ht="18" customHeight="1" collapsed="1" x14ac:dyDescent="0.4">
      <c r="A114" s="168" t="str">
        <f>"20 諸収入"</f>
        <v>20 諸収入</v>
      </c>
      <c r="B114" s="169">
        <v>3061252</v>
      </c>
      <c r="C114" s="166" t="s">
        <v>283</v>
      </c>
      <c r="D114" s="167">
        <v>21800</v>
      </c>
    </row>
    <row r="115" spans="1:4" s="178" customFormat="1" ht="18" customHeight="1" x14ac:dyDescent="0.4">
      <c r="A115" s="164"/>
      <c r="B115" s="165"/>
      <c r="C115" s="166" t="s">
        <v>284</v>
      </c>
      <c r="D115" s="167">
        <v>124000</v>
      </c>
    </row>
    <row r="116" spans="1:4" s="21" customFormat="1" ht="18" customHeight="1" x14ac:dyDescent="0.4">
      <c r="A116" s="164"/>
      <c r="B116" s="165"/>
      <c r="C116" s="166" t="s">
        <v>285</v>
      </c>
      <c r="D116" s="167">
        <v>165000</v>
      </c>
    </row>
    <row r="117" spans="1:4" s="21" customFormat="1" ht="18" customHeight="1" x14ac:dyDescent="0.4">
      <c r="A117" s="164"/>
      <c r="B117" s="165"/>
      <c r="C117" s="166" t="s">
        <v>286</v>
      </c>
      <c r="D117" s="167">
        <v>80000</v>
      </c>
    </row>
    <row r="118" spans="1:4" s="21" customFormat="1" ht="18" customHeight="1" x14ac:dyDescent="0.4">
      <c r="A118" s="164"/>
      <c r="B118" s="165"/>
      <c r="C118" s="166" t="s">
        <v>287</v>
      </c>
      <c r="D118" s="167">
        <v>68000</v>
      </c>
    </row>
    <row r="119" spans="1:4" s="21" customFormat="1" ht="18" customHeight="1" x14ac:dyDescent="0.4">
      <c r="A119" s="164"/>
      <c r="B119" s="165"/>
      <c r="C119" s="166" t="s">
        <v>288</v>
      </c>
      <c r="D119" s="167">
        <v>86000</v>
      </c>
    </row>
    <row r="120" spans="1:4" s="21" customFormat="1" ht="18" customHeight="1" x14ac:dyDescent="0.4">
      <c r="A120" s="164"/>
      <c r="B120" s="165"/>
      <c r="C120" s="166" t="s">
        <v>289</v>
      </c>
      <c r="D120" s="167">
        <v>59000</v>
      </c>
    </row>
    <row r="121" spans="1:4" s="21" customFormat="1" ht="18" customHeight="1" x14ac:dyDescent="0.4">
      <c r="A121" s="164"/>
      <c r="B121" s="165"/>
      <c r="C121" s="166" t="s">
        <v>290</v>
      </c>
      <c r="D121" s="167">
        <v>1280000</v>
      </c>
    </row>
    <row r="122" spans="1:4" s="21" customFormat="1" ht="18" customHeight="1" x14ac:dyDescent="0.4">
      <c r="A122" s="164"/>
      <c r="B122" s="165"/>
      <c r="C122" s="166" t="s">
        <v>291</v>
      </c>
      <c r="D122" s="167">
        <v>114000</v>
      </c>
    </row>
    <row r="123" spans="1:4" s="21" customFormat="1" ht="18" customHeight="1" x14ac:dyDescent="0.4">
      <c r="A123" s="164"/>
      <c r="B123" s="165"/>
      <c r="C123" s="166" t="s">
        <v>292</v>
      </c>
      <c r="D123" s="167">
        <v>39000</v>
      </c>
    </row>
    <row r="124" spans="1:4" s="21" customFormat="1" ht="18" customHeight="1" x14ac:dyDescent="0.4">
      <c r="A124" s="164"/>
      <c r="B124" s="165"/>
      <c r="C124" s="166" t="s">
        <v>293</v>
      </c>
      <c r="D124" s="167">
        <v>78000</v>
      </c>
    </row>
    <row r="125" spans="1:4" s="21" customFormat="1" ht="18" customHeight="1" x14ac:dyDescent="0.4">
      <c r="A125" s="164"/>
      <c r="B125" s="165"/>
      <c r="C125" s="166" t="s">
        <v>294</v>
      </c>
      <c r="D125" s="167">
        <v>60000</v>
      </c>
    </row>
    <row r="126" spans="1:4" s="21" customFormat="1" ht="18" customHeight="1" x14ac:dyDescent="0.4">
      <c r="A126" s="172"/>
      <c r="B126" s="173"/>
      <c r="C126" s="166" t="s">
        <v>295</v>
      </c>
      <c r="D126" s="167">
        <v>378000</v>
      </c>
    </row>
    <row r="127" spans="1:4" s="28" customFormat="1" ht="18" customHeight="1" x14ac:dyDescent="0.4">
      <c r="A127" s="168" t="str">
        <f>"21 市債"</f>
        <v>21 市債</v>
      </c>
      <c r="B127" s="169">
        <v>12596700</v>
      </c>
      <c r="C127" s="166" t="s">
        <v>133</v>
      </c>
      <c r="D127" s="167">
        <v>243700</v>
      </c>
    </row>
    <row r="128" spans="1:4" s="21" customFormat="1" ht="18" customHeight="1" x14ac:dyDescent="0.4">
      <c r="A128" s="164"/>
      <c r="B128" s="165"/>
      <c r="C128" s="166" t="s">
        <v>132</v>
      </c>
      <c r="D128" s="167">
        <v>991300</v>
      </c>
    </row>
    <row r="129" spans="1:4" s="21" customFormat="1" ht="18" customHeight="1" x14ac:dyDescent="0.4">
      <c r="A129" s="164"/>
      <c r="B129" s="165"/>
      <c r="C129" s="166" t="s">
        <v>131</v>
      </c>
      <c r="D129" s="167">
        <v>43400</v>
      </c>
    </row>
    <row r="130" spans="1:4" s="21" customFormat="1" ht="18" customHeight="1" x14ac:dyDescent="0.4">
      <c r="A130" s="164"/>
      <c r="B130" s="165"/>
      <c r="C130" s="166" t="s">
        <v>130</v>
      </c>
      <c r="D130" s="167">
        <v>58500</v>
      </c>
    </row>
    <row r="131" spans="1:4" s="21" customFormat="1" ht="18" customHeight="1" x14ac:dyDescent="0.4">
      <c r="A131" s="164"/>
      <c r="B131" s="165"/>
      <c r="C131" s="166" t="s">
        <v>129</v>
      </c>
      <c r="D131" s="167">
        <v>54300</v>
      </c>
    </row>
    <row r="132" spans="1:4" s="21" customFormat="1" ht="18" customHeight="1" x14ac:dyDescent="0.4">
      <c r="A132" s="164"/>
      <c r="B132" s="165"/>
      <c r="C132" s="166" t="s">
        <v>128</v>
      </c>
      <c r="D132" s="167">
        <v>342900</v>
      </c>
    </row>
    <row r="133" spans="1:4" s="21" customFormat="1" ht="18" customHeight="1" x14ac:dyDescent="0.4">
      <c r="A133" s="164"/>
      <c r="B133" s="165"/>
      <c r="C133" s="166" t="s">
        <v>127</v>
      </c>
      <c r="D133" s="167">
        <v>76100</v>
      </c>
    </row>
    <row r="134" spans="1:4" s="21" customFormat="1" ht="18" customHeight="1" x14ac:dyDescent="0.4">
      <c r="A134" s="164"/>
      <c r="B134" s="165"/>
      <c r="C134" s="166" t="s">
        <v>126</v>
      </c>
      <c r="D134" s="167">
        <v>420300</v>
      </c>
    </row>
    <row r="135" spans="1:4" s="21" customFormat="1" ht="18" customHeight="1" x14ac:dyDescent="0.4">
      <c r="A135" s="164"/>
      <c r="B135" s="165"/>
      <c r="C135" s="166" t="s">
        <v>125</v>
      </c>
      <c r="D135" s="167">
        <v>374100</v>
      </c>
    </row>
    <row r="136" spans="1:4" s="21" customFormat="1" ht="18" customHeight="1" x14ac:dyDescent="0.4">
      <c r="A136" s="164"/>
      <c r="B136" s="165"/>
      <c r="C136" s="166" t="s">
        <v>124</v>
      </c>
      <c r="D136" s="167">
        <v>150000</v>
      </c>
    </row>
    <row r="137" spans="1:4" s="21" customFormat="1" ht="18" customHeight="1" x14ac:dyDescent="0.4">
      <c r="A137" s="172"/>
      <c r="B137" s="173"/>
      <c r="C137" s="166" t="s">
        <v>123</v>
      </c>
      <c r="D137" s="167">
        <v>150000</v>
      </c>
    </row>
    <row r="138" spans="1:4" s="21" customFormat="1" ht="18" customHeight="1" x14ac:dyDescent="0.4">
      <c r="A138" s="164"/>
      <c r="B138" s="165"/>
      <c r="C138" s="172" t="s">
        <v>122</v>
      </c>
      <c r="D138" s="173">
        <v>466400</v>
      </c>
    </row>
    <row r="139" spans="1:4" s="21" customFormat="1" ht="18" customHeight="1" x14ac:dyDescent="0.4">
      <c r="A139" s="164"/>
      <c r="B139" s="165"/>
      <c r="C139" s="166" t="s">
        <v>121</v>
      </c>
      <c r="D139" s="167">
        <v>93100</v>
      </c>
    </row>
    <row r="140" spans="1:4" s="21" customFormat="1" ht="18" customHeight="1" x14ac:dyDescent="0.4">
      <c r="A140" s="164"/>
      <c r="B140" s="165"/>
      <c r="C140" s="166" t="s">
        <v>120</v>
      </c>
      <c r="D140" s="167">
        <v>138900</v>
      </c>
    </row>
    <row r="141" spans="1:4" s="21" customFormat="1" ht="18" customHeight="1" x14ac:dyDescent="0.4">
      <c r="A141" s="164"/>
      <c r="B141" s="165"/>
      <c r="C141" s="166" t="s">
        <v>119</v>
      </c>
      <c r="D141" s="167">
        <v>70000</v>
      </c>
    </row>
    <row r="142" spans="1:4" s="21" customFormat="1" ht="18" customHeight="1" x14ac:dyDescent="0.4">
      <c r="A142" s="164"/>
      <c r="B142" s="165"/>
      <c r="C142" s="166" t="s">
        <v>118</v>
      </c>
      <c r="D142" s="167">
        <v>58200</v>
      </c>
    </row>
    <row r="143" spans="1:4" s="21" customFormat="1" ht="18" customHeight="1" x14ac:dyDescent="0.4">
      <c r="A143" s="164"/>
      <c r="B143" s="165"/>
      <c r="C143" s="166" t="s">
        <v>117</v>
      </c>
      <c r="D143" s="167">
        <v>180000</v>
      </c>
    </row>
    <row r="144" spans="1:4" s="21" customFormat="1" ht="18" customHeight="1" x14ac:dyDescent="0.4">
      <c r="A144" s="164"/>
      <c r="B144" s="165"/>
      <c r="C144" s="166" t="s">
        <v>116</v>
      </c>
      <c r="D144" s="167">
        <v>56200</v>
      </c>
    </row>
    <row r="145" spans="1:4" s="21" customFormat="1" ht="18" customHeight="1" x14ac:dyDescent="0.4">
      <c r="A145" s="164"/>
      <c r="B145" s="165"/>
      <c r="C145" s="166" t="s">
        <v>115</v>
      </c>
      <c r="D145" s="167">
        <v>93900</v>
      </c>
    </row>
    <row r="146" spans="1:4" s="21" customFormat="1" ht="18" customHeight="1" collapsed="1" x14ac:dyDescent="0.4">
      <c r="A146" s="164"/>
      <c r="B146" s="165"/>
      <c r="C146" s="166" t="s">
        <v>114</v>
      </c>
      <c r="D146" s="167">
        <v>2469900</v>
      </c>
    </row>
    <row r="147" spans="1:4" s="21" customFormat="1" ht="18" customHeight="1" collapsed="1" x14ac:dyDescent="0.4">
      <c r="A147" s="164"/>
      <c r="B147" s="165"/>
      <c r="C147" s="166" t="s">
        <v>296</v>
      </c>
      <c r="D147" s="167">
        <f>1860800+1987900</f>
        <v>3848700</v>
      </c>
    </row>
    <row r="148" spans="1:4" s="21" customFormat="1" ht="18" customHeight="1" collapsed="1" x14ac:dyDescent="0.4">
      <c r="A148" s="164"/>
      <c r="B148" s="165"/>
      <c r="C148" s="166" t="s">
        <v>113</v>
      </c>
      <c r="D148" s="167">
        <v>1792600</v>
      </c>
    </row>
    <row r="149" spans="1:4" s="21" customFormat="1" ht="18" customHeight="1" x14ac:dyDescent="0.4">
      <c r="A149" s="164"/>
      <c r="B149" s="165"/>
      <c r="C149" s="166" t="s">
        <v>112</v>
      </c>
      <c r="D149" s="167">
        <v>68000</v>
      </c>
    </row>
    <row r="150" spans="1:4" s="21" customFormat="1" ht="18" customHeight="1" x14ac:dyDescent="0.4">
      <c r="A150" s="22"/>
      <c r="B150" s="24"/>
      <c r="C150" s="19" t="s">
        <v>111</v>
      </c>
      <c r="D150" s="20">
        <v>139700</v>
      </c>
    </row>
    <row r="151" spans="1:4" ht="18" customHeight="1" x14ac:dyDescent="0.4">
      <c r="A151" s="29" t="s">
        <v>297</v>
      </c>
      <c r="B151" s="30"/>
      <c r="C151" s="30"/>
      <c r="D151" s="31">
        <f>SUM(B5:B150)</f>
        <v>132400000</v>
      </c>
    </row>
  </sheetData>
  <autoFilter ref="A1:D151">
    <filterColumn colId="0" showButton="0"/>
    <filterColumn colId="1" showButton="0"/>
    <filterColumn colId="2" showButton="0"/>
  </autoFilter>
  <mergeCells count="1">
    <mergeCell ref="A1:D1"/>
  </mergeCells>
  <phoneticPr fontId="18"/>
  <printOptions horizontalCentered="1"/>
  <pageMargins left="0.19685039370078741" right="0.23622047244094491" top="0.39370078740157483" bottom="0.55118110236220474" header="0.51181102362204722" footer="0.51181102362204722"/>
  <pageSetup paperSize="9" scale="96" fitToHeight="0" orientation="portrait" cellComments="asDisplayed" r:id="rId1"/>
  <headerFooter scaleWithDoc="0" alignWithMargins="0"/>
  <rowBreaks count="3" manualBreakCount="3">
    <brk id="47" max="3" man="1"/>
    <brk id="92" max="3" man="1"/>
    <brk id="137" max="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60"/>
  <sheetViews>
    <sheetView showWhiteSpace="0" zoomScaleNormal="100" zoomScaleSheetLayoutView="100" workbookViewId="0">
      <selection activeCell="G199" sqref="G199"/>
    </sheetView>
  </sheetViews>
  <sheetFormatPr defaultColWidth="9" defaultRowHeight="13.5" x14ac:dyDescent="0.4"/>
  <cols>
    <col min="1" max="1" width="21.625" style="34" customWidth="1"/>
    <col min="2" max="2" width="2.625" style="32" customWidth="1"/>
    <col min="3" max="3" width="35.125" style="33" customWidth="1"/>
    <col min="4" max="7" width="7.125" style="34" customWidth="1"/>
    <col min="8" max="8" width="8.625" style="35" customWidth="1"/>
    <col min="9" max="16384" width="9" style="34"/>
  </cols>
  <sheetData>
    <row r="1" spans="1:8" ht="18.75" x14ac:dyDescent="0.4">
      <c r="A1" s="10" t="s">
        <v>298</v>
      </c>
    </row>
    <row r="2" spans="1:8" s="39" customFormat="1" ht="22.5" customHeight="1" x14ac:dyDescent="0.4">
      <c r="A2" s="36"/>
      <c r="B2" s="37"/>
      <c r="C2" s="38"/>
      <c r="H2" s="40" t="s">
        <v>192</v>
      </c>
    </row>
    <row r="3" spans="1:8" s="39" customFormat="1" ht="18" customHeight="1" x14ac:dyDescent="0.4">
      <c r="A3" s="41" t="str">
        <f>"款 （ 細 々 目 等 ）"</f>
        <v>款 （ 細 々 目 等 ）</v>
      </c>
      <c r="B3" s="42" t="s">
        <v>299</v>
      </c>
      <c r="C3" s="43"/>
      <c r="D3" s="44" t="s">
        <v>300</v>
      </c>
      <c r="E3" s="45"/>
      <c r="F3" s="45"/>
      <c r="G3" s="46"/>
      <c r="H3" s="47" t="s">
        <v>301</v>
      </c>
    </row>
    <row r="4" spans="1:8" s="39" customFormat="1" ht="19.5" customHeight="1" x14ac:dyDescent="0.4">
      <c r="A4" s="48"/>
      <c r="B4" s="49"/>
      <c r="C4" s="50"/>
      <c r="D4" s="15" t="s">
        <v>302</v>
      </c>
      <c r="E4" s="15" t="s">
        <v>303</v>
      </c>
      <c r="F4" s="15" t="s">
        <v>304</v>
      </c>
      <c r="G4" s="15" t="s">
        <v>305</v>
      </c>
      <c r="H4" s="48"/>
    </row>
    <row r="5" spans="1:8" s="36" customFormat="1" ht="30" customHeight="1" x14ac:dyDescent="0.4">
      <c r="A5" s="51" t="s">
        <v>306</v>
      </c>
      <c r="B5" s="52"/>
      <c r="C5" s="52"/>
      <c r="D5" s="53"/>
      <c r="E5" s="53"/>
      <c r="F5" s="53"/>
      <c r="G5" s="54">
        <v>583174</v>
      </c>
      <c r="H5" s="55"/>
    </row>
    <row r="6" spans="1:8" s="65" customFormat="1" ht="35.1" customHeight="1" x14ac:dyDescent="0.4">
      <c r="A6" s="118" t="str">
        <f>"議員報酬費"</f>
        <v>議員報酬費</v>
      </c>
      <c r="B6" s="119"/>
      <c r="C6" s="120" t="s">
        <v>307</v>
      </c>
      <c r="D6" s="121"/>
      <c r="E6" s="121"/>
      <c r="F6" s="121"/>
      <c r="G6" s="121"/>
      <c r="H6" s="122">
        <v>384700</v>
      </c>
    </row>
    <row r="7" spans="1:8" s="65" customFormat="1" ht="35.1" customHeight="1" x14ac:dyDescent="0.4">
      <c r="A7" s="123" t="s">
        <v>308</v>
      </c>
      <c r="B7" s="124"/>
      <c r="C7" s="125" t="s">
        <v>309</v>
      </c>
      <c r="D7" s="126"/>
      <c r="E7" s="126"/>
      <c r="F7" s="126"/>
      <c r="G7" s="126"/>
      <c r="H7" s="127">
        <v>8430</v>
      </c>
    </row>
    <row r="8" spans="1:8" s="65" customFormat="1" ht="35.1" customHeight="1" x14ac:dyDescent="0.4">
      <c r="A8" s="128" t="s">
        <v>310</v>
      </c>
      <c r="B8" s="129"/>
      <c r="C8" s="130" t="s">
        <v>310</v>
      </c>
      <c r="D8" s="131"/>
      <c r="E8" s="131"/>
      <c r="F8" s="131"/>
      <c r="G8" s="131"/>
      <c r="H8" s="132">
        <v>30720</v>
      </c>
    </row>
    <row r="9" spans="1:8" s="36" customFormat="1" ht="30" customHeight="1" x14ac:dyDescent="0.4">
      <c r="A9" s="61" t="s">
        <v>311</v>
      </c>
      <c r="B9" s="52"/>
      <c r="C9" s="52"/>
      <c r="D9" s="52"/>
      <c r="E9" s="52"/>
      <c r="F9" s="53"/>
      <c r="G9" s="54">
        <v>13511614</v>
      </c>
      <c r="H9" s="55"/>
    </row>
    <row r="10" spans="1:8" s="65" customFormat="1" ht="54" customHeight="1" x14ac:dyDescent="0.4">
      <c r="A10" s="123" t="s">
        <v>312</v>
      </c>
      <c r="B10" s="133"/>
      <c r="C10" s="134" t="s">
        <v>313</v>
      </c>
      <c r="D10" s="135"/>
      <c r="E10" s="135"/>
      <c r="F10" s="135"/>
      <c r="G10" s="135"/>
      <c r="H10" s="135">
        <v>1796</v>
      </c>
    </row>
    <row r="11" spans="1:8" s="65" customFormat="1" ht="35.1" customHeight="1" x14ac:dyDescent="0.4">
      <c r="A11" s="123" t="s">
        <v>314</v>
      </c>
      <c r="B11" s="133"/>
      <c r="C11" s="134" t="s">
        <v>315</v>
      </c>
      <c r="D11" s="135"/>
      <c r="E11" s="135"/>
      <c r="F11" s="135"/>
      <c r="G11" s="135"/>
      <c r="H11" s="135">
        <v>4612</v>
      </c>
    </row>
    <row r="12" spans="1:8" s="65" customFormat="1" ht="35.1" customHeight="1" x14ac:dyDescent="0.4">
      <c r="A12" s="123" t="s">
        <v>316</v>
      </c>
      <c r="B12" s="133"/>
      <c r="C12" s="134" t="s">
        <v>317</v>
      </c>
      <c r="D12" s="135"/>
      <c r="E12" s="135"/>
      <c r="F12" s="135"/>
      <c r="G12" s="135"/>
      <c r="H12" s="135">
        <v>12000</v>
      </c>
    </row>
    <row r="13" spans="1:8" s="65" customFormat="1" ht="54" customHeight="1" x14ac:dyDescent="0.4">
      <c r="A13" s="123" t="s">
        <v>318</v>
      </c>
      <c r="B13" s="133"/>
      <c r="C13" s="134" t="s">
        <v>319</v>
      </c>
      <c r="D13" s="135"/>
      <c r="E13" s="135"/>
      <c r="F13" s="135"/>
      <c r="G13" s="135">
        <v>4400</v>
      </c>
      <c r="H13" s="135">
        <v>40150</v>
      </c>
    </row>
    <row r="14" spans="1:8" s="65" customFormat="1" ht="35.1" customHeight="1" x14ac:dyDescent="0.4">
      <c r="A14" s="123" t="s">
        <v>320</v>
      </c>
      <c r="B14" s="133"/>
      <c r="C14" s="134" t="s">
        <v>321</v>
      </c>
      <c r="D14" s="135"/>
      <c r="E14" s="135"/>
      <c r="F14" s="135"/>
      <c r="G14" s="135">
        <v>2100</v>
      </c>
      <c r="H14" s="135">
        <v>22830</v>
      </c>
    </row>
    <row r="15" spans="1:8" s="65" customFormat="1" ht="35.1" customHeight="1" x14ac:dyDescent="0.4">
      <c r="A15" s="123" t="s">
        <v>322</v>
      </c>
      <c r="B15" s="133"/>
      <c r="C15" s="134" t="s">
        <v>323</v>
      </c>
      <c r="D15" s="135"/>
      <c r="E15" s="135"/>
      <c r="F15" s="135"/>
      <c r="G15" s="135"/>
      <c r="H15" s="135">
        <v>18502</v>
      </c>
    </row>
    <row r="16" spans="1:8" s="65" customFormat="1" ht="34.5" customHeight="1" x14ac:dyDescent="0.4">
      <c r="A16" s="123" t="s">
        <v>324</v>
      </c>
      <c r="B16" s="133"/>
      <c r="C16" s="134" t="s">
        <v>325</v>
      </c>
      <c r="D16" s="135"/>
      <c r="E16" s="135"/>
      <c r="F16" s="135"/>
      <c r="G16" s="135"/>
      <c r="H16" s="135">
        <v>8600</v>
      </c>
    </row>
    <row r="17" spans="1:8" s="65" customFormat="1" ht="35.1" customHeight="1" x14ac:dyDescent="0.4">
      <c r="A17" s="123" t="s">
        <v>326</v>
      </c>
      <c r="B17" s="133"/>
      <c r="C17" s="134" t="s">
        <v>327</v>
      </c>
      <c r="D17" s="135"/>
      <c r="E17" s="135"/>
      <c r="F17" s="135"/>
      <c r="G17" s="135"/>
      <c r="H17" s="135">
        <v>17925</v>
      </c>
    </row>
    <row r="18" spans="1:8" s="65" customFormat="1" ht="35.1" customHeight="1" x14ac:dyDescent="0.4">
      <c r="A18" s="123" t="s">
        <v>328</v>
      </c>
      <c r="B18" s="133"/>
      <c r="C18" s="134" t="s">
        <v>329</v>
      </c>
      <c r="D18" s="135"/>
      <c r="E18" s="135"/>
      <c r="F18" s="135"/>
      <c r="G18" s="135"/>
      <c r="H18" s="135">
        <v>24670</v>
      </c>
    </row>
    <row r="19" spans="1:8" s="65" customFormat="1" ht="39.950000000000003" customHeight="1" x14ac:dyDescent="0.4">
      <c r="A19" s="123" t="s">
        <v>330</v>
      </c>
      <c r="B19" s="133"/>
      <c r="C19" s="134" t="s">
        <v>331</v>
      </c>
      <c r="D19" s="135"/>
      <c r="E19" s="135"/>
      <c r="F19" s="135"/>
      <c r="G19" s="135">
        <v>378000</v>
      </c>
      <c r="H19" s="135">
        <v>545050</v>
      </c>
    </row>
    <row r="20" spans="1:8" s="65" customFormat="1" ht="36" customHeight="1" x14ac:dyDescent="0.4">
      <c r="A20" s="123" t="s">
        <v>332</v>
      </c>
      <c r="B20" s="133"/>
      <c r="C20" s="134" t="s">
        <v>333</v>
      </c>
      <c r="D20" s="135"/>
      <c r="E20" s="135"/>
      <c r="F20" s="135"/>
      <c r="G20" s="135"/>
      <c r="H20" s="135">
        <v>19610</v>
      </c>
    </row>
    <row r="21" spans="1:8" s="65" customFormat="1" ht="35.1" customHeight="1" x14ac:dyDescent="0.4">
      <c r="A21" s="123" t="s">
        <v>334</v>
      </c>
      <c r="B21" s="133"/>
      <c r="C21" s="134" t="s">
        <v>335</v>
      </c>
      <c r="D21" s="135">
        <v>588800</v>
      </c>
      <c r="E21" s="135"/>
      <c r="F21" s="135"/>
      <c r="G21" s="135">
        <v>15910</v>
      </c>
      <c r="H21" s="135">
        <v>1640490</v>
      </c>
    </row>
    <row r="22" spans="1:8" s="65" customFormat="1" ht="34.5" customHeight="1" x14ac:dyDescent="0.4">
      <c r="A22" s="123" t="s">
        <v>336</v>
      </c>
      <c r="B22" s="133"/>
      <c r="C22" s="134" t="s">
        <v>337</v>
      </c>
      <c r="D22" s="135"/>
      <c r="E22" s="135"/>
      <c r="F22" s="135"/>
      <c r="G22" s="135"/>
      <c r="H22" s="135">
        <v>1700</v>
      </c>
    </row>
    <row r="23" spans="1:8" s="65" customFormat="1" ht="35.1" customHeight="1" x14ac:dyDescent="0.4">
      <c r="A23" s="136" t="str">
        <f>"自治会振興事業"</f>
        <v>自治会振興事業</v>
      </c>
      <c r="B23" s="133"/>
      <c r="C23" s="134" t="s">
        <v>338</v>
      </c>
      <c r="D23" s="135"/>
      <c r="E23" s="135"/>
      <c r="F23" s="135"/>
      <c r="G23" s="135"/>
      <c r="H23" s="135">
        <v>91300</v>
      </c>
    </row>
    <row r="24" spans="1:8" s="65" customFormat="1" ht="35.1" customHeight="1" x14ac:dyDescent="0.4">
      <c r="A24" s="136" t="str">
        <f>"集会施設整備事業"</f>
        <v>集会施設整備事業</v>
      </c>
      <c r="B24" s="133"/>
      <c r="C24" s="134" t="s">
        <v>339</v>
      </c>
      <c r="D24" s="135"/>
      <c r="E24" s="135"/>
      <c r="F24" s="135"/>
      <c r="G24" s="135"/>
      <c r="H24" s="135">
        <v>11000</v>
      </c>
    </row>
    <row r="25" spans="1:8" s="65" customFormat="1" ht="35.1" customHeight="1" x14ac:dyDescent="0.4">
      <c r="A25" s="137" t="str">
        <f>"コミュニティ活動推進事業"</f>
        <v>コミュニティ活動推進事業</v>
      </c>
      <c r="B25" s="133"/>
      <c r="C25" s="134" t="s">
        <v>340</v>
      </c>
      <c r="D25" s="135"/>
      <c r="E25" s="135"/>
      <c r="F25" s="135"/>
      <c r="G25" s="135">
        <v>20730</v>
      </c>
      <c r="H25" s="135">
        <v>45510</v>
      </c>
    </row>
    <row r="26" spans="1:8" s="65" customFormat="1" ht="75" customHeight="1" x14ac:dyDescent="0.4">
      <c r="A26" s="136" t="s">
        <v>341</v>
      </c>
      <c r="B26" s="133"/>
      <c r="C26" s="138" t="s">
        <v>342</v>
      </c>
      <c r="D26" s="135"/>
      <c r="E26" s="135"/>
      <c r="F26" s="135">
        <v>924800</v>
      </c>
      <c r="G26" s="135">
        <v>338100</v>
      </c>
      <c r="H26" s="135">
        <v>1322190</v>
      </c>
    </row>
    <row r="27" spans="1:8" s="65" customFormat="1" ht="54.75" customHeight="1" x14ac:dyDescent="0.4">
      <c r="A27" s="139" t="s">
        <v>343</v>
      </c>
      <c r="B27" s="140" t="s">
        <v>344</v>
      </c>
      <c r="C27" s="141" t="s">
        <v>345</v>
      </c>
      <c r="D27" s="142"/>
      <c r="E27" s="142"/>
      <c r="F27" s="142"/>
      <c r="G27" s="142"/>
      <c r="H27" s="142">
        <v>35700</v>
      </c>
    </row>
    <row r="28" spans="1:8" s="65" customFormat="1" ht="60" customHeight="1" x14ac:dyDescent="0.4">
      <c r="A28" s="136" t="s">
        <v>346</v>
      </c>
      <c r="B28" s="133"/>
      <c r="C28" s="134" t="s">
        <v>347</v>
      </c>
      <c r="D28" s="135"/>
      <c r="E28" s="135"/>
      <c r="F28" s="135"/>
      <c r="G28" s="135"/>
      <c r="H28" s="135">
        <v>6606</v>
      </c>
    </row>
    <row r="29" spans="1:8" s="65" customFormat="1" ht="34.5" customHeight="1" x14ac:dyDescent="0.4">
      <c r="A29" s="136" t="s">
        <v>348</v>
      </c>
      <c r="B29" s="133"/>
      <c r="C29" s="134" t="s">
        <v>349</v>
      </c>
      <c r="D29" s="135"/>
      <c r="E29" s="135"/>
      <c r="F29" s="135"/>
      <c r="G29" s="135"/>
      <c r="H29" s="135">
        <v>5000</v>
      </c>
    </row>
    <row r="30" spans="1:8" s="65" customFormat="1" ht="35.1" customHeight="1" x14ac:dyDescent="0.4">
      <c r="A30" s="136" t="s">
        <v>350</v>
      </c>
      <c r="B30" s="133"/>
      <c r="C30" s="134" t="s">
        <v>351</v>
      </c>
      <c r="D30" s="135"/>
      <c r="E30" s="135"/>
      <c r="F30" s="135"/>
      <c r="G30" s="135">
        <v>30</v>
      </c>
      <c r="H30" s="135">
        <v>37713</v>
      </c>
    </row>
    <row r="31" spans="1:8" s="65" customFormat="1" ht="75" customHeight="1" x14ac:dyDescent="0.4">
      <c r="A31" s="123" t="s">
        <v>352</v>
      </c>
      <c r="B31" s="133"/>
      <c r="C31" s="134" t="s">
        <v>353</v>
      </c>
      <c r="D31" s="135">
        <v>300</v>
      </c>
      <c r="E31" s="135"/>
      <c r="F31" s="135"/>
      <c r="G31" s="135">
        <v>18300</v>
      </c>
      <c r="H31" s="135">
        <v>94640</v>
      </c>
    </row>
    <row r="32" spans="1:8" s="65" customFormat="1" ht="35.1" customHeight="1" x14ac:dyDescent="0.4">
      <c r="A32" s="136" t="s">
        <v>354</v>
      </c>
      <c r="B32" s="133"/>
      <c r="C32" s="134" t="s">
        <v>355</v>
      </c>
      <c r="D32" s="135"/>
      <c r="E32" s="135"/>
      <c r="F32" s="135"/>
      <c r="G32" s="135">
        <v>17400</v>
      </c>
      <c r="H32" s="135">
        <v>56180</v>
      </c>
    </row>
    <row r="33" spans="1:8" s="65" customFormat="1" ht="35.1" customHeight="1" x14ac:dyDescent="0.4">
      <c r="A33" s="136" t="s">
        <v>356</v>
      </c>
      <c r="B33" s="133"/>
      <c r="C33" s="138" t="s">
        <v>357</v>
      </c>
      <c r="D33" s="135"/>
      <c r="E33" s="135">
        <v>132000</v>
      </c>
      <c r="F33" s="135"/>
      <c r="G33" s="135"/>
      <c r="H33" s="135">
        <v>132000</v>
      </c>
    </row>
    <row r="34" spans="1:8" s="65" customFormat="1" ht="35.1" customHeight="1" x14ac:dyDescent="0.4">
      <c r="A34" s="136" t="s">
        <v>358</v>
      </c>
      <c r="B34" s="133"/>
      <c r="C34" s="134" t="s">
        <v>359</v>
      </c>
      <c r="D34" s="135"/>
      <c r="E34" s="135"/>
      <c r="F34" s="135"/>
      <c r="G34" s="135"/>
      <c r="H34" s="135">
        <v>115000</v>
      </c>
    </row>
    <row r="35" spans="1:8" s="65" customFormat="1" ht="35.1" customHeight="1" x14ac:dyDescent="0.4">
      <c r="A35" s="143" t="s">
        <v>360</v>
      </c>
      <c r="B35" s="133"/>
      <c r="C35" s="134" t="s">
        <v>361</v>
      </c>
      <c r="D35" s="135"/>
      <c r="E35" s="135">
        <v>187000</v>
      </c>
      <c r="F35" s="135"/>
      <c r="G35" s="135"/>
      <c r="H35" s="135">
        <v>187000</v>
      </c>
    </row>
    <row r="36" spans="1:8" s="65" customFormat="1" ht="35.1" customHeight="1" x14ac:dyDescent="0.4">
      <c r="A36" s="123" t="s">
        <v>362</v>
      </c>
      <c r="B36" s="133"/>
      <c r="C36" s="134" t="s">
        <v>363</v>
      </c>
      <c r="D36" s="135"/>
      <c r="E36" s="135"/>
      <c r="F36" s="135"/>
      <c r="G36" s="135"/>
      <c r="H36" s="135">
        <v>64247</v>
      </c>
    </row>
    <row r="37" spans="1:8" s="65" customFormat="1" ht="84.95" customHeight="1" x14ac:dyDescent="0.4">
      <c r="A37" s="136" t="s">
        <v>364</v>
      </c>
      <c r="B37" s="133" t="s">
        <v>344</v>
      </c>
      <c r="C37" s="138" t="s">
        <v>365</v>
      </c>
      <c r="D37" s="135">
        <v>30000</v>
      </c>
      <c r="E37" s="135"/>
      <c r="F37" s="135"/>
      <c r="G37" s="135">
        <v>218000</v>
      </c>
      <c r="H37" s="135">
        <v>264755</v>
      </c>
    </row>
    <row r="38" spans="1:8" s="65" customFormat="1" ht="51.95" customHeight="1" x14ac:dyDescent="0.4">
      <c r="A38" s="136" t="s">
        <v>366</v>
      </c>
      <c r="B38" s="133" t="s">
        <v>344</v>
      </c>
      <c r="C38" s="138" t="s">
        <v>367</v>
      </c>
      <c r="D38" s="135"/>
      <c r="E38" s="135"/>
      <c r="F38" s="135"/>
      <c r="G38" s="135"/>
      <c r="H38" s="135">
        <v>1000</v>
      </c>
    </row>
    <row r="39" spans="1:8" s="65" customFormat="1" ht="35.1" customHeight="1" x14ac:dyDescent="0.4">
      <c r="A39" s="123" t="s">
        <v>368</v>
      </c>
      <c r="B39" s="133"/>
      <c r="C39" s="134" t="s">
        <v>369</v>
      </c>
      <c r="D39" s="135"/>
      <c r="E39" s="135"/>
      <c r="F39" s="135"/>
      <c r="G39" s="135"/>
      <c r="H39" s="135">
        <v>13760</v>
      </c>
    </row>
    <row r="40" spans="1:8" s="65" customFormat="1" ht="35.1" customHeight="1" x14ac:dyDescent="0.4">
      <c r="A40" s="123" t="s">
        <v>370</v>
      </c>
      <c r="B40" s="133"/>
      <c r="C40" s="134" t="s">
        <v>371</v>
      </c>
      <c r="D40" s="135"/>
      <c r="E40" s="135">
        <v>287</v>
      </c>
      <c r="F40" s="135"/>
      <c r="G40" s="135"/>
      <c r="H40" s="135">
        <v>2240</v>
      </c>
    </row>
    <row r="41" spans="1:8" s="65" customFormat="1" ht="81.95" customHeight="1" x14ac:dyDescent="0.4">
      <c r="A41" s="123" t="str">
        <f>"災害予防対策事業"</f>
        <v>災害予防対策事業</v>
      </c>
      <c r="B41" s="133"/>
      <c r="C41" s="138" t="s">
        <v>372</v>
      </c>
      <c r="D41" s="135"/>
      <c r="E41" s="135"/>
      <c r="F41" s="135"/>
      <c r="G41" s="135">
        <v>500</v>
      </c>
      <c r="H41" s="135">
        <v>104611</v>
      </c>
    </row>
    <row r="42" spans="1:8" s="65" customFormat="1" ht="35.1" customHeight="1" x14ac:dyDescent="0.4">
      <c r="A42" s="123" t="str">
        <f>"自主防災組織育成事業"</f>
        <v>自主防災組織育成事業</v>
      </c>
      <c r="B42" s="133"/>
      <c r="C42" s="134" t="s">
        <v>373</v>
      </c>
      <c r="D42" s="135"/>
      <c r="E42" s="135"/>
      <c r="F42" s="135"/>
      <c r="G42" s="135"/>
      <c r="H42" s="135">
        <v>12000</v>
      </c>
    </row>
    <row r="43" spans="1:8" s="65" customFormat="1" ht="68.099999999999994" customHeight="1" x14ac:dyDescent="0.4">
      <c r="A43" s="123" t="s">
        <v>374</v>
      </c>
      <c r="B43" s="133"/>
      <c r="C43" s="138" t="s">
        <v>375</v>
      </c>
      <c r="D43" s="135"/>
      <c r="E43" s="135"/>
      <c r="F43" s="135">
        <v>22600</v>
      </c>
      <c r="G43" s="135"/>
      <c r="H43" s="135">
        <v>30800</v>
      </c>
    </row>
    <row r="44" spans="1:8" s="65" customFormat="1" ht="35.1" customHeight="1" x14ac:dyDescent="0.4">
      <c r="A44" s="123" t="s">
        <v>376</v>
      </c>
      <c r="B44" s="133"/>
      <c r="C44" s="134" t="s">
        <v>377</v>
      </c>
      <c r="D44" s="135"/>
      <c r="E44" s="135"/>
      <c r="F44" s="135"/>
      <c r="G44" s="135"/>
      <c r="H44" s="135">
        <v>20000</v>
      </c>
    </row>
    <row r="45" spans="1:8" s="36" customFormat="1" ht="30" customHeight="1" x14ac:dyDescent="0.4">
      <c r="A45" s="71" t="s">
        <v>378</v>
      </c>
      <c r="B45" s="72"/>
      <c r="C45" s="73"/>
      <c r="D45" s="74"/>
      <c r="E45" s="74"/>
      <c r="F45" s="74"/>
      <c r="G45" s="75">
        <v>58802606</v>
      </c>
      <c r="H45" s="76"/>
    </row>
    <row r="46" spans="1:8" s="65" customFormat="1" ht="34.5" customHeight="1" x14ac:dyDescent="0.4">
      <c r="A46" s="66" t="s">
        <v>379</v>
      </c>
      <c r="B46" s="62"/>
      <c r="C46" s="63" t="s">
        <v>380</v>
      </c>
      <c r="D46" s="64"/>
      <c r="E46" s="64"/>
      <c r="F46" s="64"/>
      <c r="G46" s="64"/>
      <c r="H46" s="64">
        <v>48380</v>
      </c>
    </row>
    <row r="47" spans="1:8" s="65" customFormat="1" ht="39.950000000000003" customHeight="1" x14ac:dyDescent="0.4">
      <c r="A47" s="66" t="s">
        <v>381</v>
      </c>
      <c r="B47" s="62"/>
      <c r="C47" s="63" t="s">
        <v>382</v>
      </c>
      <c r="D47" s="64">
        <v>1680</v>
      </c>
      <c r="E47" s="64">
        <v>3020</v>
      </c>
      <c r="F47" s="64"/>
      <c r="G47" s="64"/>
      <c r="H47" s="64">
        <v>32000</v>
      </c>
    </row>
    <row r="48" spans="1:8" s="65" customFormat="1" ht="60" x14ac:dyDescent="0.4">
      <c r="A48" s="66" t="s">
        <v>383</v>
      </c>
      <c r="B48" s="62"/>
      <c r="C48" s="63" t="s">
        <v>384</v>
      </c>
      <c r="D48" s="64">
        <v>61430</v>
      </c>
      <c r="E48" s="64"/>
      <c r="F48" s="64"/>
      <c r="G48" s="64"/>
      <c r="H48" s="64">
        <v>92900</v>
      </c>
    </row>
    <row r="49" spans="1:8" s="65" customFormat="1" ht="34.5" customHeight="1" x14ac:dyDescent="0.4">
      <c r="A49" s="66" t="s">
        <v>385</v>
      </c>
      <c r="B49" s="62"/>
      <c r="C49" s="77" t="s">
        <v>386</v>
      </c>
      <c r="D49" s="64">
        <v>1726200</v>
      </c>
      <c r="E49" s="64">
        <v>863100</v>
      </c>
      <c r="F49" s="64"/>
      <c r="G49" s="64"/>
      <c r="H49" s="64">
        <v>3456280</v>
      </c>
    </row>
    <row r="50" spans="1:8" s="65" customFormat="1" ht="34.5" customHeight="1" x14ac:dyDescent="0.4">
      <c r="A50" s="67" t="s">
        <v>387</v>
      </c>
      <c r="B50" s="62"/>
      <c r="C50" s="77" t="s">
        <v>388</v>
      </c>
      <c r="D50" s="64">
        <v>450000</v>
      </c>
      <c r="E50" s="64">
        <v>226800</v>
      </c>
      <c r="F50" s="64"/>
      <c r="G50" s="64"/>
      <c r="H50" s="64">
        <v>903600</v>
      </c>
    </row>
    <row r="51" spans="1:8" s="65" customFormat="1" ht="34.5" customHeight="1" x14ac:dyDescent="0.4">
      <c r="A51" s="66" t="s">
        <v>389</v>
      </c>
      <c r="B51" s="62"/>
      <c r="C51" s="63" t="s">
        <v>390</v>
      </c>
      <c r="D51" s="64"/>
      <c r="E51" s="64"/>
      <c r="F51" s="64">
        <v>2500</v>
      </c>
      <c r="G51" s="64">
        <v>85920</v>
      </c>
      <c r="H51" s="64">
        <v>209609</v>
      </c>
    </row>
    <row r="52" spans="1:8" s="65" customFormat="1" ht="34.5" customHeight="1" x14ac:dyDescent="0.4">
      <c r="A52" s="67" t="s">
        <v>391</v>
      </c>
      <c r="B52" s="62"/>
      <c r="C52" s="77" t="s">
        <v>392</v>
      </c>
      <c r="D52" s="64">
        <v>558230</v>
      </c>
      <c r="E52" s="64">
        <v>279115</v>
      </c>
      <c r="F52" s="64"/>
      <c r="G52" s="64"/>
      <c r="H52" s="64">
        <v>1145900</v>
      </c>
    </row>
    <row r="53" spans="1:8" s="65" customFormat="1" ht="38.1" customHeight="1" x14ac:dyDescent="0.4">
      <c r="A53" s="66" t="s">
        <v>393</v>
      </c>
      <c r="B53" s="62"/>
      <c r="C53" s="63" t="s">
        <v>394</v>
      </c>
      <c r="D53" s="64">
        <v>44140</v>
      </c>
      <c r="E53" s="64">
        <v>28170</v>
      </c>
      <c r="F53" s="64"/>
      <c r="G53" s="64">
        <v>6000</v>
      </c>
      <c r="H53" s="64">
        <v>165680</v>
      </c>
    </row>
    <row r="54" spans="1:8" s="65" customFormat="1" ht="73.7" customHeight="1" x14ac:dyDescent="0.4">
      <c r="A54" s="66" t="s">
        <v>395</v>
      </c>
      <c r="B54" s="62"/>
      <c r="C54" s="63" t="s">
        <v>396</v>
      </c>
      <c r="D54" s="64">
        <v>9740</v>
      </c>
      <c r="E54" s="64">
        <v>5220</v>
      </c>
      <c r="F54" s="64"/>
      <c r="G54" s="64"/>
      <c r="H54" s="64">
        <v>105820</v>
      </c>
    </row>
    <row r="55" spans="1:8" s="65" customFormat="1" ht="34.5" customHeight="1" x14ac:dyDescent="0.4">
      <c r="A55" s="66" t="s">
        <v>397</v>
      </c>
      <c r="B55" s="62"/>
      <c r="C55" s="63" t="s">
        <v>398</v>
      </c>
      <c r="D55" s="64">
        <v>20700</v>
      </c>
      <c r="E55" s="64">
        <v>10300</v>
      </c>
      <c r="F55" s="64"/>
      <c r="G55" s="64"/>
      <c r="H55" s="64">
        <v>122510</v>
      </c>
    </row>
    <row r="56" spans="1:8" s="65" customFormat="1" ht="34.5" customHeight="1" x14ac:dyDescent="0.4">
      <c r="A56" s="66" t="s">
        <v>399</v>
      </c>
      <c r="B56" s="62"/>
      <c r="C56" s="63" t="s">
        <v>400</v>
      </c>
      <c r="D56" s="64"/>
      <c r="E56" s="64">
        <v>260000</v>
      </c>
      <c r="F56" s="64"/>
      <c r="G56" s="64"/>
      <c r="H56" s="64">
        <v>527970</v>
      </c>
    </row>
    <row r="57" spans="1:8" s="65" customFormat="1" ht="48" x14ac:dyDescent="0.4">
      <c r="A57" s="66" t="s">
        <v>401</v>
      </c>
      <c r="B57" s="62"/>
      <c r="C57" s="63" t="s">
        <v>402</v>
      </c>
      <c r="D57" s="64">
        <v>21000</v>
      </c>
      <c r="E57" s="64">
        <v>10500</v>
      </c>
      <c r="F57" s="64"/>
      <c r="G57" s="64"/>
      <c r="H57" s="64">
        <v>70000</v>
      </c>
    </row>
    <row r="58" spans="1:8" s="65" customFormat="1" ht="34.5" customHeight="1" x14ac:dyDescent="0.4">
      <c r="A58" s="66" t="s">
        <v>403</v>
      </c>
      <c r="B58" s="62"/>
      <c r="C58" s="63" t="s">
        <v>404</v>
      </c>
      <c r="D58" s="64">
        <v>220000</v>
      </c>
      <c r="E58" s="64">
        <v>574950</v>
      </c>
      <c r="F58" s="64"/>
      <c r="G58" s="64">
        <v>5800</v>
      </c>
      <c r="H58" s="64">
        <v>3020000</v>
      </c>
    </row>
    <row r="59" spans="1:8" s="65" customFormat="1" ht="34.5" customHeight="1" x14ac:dyDescent="0.4">
      <c r="A59" s="66" t="s">
        <v>405</v>
      </c>
      <c r="B59" s="62"/>
      <c r="C59" s="63" t="s">
        <v>406</v>
      </c>
      <c r="D59" s="64">
        <v>132000</v>
      </c>
      <c r="E59" s="64"/>
      <c r="F59" s="64"/>
      <c r="G59" s="64"/>
      <c r="H59" s="64">
        <v>132000</v>
      </c>
    </row>
    <row r="60" spans="1:8" s="65" customFormat="1" ht="34.5" customHeight="1" x14ac:dyDescent="0.4">
      <c r="A60" s="66" t="s">
        <v>168</v>
      </c>
      <c r="B60" s="62"/>
      <c r="C60" s="63" t="s">
        <v>407</v>
      </c>
      <c r="D60" s="64"/>
      <c r="E60" s="64"/>
      <c r="F60" s="64"/>
      <c r="G60" s="64">
        <v>1300</v>
      </c>
      <c r="H60" s="64">
        <v>344943</v>
      </c>
    </row>
    <row r="61" spans="1:8" s="65" customFormat="1" ht="38.1" customHeight="1" x14ac:dyDescent="0.4">
      <c r="A61" s="66" t="s">
        <v>408</v>
      </c>
      <c r="B61" s="62"/>
      <c r="C61" s="63" t="s">
        <v>409</v>
      </c>
      <c r="D61" s="64"/>
      <c r="E61" s="64">
        <v>14100</v>
      </c>
      <c r="F61" s="64">
        <v>58500</v>
      </c>
      <c r="G61" s="64"/>
      <c r="H61" s="64">
        <v>270630</v>
      </c>
    </row>
    <row r="62" spans="1:8" s="65" customFormat="1" ht="34.5" customHeight="1" x14ac:dyDescent="0.4">
      <c r="A62" s="66" t="s">
        <v>167</v>
      </c>
      <c r="B62" s="62"/>
      <c r="C62" s="63" t="s">
        <v>166</v>
      </c>
      <c r="D62" s="64">
        <v>143000</v>
      </c>
      <c r="E62" s="64">
        <v>71500</v>
      </c>
      <c r="F62" s="64"/>
      <c r="G62" s="64">
        <v>1570</v>
      </c>
      <c r="H62" s="64">
        <v>3962000</v>
      </c>
    </row>
    <row r="63" spans="1:8" s="65" customFormat="1" ht="34.5" customHeight="1" x14ac:dyDescent="0.4">
      <c r="A63" s="66" t="s">
        <v>410</v>
      </c>
      <c r="B63" s="62"/>
      <c r="C63" s="63" t="s">
        <v>411</v>
      </c>
      <c r="D63" s="64">
        <v>140000</v>
      </c>
      <c r="E63" s="64">
        <v>70020</v>
      </c>
      <c r="F63" s="64"/>
      <c r="G63" s="64">
        <v>89200</v>
      </c>
      <c r="H63" s="64">
        <v>388080</v>
      </c>
    </row>
    <row r="64" spans="1:8" s="65" customFormat="1" ht="34.5" customHeight="1" x14ac:dyDescent="0.4">
      <c r="A64" s="66" t="s">
        <v>412</v>
      </c>
      <c r="B64" s="62"/>
      <c r="C64" s="63" t="s">
        <v>413</v>
      </c>
      <c r="D64" s="64"/>
      <c r="E64" s="64"/>
      <c r="F64" s="64"/>
      <c r="G64" s="64"/>
      <c r="H64" s="64">
        <v>3516000</v>
      </c>
    </row>
    <row r="65" spans="1:8" s="65" customFormat="1" ht="34.5" customHeight="1" x14ac:dyDescent="0.4">
      <c r="A65" s="67" t="s">
        <v>414</v>
      </c>
      <c r="B65" s="62"/>
      <c r="C65" s="63" t="s">
        <v>415</v>
      </c>
      <c r="D65" s="64"/>
      <c r="E65" s="64">
        <v>663000</v>
      </c>
      <c r="F65" s="64"/>
      <c r="G65" s="64"/>
      <c r="H65" s="64">
        <v>1053000</v>
      </c>
    </row>
    <row r="66" spans="1:8" s="65" customFormat="1" ht="34.5" customHeight="1" x14ac:dyDescent="0.4">
      <c r="A66" s="66" t="s">
        <v>416</v>
      </c>
      <c r="B66" s="62"/>
      <c r="C66" s="57" t="s">
        <v>417</v>
      </c>
      <c r="D66" s="64">
        <v>5750</v>
      </c>
      <c r="E66" s="64">
        <v>1400</v>
      </c>
      <c r="F66" s="64"/>
      <c r="G66" s="64"/>
      <c r="H66" s="64">
        <v>11460</v>
      </c>
    </row>
    <row r="67" spans="1:8" s="65" customFormat="1" ht="113.25" customHeight="1" x14ac:dyDescent="0.4">
      <c r="A67" s="56" t="s">
        <v>418</v>
      </c>
      <c r="B67" s="62"/>
      <c r="C67" s="57" t="s">
        <v>419</v>
      </c>
      <c r="D67" s="58">
        <f>17800+2570</f>
        <v>20370</v>
      </c>
      <c r="E67" s="58">
        <f>15800+2570</f>
        <v>18370</v>
      </c>
      <c r="F67" s="58"/>
      <c r="G67" s="58"/>
      <c r="H67" s="58">
        <v>59360</v>
      </c>
    </row>
    <row r="68" spans="1:8" s="65" customFormat="1" ht="93.75" customHeight="1" x14ac:dyDescent="0.4">
      <c r="A68" s="66" t="s">
        <v>420</v>
      </c>
      <c r="B68" s="62"/>
      <c r="C68" s="57" t="s">
        <v>421</v>
      </c>
      <c r="D68" s="64">
        <v>154150</v>
      </c>
      <c r="E68" s="64">
        <v>107050</v>
      </c>
      <c r="F68" s="64"/>
      <c r="G68" s="64">
        <v>3200</v>
      </c>
      <c r="H68" s="64">
        <v>830670</v>
      </c>
    </row>
    <row r="69" spans="1:8" s="65" customFormat="1" ht="34.5" customHeight="1" x14ac:dyDescent="0.4">
      <c r="A69" s="66" t="s">
        <v>422</v>
      </c>
      <c r="B69" s="62"/>
      <c r="C69" s="63" t="s">
        <v>423</v>
      </c>
      <c r="D69" s="64">
        <v>27980</v>
      </c>
      <c r="E69" s="64">
        <v>9300</v>
      </c>
      <c r="F69" s="64"/>
      <c r="G69" s="64">
        <v>18500</v>
      </c>
      <c r="H69" s="64">
        <v>138207</v>
      </c>
    </row>
    <row r="70" spans="1:8" s="65" customFormat="1" ht="56.85" customHeight="1" x14ac:dyDescent="0.4">
      <c r="A70" s="66" t="s">
        <v>424</v>
      </c>
      <c r="B70" s="62"/>
      <c r="C70" s="63" t="s">
        <v>425</v>
      </c>
      <c r="D70" s="64">
        <v>10600</v>
      </c>
      <c r="E70" s="64">
        <v>10600</v>
      </c>
      <c r="F70" s="64"/>
      <c r="G70" s="64">
        <v>1600</v>
      </c>
      <c r="H70" s="64">
        <v>39400</v>
      </c>
    </row>
    <row r="71" spans="1:8" s="65" customFormat="1" ht="65.25" customHeight="1" x14ac:dyDescent="0.4">
      <c r="A71" s="66" t="s">
        <v>426</v>
      </c>
      <c r="B71" s="62"/>
      <c r="C71" s="63" t="s">
        <v>427</v>
      </c>
      <c r="D71" s="64">
        <v>19300</v>
      </c>
      <c r="E71" s="64">
        <v>9700</v>
      </c>
      <c r="F71" s="64"/>
      <c r="G71" s="64"/>
      <c r="H71" s="64">
        <v>39000</v>
      </c>
    </row>
    <row r="72" spans="1:8" s="65" customFormat="1" ht="34.5" customHeight="1" x14ac:dyDescent="0.4">
      <c r="A72" s="66" t="s">
        <v>428</v>
      </c>
      <c r="B72" s="62"/>
      <c r="C72" s="63" t="s">
        <v>429</v>
      </c>
      <c r="D72" s="64"/>
      <c r="E72" s="64">
        <v>207000</v>
      </c>
      <c r="F72" s="64"/>
      <c r="G72" s="64"/>
      <c r="H72" s="64">
        <v>1347020</v>
      </c>
    </row>
    <row r="73" spans="1:8" s="65" customFormat="1" ht="34.5" customHeight="1" x14ac:dyDescent="0.4">
      <c r="A73" s="67" t="s">
        <v>430</v>
      </c>
      <c r="B73" s="62"/>
      <c r="C73" s="63" t="s">
        <v>431</v>
      </c>
      <c r="D73" s="64">
        <v>4006000</v>
      </c>
      <c r="E73" s="64">
        <v>1757000</v>
      </c>
      <c r="F73" s="64"/>
      <c r="G73" s="64">
        <v>284000</v>
      </c>
      <c r="H73" s="64">
        <v>7900000</v>
      </c>
    </row>
    <row r="74" spans="1:8" s="65" customFormat="1" ht="34.5" customHeight="1" x14ac:dyDescent="0.4">
      <c r="A74" s="66" t="s">
        <v>432</v>
      </c>
      <c r="B74" s="62"/>
      <c r="C74" s="63" t="s">
        <v>432</v>
      </c>
      <c r="D74" s="64">
        <v>5530000</v>
      </c>
      <c r="E74" s="64">
        <v>605900</v>
      </c>
      <c r="F74" s="64"/>
      <c r="G74" s="64"/>
      <c r="H74" s="64">
        <v>6850000</v>
      </c>
    </row>
    <row r="75" spans="1:8" s="65" customFormat="1" ht="34.5" customHeight="1" x14ac:dyDescent="0.4">
      <c r="A75" s="66" t="s">
        <v>433</v>
      </c>
      <c r="B75" s="62"/>
      <c r="C75" s="57" t="s">
        <v>434</v>
      </c>
      <c r="D75" s="64">
        <v>300</v>
      </c>
      <c r="E75" s="64"/>
      <c r="F75" s="64"/>
      <c r="G75" s="64"/>
      <c r="H75" s="64">
        <v>6000</v>
      </c>
    </row>
    <row r="76" spans="1:8" s="65" customFormat="1" ht="34.5" customHeight="1" x14ac:dyDescent="0.4">
      <c r="A76" s="66" t="s">
        <v>435</v>
      </c>
      <c r="B76" s="62"/>
      <c r="C76" s="63" t="s">
        <v>436</v>
      </c>
      <c r="D76" s="64">
        <v>310000</v>
      </c>
      <c r="E76" s="64"/>
      <c r="F76" s="64"/>
      <c r="G76" s="64"/>
      <c r="H76" s="64">
        <v>930000</v>
      </c>
    </row>
    <row r="77" spans="1:8" s="65" customFormat="1" ht="34.5" customHeight="1" x14ac:dyDescent="0.4">
      <c r="A77" s="66" t="s">
        <v>437</v>
      </c>
      <c r="B77" s="62"/>
      <c r="C77" s="63" t="s">
        <v>438</v>
      </c>
      <c r="D77" s="64">
        <v>3600</v>
      </c>
      <c r="E77" s="64">
        <v>1800</v>
      </c>
      <c r="F77" s="64"/>
      <c r="G77" s="64">
        <v>49250</v>
      </c>
      <c r="H77" s="64">
        <v>54650</v>
      </c>
    </row>
    <row r="78" spans="1:8" s="65" customFormat="1" ht="34.5" customHeight="1" x14ac:dyDescent="0.4">
      <c r="A78" s="66" t="s">
        <v>439</v>
      </c>
      <c r="B78" s="62"/>
      <c r="C78" s="63" t="s">
        <v>440</v>
      </c>
      <c r="D78" s="64"/>
      <c r="E78" s="64"/>
      <c r="F78" s="64"/>
      <c r="G78" s="64">
        <v>75200</v>
      </c>
      <c r="H78" s="64">
        <v>115220</v>
      </c>
    </row>
    <row r="79" spans="1:8" s="65" customFormat="1" ht="34.5" customHeight="1" x14ac:dyDescent="0.4">
      <c r="A79" s="66" t="s">
        <v>441</v>
      </c>
      <c r="B79" s="62"/>
      <c r="C79" s="78" t="s">
        <v>442</v>
      </c>
      <c r="D79" s="64"/>
      <c r="E79" s="64"/>
      <c r="F79" s="64"/>
      <c r="G79" s="64"/>
      <c r="H79" s="64">
        <v>6630</v>
      </c>
    </row>
    <row r="80" spans="1:8" s="65" customFormat="1" ht="65.099999999999994" customHeight="1" x14ac:dyDescent="0.4">
      <c r="A80" s="66" t="s">
        <v>443</v>
      </c>
      <c r="B80" s="62" t="s">
        <v>344</v>
      </c>
      <c r="C80" s="78" t="s">
        <v>444</v>
      </c>
      <c r="D80" s="64"/>
      <c r="E80" s="64"/>
      <c r="F80" s="64"/>
      <c r="G80" s="64"/>
      <c r="H80" s="64">
        <v>5000</v>
      </c>
    </row>
    <row r="81" spans="1:8" s="65" customFormat="1" ht="34.5" customHeight="1" x14ac:dyDescent="0.4">
      <c r="A81" s="66" t="s">
        <v>445</v>
      </c>
      <c r="B81" s="62"/>
      <c r="C81" s="78" t="s">
        <v>446</v>
      </c>
      <c r="D81" s="64">
        <v>2000</v>
      </c>
      <c r="E81" s="64"/>
      <c r="F81" s="64"/>
      <c r="G81" s="64"/>
      <c r="H81" s="64">
        <v>10440</v>
      </c>
    </row>
    <row r="82" spans="1:8" s="65" customFormat="1" ht="34.5" customHeight="1" x14ac:dyDescent="0.4">
      <c r="A82" s="66" t="s">
        <v>447</v>
      </c>
      <c r="B82" s="62"/>
      <c r="C82" s="63" t="s">
        <v>448</v>
      </c>
      <c r="D82" s="64">
        <v>10100</v>
      </c>
      <c r="E82" s="64">
        <v>10100</v>
      </c>
      <c r="F82" s="64"/>
      <c r="G82" s="64"/>
      <c r="H82" s="64">
        <v>37000</v>
      </c>
    </row>
    <row r="83" spans="1:8" s="65" customFormat="1" ht="60" customHeight="1" x14ac:dyDescent="0.4">
      <c r="A83" s="66" t="s">
        <v>449</v>
      </c>
      <c r="B83" s="62"/>
      <c r="C83" s="63" t="s">
        <v>450</v>
      </c>
      <c r="D83" s="64">
        <v>120</v>
      </c>
      <c r="E83" s="64">
        <v>120</v>
      </c>
      <c r="F83" s="64"/>
      <c r="G83" s="64">
        <v>260</v>
      </c>
      <c r="H83" s="64">
        <v>2440</v>
      </c>
    </row>
    <row r="84" spans="1:8" s="65" customFormat="1" ht="34.5" customHeight="1" x14ac:dyDescent="0.4">
      <c r="A84" s="66" t="s">
        <v>451</v>
      </c>
      <c r="B84" s="62"/>
      <c r="C84" s="63" t="s">
        <v>452</v>
      </c>
      <c r="D84" s="64"/>
      <c r="E84" s="64"/>
      <c r="F84" s="64"/>
      <c r="G84" s="64"/>
      <c r="H84" s="64">
        <v>7880</v>
      </c>
    </row>
    <row r="85" spans="1:8" s="65" customFormat="1" ht="34.5" customHeight="1" x14ac:dyDescent="0.4">
      <c r="A85" s="66" t="s">
        <v>453</v>
      </c>
      <c r="B85" s="62"/>
      <c r="C85" s="63" t="s">
        <v>454</v>
      </c>
      <c r="D85" s="64"/>
      <c r="E85" s="64"/>
      <c r="F85" s="64"/>
      <c r="G85" s="64"/>
      <c r="H85" s="64">
        <v>28000</v>
      </c>
    </row>
    <row r="86" spans="1:8" s="65" customFormat="1" ht="34.5" customHeight="1" x14ac:dyDescent="0.4">
      <c r="A86" s="66" t="s">
        <v>455</v>
      </c>
      <c r="B86" s="62"/>
      <c r="C86" s="63" t="s">
        <v>456</v>
      </c>
      <c r="D86" s="64">
        <v>2600</v>
      </c>
      <c r="E86" s="64">
        <v>600</v>
      </c>
      <c r="F86" s="64">
        <v>3300</v>
      </c>
      <c r="G86" s="64"/>
      <c r="H86" s="64">
        <v>99200</v>
      </c>
    </row>
    <row r="87" spans="1:8" s="65" customFormat="1" ht="34.5" customHeight="1" x14ac:dyDescent="0.4">
      <c r="A87" s="66" t="s">
        <v>457</v>
      </c>
      <c r="B87" s="62"/>
      <c r="C87" s="63" t="s">
        <v>458</v>
      </c>
      <c r="D87" s="64">
        <v>22800</v>
      </c>
      <c r="E87" s="64"/>
      <c r="F87" s="64"/>
      <c r="G87" s="64"/>
      <c r="H87" s="64">
        <v>63994</v>
      </c>
    </row>
    <row r="88" spans="1:8" s="65" customFormat="1" ht="34.5" customHeight="1" x14ac:dyDescent="0.4">
      <c r="A88" s="66" t="s">
        <v>459</v>
      </c>
      <c r="B88" s="62"/>
      <c r="C88" s="63" t="s">
        <v>460</v>
      </c>
      <c r="D88" s="64">
        <v>5809800</v>
      </c>
      <c r="E88" s="64"/>
      <c r="F88" s="64"/>
      <c r="G88" s="64"/>
      <c r="H88" s="64">
        <v>7746400</v>
      </c>
    </row>
    <row r="89" spans="1:8" s="79" customFormat="1" ht="30" customHeight="1" x14ac:dyDescent="0.4">
      <c r="A89" s="61" t="s">
        <v>461</v>
      </c>
      <c r="B89" s="80"/>
      <c r="C89" s="81"/>
      <c r="D89" s="82"/>
      <c r="E89" s="82"/>
      <c r="F89" s="82"/>
      <c r="G89" s="54">
        <v>11505247</v>
      </c>
      <c r="H89" s="83"/>
    </row>
    <row r="90" spans="1:8" s="65" customFormat="1" ht="34.5" customHeight="1" x14ac:dyDescent="0.4">
      <c r="A90" s="56" t="s">
        <v>462</v>
      </c>
      <c r="B90" s="84"/>
      <c r="C90" s="57" t="s">
        <v>463</v>
      </c>
      <c r="D90" s="64"/>
      <c r="E90" s="64">
        <v>350</v>
      </c>
      <c r="F90" s="64"/>
      <c r="G90" s="64"/>
      <c r="H90" s="64">
        <v>40500</v>
      </c>
    </row>
    <row r="91" spans="1:8" s="65" customFormat="1" ht="34.5" customHeight="1" x14ac:dyDescent="0.4">
      <c r="A91" s="56" t="s">
        <v>464</v>
      </c>
      <c r="B91" s="84"/>
      <c r="C91" s="57" t="s">
        <v>465</v>
      </c>
      <c r="D91" s="64"/>
      <c r="E91" s="64">
        <v>16800</v>
      </c>
      <c r="F91" s="64"/>
      <c r="G91" s="64">
        <v>29800</v>
      </c>
      <c r="H91" s="64">
        <v>62990</v>
      </c>
    </row>
    <row r="92" spans="1:8" s="65" customFormat="1" ht="34.5" customHeight="1" x14ac:dyDescent="0.4">
      <c r="A92" s="56" t="s">
        <v>466</v>
      </c>
      <c r="B92" s="84"/>
      <c r="C92" s="57" t="s">
        <v>467</v>
      </c>
      <c r="D92" s="64"/>
      <c r="E92" s="64">
        <v>480</v>
      </c>
      <c r="F92" s="64"/>
      <c r="G92" s="64">
        <v>490</v>
      </c>
      <c r="H92" s="64">
        <v>11820</v>
      </c>
    </row>
    <row r="93" spans="1:8" s="65" customFormat="1" ht="65.099999999999994" customHeight="1" x14ac:dyDescent="0.4">
      <c r="A93" s="56" t="s">
        <v>468</v>
      </c>
      <c r="B93" s="84"/>
      <c r="C93" s="63" t="s">
        <v>469</v>
      </c>
      <c r="D93" s="64">
        <v>11150</v>
      </c>
      <c r="E93" s="64"/>
      <c r="F93" s="64"/>
      <c r="G93" s="64"/>
      <c r="H93" s="64">
        <v>274473</v>
      </c>
    </row>
    <row r="94" spans="1:8" s="65" customFormat="1" ht="82.35" customHeight="1" x14ac:dyDescent="0.4">
      <c r="A94" s="56" t="s">
        <v>165</v>
      </c>
      <c r="B94" s="84"/>
      <c r="C94" s="57" t="s">
        <v>470</v>
      </c>
      <c r="D94" s="64">
        <v>4330</v>
      </c>
      <c r="E94" s="64">
        <v>1800</v>
      </c>
      <c r="F94" s="64"/>
      <c r="G94" s="64"/>
      <c r="H94" s="58">
        <v>24160</v>
      </c>
    </row>
    <row r="95" spans="1:8" s="65" customFormat="1" ht="34.5" customHeight="1" x14ac:dyDescent="0.4">
      <c r="A95" s="56" t="s">
        <v>471</v>
      </c>
      <c r="B95" s="84"/>
      <c r="C95" s="57" t="s">
        <v>472</v>
      </c>
      <c r="D95" s="64">
        <v>50980</v>
      </c>
      <c r="E95" s="64">
        <v>9000</v>
      </c>
      <c r="F95" s="64"/>
      <c r="G95" s="64">
        <v>4000</v>
      </c>
      <c r="H95" s="64">
        <v>109610</v>
      </c>
    </row>
    <row r="96" spans="1:8" s="65" customFormat="1" ht="34.5" customHeight="1" x14ac:dyDescent="0.4">
      <c r="A96" s="56" t="s">
        <v>473</v>
      </c>
      <c r="B96" s="84"/>
      <c r="C96" s="57" t="s">
        <v>474</v>
      </c>
      <c r="D96" s="64">
        <v>261600</v>
      </c>
      <c r="E96" s="64">
        <v>9100</v>
      </c>
      <c r="F96" s="64"/>
      <c r="G96" s="64"/>
      <c r="H96" s="64">
        <v>280250</v>
      </c>
    </row>
    <row r="97" spans="1:8" s="65" customFormat="1" ht="75" customHeight="1" x14ac:dyDescent="0.4">
      <c r="A97" s="56" t="s">
        <v>475</v>
      </c>
      <c r="B97" s="84"/>
      <c r="C97" s="63" t="s">
        <v>476</v>
      </c>
      <c r="D97" s="64">
        <v>400</v>
      </c>
      <c r="E97" s="64">
        <v>2200</v>
      </c>
      <c r="F97" s="64"/>
      <c r="G97" s="64"/>
      <c r="H97" s="64">
        <v>16870</v>
      </c>
    </row>
    <row r="98" spans="1:8" s="65" customFormat="1" ht="95.25" customHeight="1" x14ac:dyDescent="0.4">
      <c r="A98" s="56" t="s">
        <v>164</v>
      </c>
      <c r="B98" s="84"/>
      <c r="C98" s="57" t="s">
        <v>477</v>
      </c>
      <c r="D98" s="64">
        <v>2800</v>
      </c>
      <c r="E98" s="64">
        <v>1000</v>
      </c>
      <c r="F98" s="64"/>
      <c r="G98" s="64">
        <v>35040</v>
      </c>
      <c r="H98" s="64">
        <v>476790</v>
      </c>
    </row>
    <row r="99" spans="1:8" s="65" customFormat="1" ht="50.1" customHeight="1" x14ac:dyDescent="0.4">
      <c r="A99" s="56" t="s">
        <v>478</v>
      </c>
      <c r="B99" s="84"/>
      <c r="C99" s="57" t="s">
        <v>479</v>
      </c>
      <c r="D99" s="64"/>
      <c r="E99" s="64">
        <v>3820</v>
      </c>
      <c r="F99" s="64"/>
      <c r="G99" s="64"/>
      <c r="H99" s="64">
        <v>40940</v>
      </c>
    </row>
    <row r="100" spans="1:8" s="65" customFormat="1" ht="69.95" customHeight="1" x14ac:dyDescent="0.4">
      <c r="A100" s="56" t="s">
        <v>163</v>
      </c>
      <c r="B100" s="84"/>
      <c r="C100" s="57" t="s">
        <v>480</v>
      </c>
      <c r="D100" s="58"/>
      <c r="E100" s="58"/>
      <c r="F100" s="58"/>
      <c r="G100" s="58"/>
      <c r="H100" s="58">
        <v>1341160</v>
      </c>
    </row>
    <row r="101" spans="1:8" s="65" customFormat="1" ht="34.5" customHeight="1" x14ac:dyDescent="0.4">
      <c r="A101" s="56" t="s">
        <v>481</v>
      </c>
      <c r="B101" s="84"/>
      <c r="C101" s="85" t="s">
        <v>482</v>
      </c>
      <c r="D101" s="64"/>
      <c r="E101" s="64"/>
      <c r="F101" s="64"/>
      <c r="G101" s="64">
        <v>19010</v>
      </c>
      <c r="H101" s="64">
        <v>119640</v>
      </c>
    </row>
    <row r="102" spans="1:8" s="65" customFormat="1" ht="34.5" customHeight="1" x14ac:dyDescent="0.4">
      <c r="A102" s="56" t="s">
        <v>483</v>
      </c>
      <c r="B102" s="84"/>
      <c r="C102" s="85" t="s">
        <v>484</v>
      </c>
      <c r="D102" s="64">
        <v>17970</v>
      </c>
      <c r="E102" s="64"/>
      <c r="F102" s="64"/>
      <c r="G102" s="64"/>
      <c r="H102" s="64">
        <v>31514</v>
      </c>
    </row>
    <row r="103" spans="1:8" s="65" customFormat="1" ht="72" customHeight="1" x14ac:dyDescent="0.4">
      <c r="A103" s="56" t="s">
        <v>485</v>
      </c>
      <c r="B103" s="84"/>
      <c r="C103" s="85" t="s">
        <v>486</v>
      </c>
      <c r="D103" s="58">
        <v>2500</v>
      </c>
      <c r="E103" s="58">
        <v>600</v>
      </c>
      <c r="F103" s="58"/>
      <c r="G103" s="58"/>
      <c r="H103" s="58">
        <v>6920</v>
      </c>
    </row>
    <row r="104" spans="1:8" s="65" customFormat="1" ht="34.5" customHeight="1" x14ac:dyDescent="0.4">
      <c r="A104" s="56" t="s">
        <v>487</v>
      </c>
      <c r="B104" s="84"/>
      <c r="C104" s="85" t="s">
        <v>488</v>
      </c>
      <c r="D104" s="64">
        <v>1600</v>
      </c>
      <c r="E104" s="64"/>
      <c r="F104" s="64"/>
      <c r="G104" s="64">
        <v>700</v>
      </c>
      <c r="H104" s="64">
        <v>9500</v>
      </c>
    </row>
    <row r="105" spans="1:8" s="65" customFormat="1" ht="34.5" customHeight="1" x14ac:dyDescent="0.4">
      <c r="A105" s="59" t="s">
        <v>489</v>
      </c>
      <c r="B105" s="86"/>
      <c r="C105" s="87" t="s">
        <v>490</v>
      </c>
      <c r="D105" s="69"/>
      <c r="E105" s="69"/>
      <c r="F105" s="69"/>
      <c r="G105" s="69">
        <v>5760</v>
      </c>
      <c r="H105" s="69">
        <v>5760</v>
      </c>
    </row>
    <row r="106" spans="1:8" s="65" customFormat="1" ht="34.5" customHeight="1" x14ac:dyDescent="0.4">
      <c r="A106" s="59" t="s">
        <v>162</v>
      </c>
      <c r="B106" s="86"/>
      <c r="C106" s="87" t="s">
        <v>491</v>
      </c>
      <c r="D106" s="69"/>
      <c r="E106" s="69"/>
      <c r="F106" s="69"/>
      <c r="G106" s="69">
        <v>2370</v>
      </c>
      <c r="H106" s="69">
        <v>2370</v>
      </c>
    </row>
    <row r="107" spans="1:8" s="65" customFormat="1" ht="34.5" customHeight="1" x14ac:dyDescent="0.4">
      <c r="A107" s="56" t="s">
        <v>492</v>
      </c>
      <c r="B107" s="84"/>
      <c r="C107" s="85" t="s">
        <v>493</v>
      </c>
      <c r="D107" s="64"/>
      <c r="E107" s="64"/>
      <c r="F107" s="64"/>
      <c r="G107" s="64">
        <v>15010</v>
      </c>
      <c r="H107" s="64">
        <v>15010</v>
      </c>
    </row>
    <row r="108" spans="1:8" s="65" customFormat="1" ht="34.5" customHeight="1" x14ac:dyDescent="0.4">
      <c r="A108" s="56" t="s">
        <v>494</v>
      </c>
      <c r="B108" s="84"/>
      <c r="C108" s="85" t="s">
        <v>495</v>
      </c>
      <c r="D108" s="64">
        <v>8010</v>
      </c>
      <c r="E108" s="64"/>
      <c r="F108" s="64"/>
      <c r="G108" s="64"/>
      <c r="H108" s="64">
        <v>54870</v>
      </c>
    </row>
    <row r="109" spans="1:8" s="65" customFormat="1" ht="34.5" customHeight="1" x14ac:dyDescent="0.4">
      <c r="A109" s="66" t="s">
        <v>496</v>
      </c>
      <c r="B109" s="62"/>
      <c r="C109" s="68" t="s">
        <v>497</v>
      </c>
      <c r="D109" s="64"/>
      <c r="E109" s="64"/>
      <c r="F109" s="64"/>
      <c r="G109" s="64">
        <v>543007</v>
      </c>
      <c r="H109" s="64">
        <v>928200</v>
      </c>
    </row>
    <row r="110" spans="1:8" s="65" customFormat="1" ht="72" x14ac:dyDescent="0.4">
      <c r="A110" s="66" t="s">
        <v>498</v>
      </c>
      <c r="B110" s="62"/>
      <c r="C110" s="85" t="s">
        <v>499</v>
      </c>
      <c r="D110" s="64">
        <v>25000</v>
      </c>
      <c r="E110" s="64"/>
      <c r="F110" s="64"/>
      <c r="G110" s="64">
        <v>8300</v>
      </c>
      <c r="H110" s="64">
        <v>43820</v>
      </c>
    </row>
    <row r="111" spans="1:8" s="65" customFormat="1" ht="34.5" customHeight="1" x14ac:dyDescent="0.4">
      <c r="A111" s="66" t="s">
        <v>500</v>
      </c>
      <c r="B111" s="62"/>
      <c r="C111" s="88" t="s">
        <v>501</v>
      </c>
      <c r="D111" s="64"/>
      <c r="E111" s="64"/>
      <c r="F111" s="64"/>
      <c r="G111" s="64"/>
      <c r="H111" s="64">
        <v>15000</v>
      </c>
    </row>
    <row r="112" spans="1:8" s="65" customFormat="1" ht="34.5" customHeight="1" x14ac:dyDescent="0.4">
      <c r="A112" s="67" t="s">
        <v>502</v>
      </c>
      <c r="B112" s="62"/>
      <c r="C112" s="88" t="s">
        <v>503</v>
      </c>
      <c r="D112" s="64"/>
      <c r="E112" s="64">
        <v>300</v>
      </c>
      <c r="F112" s="64"/>
      <c r="G112" s="64"/>
      <c r="H112" s="64">
        <v>9960</v>
      </c>
    </row>
    <row r="113" spans="1:8" s="65" customFormat="1" ht="34.5" customHeight="1" x14ac:dyDescent="0.4">
      <c r="A113" s="56" t="s">
        <v>504</v>
      </c>
      <c r="B113" s="84"/>
      <c r="C113" s="57" t="s">
        <v>505</v>
      </c>
      <c r="D113" s="58"/>
      <c r="E113" s="58">
        <v>150</v>
      </c>
      <c r="F113" s="58"/>
      <c r="G113" s="58">
        <v>9060</v>
      </c>
      <c r="H113" s="58">
        <v>41407</v>
      </c>
    </row>
    <row r="114" spans="1:8" s="65" customFormat="1" ht="34.5" customHeight="1" x14ac:dyDescent="0.4">
      <c r="A114" s="66" t="s">
        <v>161</v>
      </c>
      <c r="B114" s="62"/>
      <c r="C114" s="63" t="s">
        <v>506</v>
      </c>
      <c r="D114" s="64">
        <v>15500</v>
      </c>
      <c r="E114" s="64">
        <v>8000</v>
      </c>
      <c r="F114" s="64"/>
      <c r="G114" s="64">
        <v>140</v>
      </c>
      <c r="H114" s="64">
        <v>36635</v>
      </c>
    </row>
    <row r="115" spans="1:8" s="65" customFormat="1" ht="34.5" customHeight="1" x14ac:dyDescent="0.4">
      <c r="A115" s="66" t="s">
        <v>160</v>
      </c>
      <c r="B115" s="62"/>
      <c r="C115" s="63" t="s">
        <v>159</v>
      </c>
      <c r="D115" s="64"/>
      <c r="E115" s="64"/>
      <c r="F115" s="64"/>
      <c r="G115" s="64">
        <v>42100</v>
      </c>
      <c r="H115" s="64">
        <v>42100</v>
      </c>
    </row>
    <row r="116" spans="1:8" s="65" customFormat="1" ht="34.5" customHeight="1" x14ac:dyDescent="0.4">
      <c r="A116" s="66" t="s">
        <v>158</v>
      </c>
      <c r="B116" s="62"/>
      <c r="C116" s="63" t="s">
        <v>157</v>
      </c>
      <c r="D116" s="64"/>
      <c r="E116" s="64"/>
      <c r="F116" s="64"/>
      <c r="G116" s="64"/>
      <c r="H116" s="64">
        <v>1815830</v>
      </c>
    </row>
    <row r="117" spans="1:8" s="65" customFormat="1" ht="34.5" customHeight="1" x14ac:dyDescent="0.4">
      <c r="A117" s="66" t="s">
        <v>507</v>
      </c>
      <c r="B117" s="62"/>
      <c r="C117" s="63" t="s">
        <v>156</v>
      </c>
      <c r="D117" s="64"/>
      <c r="E117" s="64"/>
      <c r="F117" s="64"/>
      <c r="G117" s="64"/>
      <c r="H117" s="64">
        <v>35000</v>
      </c>
    </row>
    <row r="118" spans="1:8" s="65" customFormat="1" ht="34.5" customHeight="1" x14ac:dyDescent="0.4">
      <c r="A118" s="66" t="s">
        <v>508</v>
      </c>
      <c r="B118" s="62"/>
      <c r="C118" s="63" t="s">
        <v>509</v>
      </c>
      <c r="D118" s="64"/>
      <c r="E118" s="64"/>
      <c r="F118" s="64"/>
      <c r="G118" s="64">
        <v>39500</v>
      </c>
      <c r="H118" s="64">
        <v>371190</v>
      </c>
    </row>
    <row r="119" spans="1:8" s="65" customFormat="1" ht="34.5" customHeight="1" x14ac:dyDescent="0.4">
      <c r="A119" s="66" t="s">
        <v>155</v>
      </c>
      <c r="B119" s="62"/>
      <c r="C119" s="63" t="s">
        <v>154</v>
      </c>
      <c r="D119" s="64"/>
      <c r="E119" s="64"/>
      <c r="F119" s="64"/>
      <c r="G119" s="64"/>
      <c r="H119" s="64">
        <v>582000</v>
      </c>
    </row>
    <row r="120" spans="1:8" s="65" customFormat="1" ht="34.5" customHeight="1" x14ac:dyDescent="0.4">
      <c r="A120" s="66" t="s">
        <v>153</v>
      </c>
      <c r="B120" s="62"/>
      <c r="C120" s="63" t="s">
        <v>510</v>
      </c>
      <c r="D120" s="64"/>
      <c r="E120" s="64"/>
      <c r="F120" s="64"/>
      <c r="G120" s="64">
        <v>42000</v>
      </c>
      <c r="H120" s="64">
        <v>92990</v>
      </c>
    </row>
    <row r="121" spans="1:8" s="65" customFormat="1" ht="34.5" customHeight="1" x14ac:dyDescent="0.4">
      <c r="A121" s="66" t="s">
        <v>511</v>
      </c>
      <c r="B121" s="62"/>
      <c r="C121" s="63" t="s">
        <v>512</v>
      </c>
      <c r="D121" s="64"/>
      <c r="E121" s="64"/>
      <c r="F121" s="64"/>
      <c r="G121" s="64"/>
      <c r="H121" s="64">
        <v>38306</v>
      </c>
    </row>
    <row r="122" spans="1:8" s="65" customFormat="1" ht="34.5" customHeight="1" x14ac:dyDescent="0.4">
      <c r="A122" s="89" t="s">
        <v>513</v>
      </c>
      <c r="B122" s="62"/>
      <c r="C122" s="68" t="s">
        <v>514</v>
      </c>
      <c r="D122" s="64"/>
      <c r="E122" s="64"/>
      <c r="F122" s="64"/>
      <c r="G122" s="64">
        <v>78010</v>
      </c>
      <c r="H122" s="64">
        <v>292988</v>
      </c>
    </row>
    <row r="123" spans="1:8" s="65" customFormat="1" ht="34.5" customHeight="1" x14ac:dyDescent="0.4">
      <c r="A123" s="66" t="s">
        <v>515</v>
      </c>
      <c r="B123" s="62"/>
      <c r="C123" s="68" t="s">
        <v>516</v>
      </c>
      <c r="D123" s="64"/>
      <c r="E123" s="64"/>
      <c r="F123" s="64"/>
      <c r="G123" s="64">
        <v>4200</v>
      </c>
      <c r="H123" s="64">
        <v>23367</v>
      </c>
    </row>
    <row r="124" spans="1:8" s="65" customFormat="1" ht="34.5" customHeight="1" x14ac:dyDescent="0.4">
      <c r="A124" s="66" t="s">
        <v>517</v>
      </c>
      <c r="B124" s="62"/>
      <c r="C124" s="68" t="s">
        <v>518</v>
      </c>
      <c r="D124" s="64"/>
      <c r="E124" s="64"/>
      <c r="F124" s="64"/>
      <c r="G124" s="64"/>
      <c r="H124" s="64">
        <v>7220</v>
      </c>
    </row>
    <row r="125" spans="1:8" s="65" customFormat="1" ht="34.5" customHeight="1" x14ac:dyDescent="0.4">
      <c r="A125" s="66" t="s">
        <v>519</v>
      </c>
      <c r="B125" s="62"/>
      <c r="C125" s="68" t="s">
        <v>520</v>
      </c>
      <c r="D125" s="64"/>
      <c r="E125" s="64"/>
      <c r="F125" s="64"/>
      <c r="G125" s="64">
        <v>2650</v>
      </c>
      <c r="H125" s="64">
        <v>9170</v>
      </c>
    </row>
    <row r="126" spans="1:8" s="65" customFormat="1" ht="34.5" customHeight="1" x14ac:dyDescent="0.4">
      <c r="A126" s="66" t="s">
        <v>152</v>
      </c>
      <c r="B126" s="62"/>
      <c r="C126" s="63" t="s">
        <v>151</v>
      </c>
      <c r="D126" s="64"/>
      <c r="E126" s="64"/>
      <c r="F126" s="64"/>
      <c r="G126" s="64"/>
      <c r="H126" s="64">
        <v>1800000</v>
      </c>
    </row>
    <row r="127" spans="1:8" s="79" customFormat="1" ht="34.5" customHeight="1" x14ac:dyDescent="0.4">
      <c r="A127" s="61" t="s">
        <v>521</v>
      </c>
      <c r="B127" s="80"/>
      <c r="C127" s="81"/>
      <c r="D127" s="82"/>
      <c r="E127" s="82"/>
      <c r="F127" s="82"/>
      <c r="G127" s="54">
        <v>77837</v>
      </c>
      <c r="H127" s="55"/>
    </row>
    <row r="128" spans="1:8" s="65" customFormat="1" ht="34.5" customHeight="1" x14ac:dyDescent="0.4">
      <c r="A128" s="136" t="str">
        <f>"若年者等就業支援事業"</f>
        <v>若年者等就業支援事業</v>
      </c>
      <c r="B128" s="133"/>
      <c r="C128" s="134" t="s">
        <v>522</v>
      </c>
      <c r="D128" s="135"/>
      <c r="E128" s="135"/>
      <c r="F128" s="135"/>
      <c r="G128" s="135"/>
      <c r="H128" s="135">
        <v>3800</v>
      </c>
    </row>
    <row r="129" spans="1:8" s="65" customFormat="1" ht="34.5" customHeight="1" x14ac:dyDescent="0.4">
      <c r="A129" s="136" t="s">
        <v>523</v>
      </c>
      <c r="B129" s="133"/>
      <c r="C129" s="134" t="s">
        <v>524</v>
      </c>
      <c r="D129" s="137"/>
      <c r="E129" s="135"/>
      <c r="F129" s="135"/>
      <c r="G129" s="135"/>
      <c r="H129" s="135">
        <v>13850</v>
      </c>
    </row>
    <row r="130" spans="1:8" s="65" customFormat="1" ht="34.5" customHeight="1" x14ac:dyDescent="0.4">
      <c r="A130" s="136" t="s">
        <v>525</v>
      </c>
      <c r="B130" s="137"/>
      <c r="C130" s="134" t="s">
        <v>526</v>
      </c>
      <c r="D130" s="144"/>
      <c r="E130" s="137"/>
      <c r="F130" s="137"/>
      <c r="G130" s="145"/>
      <c r="H130" s="146">
        <v>1500</v>
      </c>
    </row>
    <row r="131" spans="1:8" s="79" customFormat="1" ht="30" customHeight="1" x14ac:dyDescent="0.4">
      <c r="A131" s="71" t="s">
        <v>527</v>
      </c>
      <c r="B131" s="90"/>
      <c r="C131" s="91"/>
      <c r="D131" s="92"/>
      <c r="E131" s="92"/>
      <c r="F131" s="92"/>
      <c r="G131" s="75">
        <v>599210</v>
      </c>
      <c r="H131" s="76"/>
    </row>
    <row r="132" spans="1:8" s="65" customFormat="1" ht="34.5" customHeight="1" x14ac:dyDescent="0.4">
      <c r="A132" s="147" t="s">
        <v>528</v>
      </c>
      <c r="B132" s="133"/>
      <c r="C132" s="134" t="s">
        <v>529</v>
      </c>
      <c r="D132" s="137"/>
      <c r="E132" s="135"/>
      <c r="F132" s="137"/>
      <c r="G132" s="135">
        <v>5217</v>
      </c>
      <c r="H132" s="135">
        <v>5947</v>
      </c>
    </row>
    <row r="133" spans="1:8" s="65" customFormat="1" ht="53.25" customHeight="1" x14ac:dyDescent="0.4">
      <c r="A133" s="147" t="s">
        <v>530</v>
      </c>
      <c r="B133" s="133"/>
      <c r="C133" s="134" t="s">
        <v>531</v>
      </c>
      <c r="D133" s="148">
        <v>33600</v>
      </c>
      <c r="E133" s="135">
        <v>900</v>
      </c>
      <c r="F133" s="137"/>
      <c r="G133" s="135"/>
      <c r="H133" s="135">
        <v>36430</v>
      </c>
    </row>
    <row r="134" spans="1:8" s="65" customFormat="1" ht="47.25" customHeight="1" x14ac:dyDescent="0.4">
      <c r="A134" s="136" t="s">
        <v>532</v>
      </c>
      <c r="B134" s="133"/>
      <c r="C134" s="138" t="s">
        <v>533</v>
      </c>
      <c r="D134" s="135"/>
      <c r="E134" s="135"/>
      <c r="F134" s="135"/>
      <c r="G134" s="135">
        <v>4200</v>
      </c>
      <c r="H134" s="135">
        <v>45808</v>
      </c>
    </row>
    <row r="135" spans="1:8" s="65" customFormat="1" ht="54.75" customHeight="1" x14ac:dyDescent="0.4">
      <c r="A135" s="149" t="s">
        <v>534</v>
      </c>
      <c r="B135" s="140"/>
      <c r="C135" s="150" t="s">
        <v>535</v>
      </c>
      <c r="D135" s="142"/>
      <c r="E135" s="142"/>
      <c r="F135" s="142"/>
      <c r="G135" s="142"/>
      <c r="H135" s="142">
        <v>4080</v>
      </c>
    </row>
    <row r="136" spans="1:8" s="65" customFormat="1" ht="61.5" customHeight="1" x14ac:dyDescent="0.4">
      <c r="A136" s="137" t="s">
        <v>536</v>
      </c>
      <c r="B136" s="133"/>
      <c r="C136" s="138" t="s">
        <v>537</v>
      </c>
      <c r="D136" s="135"/>
      <c r="E136" s="135"/>
      <c r="F136" s="135"/>
      <c r="G136" s="135"/>
      <c r="H136" s="135">
        <v>3490</v>
      </c>
    </row>
    <row r="137" spans="1:8" s="65" customFormat="1" ht="34.5" customHeight="1" x14ac:dyDescent="0.4">
      <c r="A137" s="137" t="s">
        <v>538</v>
      </c>
      <c r="B137" s="133"/>
      <c r="C137" s="138" t="s">
        <v>539</v>
      </c>
      <c r="D137" s="135"/>
      <c r="E137" s="135"/>
      <c r="F137" s="135"/>
      <c r="G137" s="135"/>
      <c r="H137" s="135">
        <v>15370</v>
      </c>
    </row>
    <row r="138" spans="1:8" s="65" customFormat="1" ht="62.25" customHeight="1" x14ac:dyDescent="0.4">
      <c r="A138" s="136" t="s">
        <v>540</v>
      </c>
      <c r="B138" s="133"/>
      <c r="C138" s="138" t="s">
        <v>541</v>
      </c>
      <c r="D138" s="135"/>
      <c r="E138" s="135">
        <v>14000</v>
      </c>
      <c r="F138" s="135"/>
      <c r="G138" s="135"/>
      <c r="H138" s="135">
        <v>38820</v>
      </c>
    </row>
    <row r="139" spans="1:8" s="65" customFormat="1" ht="34.5" customHeight="1" x14ac:dyDescent="0.4">
      <c r="A139" s="136" t="s">
        <v>542</v>
      </c>
      <c r="B139" s="133"/>
      <c r="C139" s="138" t="s">
        <v>543</v>
      </c>
      <c r="D139" s="135"/>
      <c r="E139" s="135"/>
      <c r="F139" s="135">
        <v>12600</v>
      </c>
      <c r="G139" s="135"/>
      <c r="H139" s="135">
        <v>14380</v>
      </c>
    </row>
    <row r="140" spans="1:8" s="65" customFormat="1" ht="34.5" customHeight="1" x14ac:dyDescent="0.4">
      <c r="A140" s="136" t="str">
        <f>"かんがい排水整備事業"</f>
        <v>かんがい排水整備事業</v>
      </c>
      <c r="B140" s="133"/>
      <c r="C140" s="134" t="s">
        <v>544</v>
      </c>
      <c r="D140" s="135"/>
      <c r="E140" s="135">
        <v>7100</v>
      </c>
      <c r="F140" s="135">
        <v>76100</v>
      </c>
      <c r="G140" s="135">
        <v>10500</v>
      </c>
      <c r="H140" s="135">
        <v>122270</v>
      </c>
    </row>
    <row r="141" spans="1:8" s="79" customFormat="1" ht="30" customHeight="1" x14ac:dyDescent="0.4">
      <c r="A141" s="61" t="s">
        <v>545</v>
      </c>
      <c r="B141" s="80"/>
      <c r="C141" s="81"/>
      <c r="D141" s="82"/>
      <c r="E141" s="82"/>
      <c r="F141" s="82"/>
      <c r="G141" s="54">
        <v>833021</v>
      </c>
      <c r="H141" s="83"/>
    </row>
    <row r="142" spans="1:8" s="65" customFormat="1" ht="77.25" customHeight="1" x14ac:dyDescent="0.4">
      <c r="A142" s="136" t="s">
        <v>546</v>
      </c>
      <c r="B142" s="133"/>
      <c r="C142" s="138" t="s">
        <v>547</v>
      </c>
      <c r="D142" s="135">
        <v>110000</v>
      </c>
      <c r="E142" s="135"/>
      <c r="F142" s="135"/>
      <c r="G142" s="135">
        <v>9140</v>
      </c>
      <c r="H142" s="135">
        <v>151250</v>
      </c>
    </row>
    <row r="143" spans="1:8" s="65" customFormat="1" ht="65.099999999999994" customHeight="1" x14ac:dyDescent="0.4">
      <c r="A143" s="136" t="s">
        <v>548</v>
      </c>
      <c r="B143" s="133"/>
      <c r="C143" s="134" t="s">
        <v>549</v>
      </c>
      <c r="D143" s="135"/>
      <c r="E143" s="135"/>
      <c r="F143" s="135"/>
      <c r="G143" s="135"/>
      <c r="H143" s="135">
        <v>16000</v>
      </c>
    </row>
    <row r="144" spans="1:8" s="65" customFormat="1" ht="34.5" customHeight="1" x14ac:dyDescent="0.4">
      <c r="A144" s="136" t="s">
        <v>550</v>
      </c>
      <c r="B144" s="133"/>
      <c r="C144" s="134" t="s">
        <v>551</v>
      </c>
      <c r="D144" s="135"/>
      <c r="E144" s="135"/>
      <c r="F144" s="135"/>
      <c r="G144" s="135"/>
      <c r="H144" s="135">
        <v>14000</v>
      </c>
    </row>
    <row r="145" spans="1:8" s="65" customFormat="1" ht="34.5" customHeight="1" x14ac:dyDescent="0.4">
      <c r="A145" s="136" t="s">
        <v>552</v>
      </c>
      <c r="B145" s="133"/>
      <c r="C145" s="134" t="s">
        <v>553</v>
      </c>
      <c r="D145" s="135"/>
      <c r="E145" s="135"/>
      <c r="F145" s="135"/>
      <c r="G145" s="135"/>
      <c r="H145" s="135">
        <v>11590</v>
      </c>
    </row>
    <row r="146" spans="1:8" s="65" customFormat="1" ht="34.5" customHeight="1" x14ac:dyDescent="0.4">
      <c r="A146" s="136" t="s">
        <v>554</v>
      </c>
      <c r="B146" s="133"/>
      <c r="C146" s="134" t="s">
        <v>555</v>
      </c>
      <c r="D146" s="135"/>
      <c r="E146" s="135"/>
      <c r="F146" s="135"/>
      <c r="G146" s="135"/>
      <c r="H146" s="135">
        <v>2500</v>
      </c>
    </row>
    <row r="147" spans="1:8" s="65" customFormat="1" ht="34.5" customHeight="1" x14ac:dyDescent="0.4">
      <c r="A147" s="136" t="s">
        <v>556</v>
      </c>
      <c r="B147" s="133"/>
      <c r="C147" s="134" t="s">
        <v>557</v>
      </c>
      <c r="D147" s="135"/>
      <c r="E147" s="135"/>
      <c r="F147" s="135"/>
      <c r="G147" s="135"/>
      <c r="H147" s="135">
        <v>650</v>
      </c>
    </row>
    <row r="148" spans="1:8" s="65" customFormat="1" ht="34.5" customHeight="1" x14ac:dyDescent="0.4">
      <c r="A148" s="136" t="s">
        <v>558</v>
      </c>
      <c r="B148" s="133"/>
      <c r="C148" s="134" t="s">
        <v>559</v>
      </c>
      <c r="D148" s="135"/>
      <c r="E148" s="135"/>
      <c r="F148" s="135"/>
      <c r="G148" s="135">
        <v>124010</v>
      </c>
      <c r="H148" s="135">
        <v>146972</v>
      </c>
    </row>
    <row r="149" spans="1:8" s="65" customFormat="1" ht="28.5" customHeight="1" x14ac:dyDescent="0.4">
      <c r="A149" s="136" t="s">
        <v>560</v>
      </c>
      <c r="B149" s="133"/>
      <c r="C149" s="134" t="s">
        <v>561</v>
      </c>
      <c r="D149" s="135"/>
      <c r="E149" s="135"/>
      <c r="F149" s="135"/>
      <c r="G149" s="135"/>
      <c r="H149" s="135">
        <v>98000</v>
      </c>
    </row>
    <row r="150" spans="1:8" s="65" customFormat="1" ht="34.5" customHeight="1" x14ac:dyDescent="0.4">
      <c r="A150" s="136" t="str">
        <f>"観光推進事業"</f>
        <v>観光推進事業</v>
      </c>
      <c r="B150" s="133"/>
      <c r="C150" s="151" t="s">
        <v>562</v>
      </c>
      <c r="D150" s="135"/>
      <c r="E150" s="135"/>
      <c r="F150" s="135"/>
      <c r="G150" s="135"/>
      <c r="H150" s="135">
        <v>79140</v>
      </c>
    </row>
    <row r="151" spans="1:8" s="65" customFormat="1" ht="65.099999999999994" customHeight="1" x14ac:dyDescent="0.4">
      <c r="A151" s="139" t="s">
        <v>563</v>
      </c>
      <c r="B151" s="140" t="s">
        <v>344</v>
      </c>
      <c r="C151" s="152" t="s">
        <v>564</v>
      </c>
      <c r="D151" s="142"/>
      <c r="E151" s="142"/>
      <c r="F151" s="142">
        <v>39800</v>
      </c>
      <c r="G151" s="142">
        <v>3000</v>
      </c>
      <c r="H151" s="142">
        <v>103409</v>
      </c>
    </row>
    <row r="152" spans="1:8" s="36" customFormat="1" ht="30" customHeight="1" x14ac:dyDescent="0.4">
      <c r="A152" s="61" t="s">
        <v>565</v>
      </c>
      <c r="B152" s="95"/>
      <c r="C152" s="96"/>
      <c r="D152" s="53"/>
      <c r="E152" s="53"/>
      <c r="F152" s="53"/>
      <c r="G152" s="54">
        <v>10590118</v>
      </c>
      <c r="H152" s="83"/>
    </row>
    <row r="153" spans="1:8" s="65" customFormat="1" ht="84" customHeight="1" x14ac:dyDescent="0.4">
      <c r="A153" s="66" t="s">
        <v>566</v>
      </c>
      <c r="B153" s="62"/>
      <c r="C153" s="63" t="s">
        <v>567</v>
      </c>
      <c r="D153" s="97">
        <v>2500</v>
      </c>
      <c r="E153" s="97"/>
      <c r="F153" s="97">
        <v>1900</v>
      </c>
      <c r="G153" s="97">
        <v>710</v>
      </c>
      <c r="H153" s="64">
        <v>22900</v>
      </c>
    </row>
    <row r="154" spans="1:8" s="65" customFormat="1" ht="34.5" customHeight="1" x14ac:dyDescent="0.4">
      <c r="A154" s="136" t="str">
        <f>"道路施設等維持管理費"</f>
        <v>道路施設等維持管理費</v>
      </c>
      <c r="B154" s="133"/>
      <c r="C154" s="134" t="s">
        <v>568</v>
      </c>
      <c r="D154" s="153"/>
      <c r="E154" s="153"/>
      <c r="F154" s="153"/>
      <c r="G154" s="153"/>
      <c r="H154" s="135">
        <v>454800</v>
      </c>
    </row>
    <row r="155" spans="1:8" s="65" customFormat="1" ht="34.5" customHeight="1" x14ac:dyDescent="0.4">
      <c r="A155" s="136" t="str">
        <f>"道路舗装事業"</f>
        <v>道路舗装事業</v>
      </c>
      <c r="B155" s="133"/>
      <c r="C155" s="134" t="s">
        <v>569</v>
      </c>
      <c r="D155" s="153">
        <v>170000</v>
      </c>
      <c r="E155" s="153"/>
      <c r="F155" s="153">
        <v>206100</v>
      </c>
      <c r="G155" s="153"/>
      <c r="H155" s="135">
        <v>401000</v>
      </c>
    </row>
    <row r="156" spans="1:8" s="65" customFormat="1" ht="34.5" customHeight="1" x14ac:dyDescent="0.4">
      <c r="A156" s="136" t="str">
        <f>"道路改良事業"</f>
        <v>道路改良事業</v>
      </c>
      <c r="B156" s="133"/>
      <c r="C156" s="134" t="s">
        <v>570</v>
      </c>
      <c r="D156" s="153">
        <v>68100</v>
      </c>
      <c r="E156" s="153"/>
      <c r="F156" s="153">
        <v>61400</v>
      </c>
      <c r="G156" s="153"/>
      <c r="H156" s="135">
        <v>216700</v>
      </c>
    </row>
    <row r="157" spans="1:8" s="65" customFormat="1" ht="34.5" customHeight="1" x14ac:dyDescent="0.4">
      <c r="A157" s="136" t="s">
        <v>571</v>
      </c>
      <c r="B157" s="133"/>
      <c r="C157" s="134" t="s">
        <v>572</v>
      </c>
      <c r="D157" s="153">
        <v>3300</v>
      </c>
      <c r="E157" s="153"/>
      <c r="F157" s="153">
        <v>1400</v>
      </c>
      <c r="G157" s="153"/>
      <c r="H157" s="135">
        <v>32200</v>
      </c>
    </row>
    <row r="158" spans="1:8" s="65" customFormat="1" ht="34.5" customHeight="1" x14ac:dyDescent="0.4">
      <c r="A158" s="136" t="s">
        <v>573</v>
      </c>
      <c r="B158" s="133"/>
      <c r="C158" s="134" t="s">
        <v>574</v>
      </c>
      <c r="D158" s="153"/>
      <c r="E158" s="153"/>
      <c r="F158" s="153"/>
      <c r="G158" s="153"/>
      <c r="H158" s="135">
        <v>12100</v>
      </c>
    </row>
    <row r="159" spans="1:8" s="65" customFormat="1" ht="34.5" customHeight="1" x14ac:dyDescent="0.4">
      <c r="A159" s="136" t="s">
        <v>575</v>
      </c>
      <c r="B159" s="133"/>
      <c r="C159" s="134" t="s">
        <v>576</v>
      </c>
      <c r="D159" s="153">
        <v>11000</v>
      </c>
      <c r="E159" s="153"/>
      <c r="F159" s="153">
        <v>8000</v>
      </c>
      <c r="G159" s="153"/>
      <c r="H159" s="135">
        <v>23600</v>
      </c>
    </row>
    <row r="160" spans="1:8" s="65" customFormat="1" ht="34.5" customHeight="1" x14ac:dyDescent="0.4">
      <c r="A160" s="136" t="s">
        <v>577</v>
      </c>
      <c r="B160" s="133"/>
      <c r="C160" s="134" t="s">
        <v>578</v>
      </c>
      <c r="D160" s="153"/>
      <c r="E160" s="153"/>
      <c r="F160" s="153"/>
      <c r="G160" s="153"/>
      <c r="H160" s="135">
        <v>3800</v>
      </c>
    </row>
    <row r="161" spans="1:8" s="65" customFormat="1" ht="34.5" customHeight="1" x14ac:dyDescent="0.4">
      <c r="A161" s="136" t="s">
        <v>579</v>
      </c>
      <c r="B161" s="133"/>
      <c r="C161" s="134" t="s">
        <v>580</v>
      </c>
      <c r="D161" s="153"/>
      <c r="E161" s="153"/>
      <c r="F161" s="153">
        <v>4300</v>
      </c>
      <c r="G161" s="153">
        <v>40</v>
      </c>
      <c r="H161" s="135">
        <v>192300</v>
      </c>
    </row>
    <row r="162" spans="1:8" s="65" customFormat="1" ht="34.5" customHeight="1" x14ac:dyDescent="0.4">
      <c r="A162" s="136" t="s">
        <v>581</v>
      </c>
      <c r="B162" s="133"/>
      <c r="C162" s="134" t="s">
        <v>582</v>
      </c>
      <c r="D162" s="153"/>
      <c r="E162" s="153"/>
      <c r="F162" s="153"/>
      <c r="G162" s="153"/>
      <c r="H162" s="135">
        <v>9000</v>
      </c>
    </row>
    <row r="163" spans="1:8" s="65" customFormat="1" ht="34.5" customHeight="1" x14ac:dyDescent="0.4">
      <c r="A163" s="136" t="s">
        <v>583</v>
      </c>
      <c r="B163" s="133"/>
      <c r="C163" s="134" t="s">
        <v>584</v>
      </c>
      <c r="D163" s="153">
        <v>145700</v>
      </c>
      <c r="E163" s="153"/>
      <c r="F163" s="153">
        <v>75700</v>
      </c>
      <c r="G163" s="153"/>
      <c r="H163" s="135">
        <v>268000</v>
      </c>
    </row>
    <row r="164" spans="1:8" s="65" customFormat="1" ht="34.5" customHeight="1" x14ac:dyDescent="0.4">
      <c r="A164" s="136" t="s">
        <v>585</v>
      </c>
      <c r="B164" s="133"/>
      <c r="C164" s="134" t="s">
        <v>586</v>
      </c>
      <c r="D164" s="153">
        <v>77000</v>
      </c>
      <c r="E164" s="153"/>
      <c r="F164" s="153">
        <v>67700</v>
      </c>
      <c r="G164" s="153"/>
      <c r="H164" s="135">
        <v>153400</v>
      </c>
    </row>
    <row r="165" spans="1:8" s="65" customFormat="1" ht="34.5" customHeight="1" x14ac:dyDescent="0.4">
      <c r="A165" s="136" t="s">
        <v>587</v>
      </c>
      <c r="B165" s="133"/>
      <c r="C165" s="134" t="s">
        <v>588</v>
      </c>
      <c r="D165" s="153"/>
      <c r="E165" s="153"/>
      <c r="F165" s="153">
        <v>8000</v>
      </c>
      <c r="G165" s="153"/>
      <c r="H165" s="135">
        <v>23370</v>
      </c>
    </row>
    <row r="166" spans="1:8" s="65" customFormat="1" ht="66.75" customHeight="1" x14ac:dyDescent="0.4">
      <c r="A166" s="136" t="s">
        <v>589</v>
      </c>
      <c r="B166" s="133"/>
      <c r="C166" s="134" t="s">
        <v>590</v>
      </c>
      <c r="D166" s="153"/>
      <c r="E166" s="153"/>
      <c r="F166" s="153">
        <v>374100</v>
      </c>
      <c r="G166" s="153">
        <v>190</v>
      </c>
      <c r="H166" s="135">
        <v>593120</v>
      </c>
    </row>
    <row r="167" spans="1:8" s="65" customFormat="1" ht="34.5" customHeight="1" x14ac:dyDescent="0.4">
      <c r="A167" s="136" t="s">
        <v>591</v>
      </c>
      <c r="B167" s="133"/>
      <c r="C167" s="134" t="s">
        <v>592</v>
      </c>
      <c r="D167" s="153"/>
      <c r="E167" s="153"/>
      <c r="F167" s="153">
        <v>18000</v>
      </c>
      <c r="G167" s="153"/>
      <c r="H167" s="135">
        <v>20000</v>
      </c>
    </row>
    <row r="168" spans="1:8" s="65" customFormat="1" ht="34.5" customHeight="1" x14ac:dyDescent="0.4">
      <c r="A168" s="136" t="s">
        <v>593</v>
      </c>
      <c r="B168" s="133"/>
      <c r="C168" s="134" t="s">
        <v>594</v>
      </c>
      <c r="D168" s="153"/>
      <c r="E168" s="153"/>
      <c r="F168" s="153">
        <v>150000</v>
      </c>
      <c r="G168" s="153"/>
      <c r="H168" s="135">
        <v>150080</v>
      </c>
    </row>
    <row r="169" spans="1:8" s="65" customFormat="1" ht="34.5" customHeight="1" x14ac:dyDescent="0.4">
      <c r="A169" s="136" t="s">
        <v>595</v>
      </c>
      <c r="B169" s="133"/>
      <c r="C169" s="134" t="s">
        <v>596</v>
      </c>
      <c r="D169" s="153"/>
      <c r="E169" s="153"/>
      <c r="F169" s="153">
        <v>150000</v>
      </c>
      <c r="G169" s="153"/>
      <c r="H169" s="135">
        <v>156400</v>
      </c>
    </row>
    <row r="170" spans="1:8" s="65" customFormat="1" ht="34.5" customHeight="1" x14ac:dyDescent="0.4">
      <c r="A170" s="136" t="s">
        <v>597</v>
      </c>
      <c r="B170" s="133"/>
      <c r="C170" s="134" t="s">
        <v>598</v>
      </c>
      <c r="D170" s="153"/>
      <c r="E170" s="153"/>
      <c r="F170" s="153">
        <v>466400</v>
      </c>
      <c r="G170" s="153"/>
      <c r="H170" s="135">
        <v>470900</v>
      </c>
    </row>
    <row r="171" spans="1:8" s="65" customFormat="1" ht="78" customHeight="1" x14ac:dyDescent="0.4">
      <c r="A171" s="136" t="s">
        <v>599</v>
      </c>
      <c r="B171" s="133"/>
      <c r="C171" s="134" t="s">
        <v>600</v>
      </c>
      <c r="D171" s="153"/>
      <c r="E171" s="153"/>
      <c r="F171" s="153"/>
      <c r="G171" s="153"/>
      <c r="H171" s="135">
        <v>10200</v>
      </c>
    </row>
    <row r="172" spans="1:8" s="65" customFormat="1" ht="94.5" customHeight="1" x14ac:dyDescent="0.4">
      <c r="A172" s="139" t="s">
        <v>601</v>
      </c>
      <c r="B172" s="140" t="s">
        <v>344</v>
      </c>
      <c r="C172" s="141" t="s">
        <v>602</v>
      </c>
      <c r="D172" s="154">
        <v>100000</v>
      </c>
      <c r="E172" s="154"/>
      <c r="F172" s="154"/>
      <c r="G172" s="154">
        <v>240</v>
      </c>
      <c r="H172" s="142">
        <v>304636</v>
      </c>
    </row>
    <row r="173" spans="1:8" s="65" customFormat="1" ht="34.5" customHeight="1" x14ac:dyDescent="0.4">
      <c r="A173" s="137" t="s">
        <v>603</v>
      </c>
      <c r="B173" s="133"/>
      <c r="C173" s="134" t="s">
        <v>604</v>
      </c>
      <c r="D173" s="153"/>
      <c r="E173" s="153"/>
      <c r="F173" s="153"/>
      <c r="G173" s="153"/>
      <c r="H173" s="135">
        <v>43000</v>
      </c>
    </row>
    <row r="174" spans="1:8" s="65" customFormat="1" ht="34.5" customHeight="1" x14ac:dyDescent="0.4">
      <c r="A174" s="136" t="str">
        <f>"土地区画整理会計繰出金"</f>
        <v>土地区画整理会計繰出金</v>
      </c>
      <c r="B174" s="133"/>
      <c r="C174" s="134" t="s">
        <v>605</v>
      </c>
      <c r="D174" s="153"/>
      <c r="E174" s="153"/>
      <c r="F174" s="153"/>
      <c r="G174" s="153"/>
      <c r="H174" s="135">
        <v>726000</v>
      </c>
    </row>
    <row r="175" spans="1:8" s="65" customFormat="1" ht="34.5" customHeight="1" x14ac:dyDescent="0.4">
      <c r="A175" s="136" t="s">
        <v>606</v>
      </c>
      <c r="B175" s="133"/>
      <c r="C175" s="134" t="s">
        <v>607</v>
      </c>
      <c r="D175" s="153">
        <v>115500</v>
      </c>
      <c r="E175" s="153"/>
      <c r="F175" s="153">
        <v>93100</v>
      </c>
      <c r="G175" s="153"/>
      <c r="H175" s="135">
        <v>229000</v>
      </c>
    </row>
    <row r="176" spans="1:8" s="65" customFormat="1" ht="34.5" customHeight="1" x14ac:dyDescent="0.4">
      <c r="A176" s="136" t="s">
        <v>608</v>
      </c>
      <c r="B176" s="133"/>
      <c r="C176" s="134" t="s">
        <v>609</v>
      </c>
      <c r="D176" s="153">
        <v>7200</v>
      </c>
      <c r="E176" s="153"/>
      <c r="F176" s="153">
        <v>6500</v>
      </c>
      <c r="G176" s="153"/>
      <c r="H176" s="135">
        <v>24100</v>
      </c>
    </row>
    <row r="177" spans="1:8" s="65" customFormat="1" ht="34.5" customHeight="1" x14ac:dyDescent="0.4">
      <c r="A177" s="137" t="s">
        <v>610</v>
      </c>
      <c r="B177" s="133"/>
      <c r="C177" s="134" t="s">
        <v>611</v>
      </c>
      <c r="D177" s="153">
        <v>154500</v>
      </c>
      <c r="E177" s="153"/>
      <c r="F177" s="153">
        <v>138900</v>
      </c>
      <c r="G177" s="153"/>
      <c r="H177" s="135">
        <v>352100</v>
      </c>
    </row>
    <row r="178" spans="1:8" s="103" customFormat="1" ht="64.5" customHeight="1" x14ac:dyDescent="0.4">
      <c r="A178" s="136" t="s">
        <v>612</v>
      </c>
      <c r="B178" s="133"/>
      <c r="C178" s="134" t="s">
        <v>613</v>
      </c>
      <c r="D178" s="153"/>
      <c r="E178" s="153"/>
      <c r="F178" s="153"/>
      <c r="G178" s="153"/>
      <c r="H178" s="135">
        <v>1000</v>
      </c>
    </row>
    <row r="179" spans="1:8" s="103" customFormat="1" ht="34.5" customHeight="1" x14ac:dyDescent="0.4">
      <c r="A179" s="136" t="s">
        <v>614</v>
      </c>
      <c r="B179" s="133"/>
      <c r="C179" s="134" t="s">
        <v>615</v>
      </c>
      <c r="D179" s="153"/>
      <c r="E179" s="153"/>
      <c r="F179" s="153">
        <v>21800</v>
      </c>
      <c r="G179" s="153">
        <v>51860</v>
      </c>
      <c r="H179" s="135">
        <v>771260</v>
      </c>
    </row>
    <row r="180" spans="1:8" s="103" customFormat="1" ht="34.5" customHeight="1" x14ac:dyDescent="0.4">
      <c r="A180" s="136" t="s">
        <v>616</v>
      </c>
      <c r="B180" s="133"/>
      <c r="C180" s="134" t="s">
        <v>617</v>
      </c>
      <c r="D180" s="153"/>
      <c r="E180" s="153"/>
      <c r="F180" s="153">
        <v>36400</v>
      </c>
      <c r="G180" s="153"/>
      <c r="H180" s="135">
        <v>47010</v>
      </c>
    </row>
    <row r="181" spans="1:8" s="103" customFormat="1" ht="60" customHeight="1" x14ac:dyDescent="0.4">
      <c r="A181" s="136" t="str">
        <f>"平方公園整備事業"</f>
        <v>平方公園整備事業</v>
      </c>
      <c r="B181" s="133"/>
      <c r="C181" s="134" t="s">
        <v>618</v>
      </c>
      <c r="D181" s="153">
        <v>100000</v>
      </c>
      <c r="E181" s="153"/>
      <c r="F181" s="153">
        <v>180000</v>
      </c>
      <c r="G181" s="153"/>
      <c r="H181" s="135">
        <v>330500</v>
      </c>
    </row>
    <row r="182" spans="1:8" s="103" customFormat="1" ht="64.5" customHeight="1" x14ac:dyDescent="0.4">
      <c r="A182" s="136" t="s">
        <v>619</v>
      </c>
      <c r="B182" s="133"/>
      <c r="C182" s="134" t="s">
        <v>620</v>
      </c>
      <c r="D182" s="153"/>
      <c r="E182" s="153"/>
      <c r="F182" s="153">
        <v>56200</v>
      </c>
      <c r="G182" s="153"/>
      <c r="H182" s="135">
        <v>114800</v>
      </c>
    </row>
    <row r="183" spans="1:8" s="103" customFormat="1" ht="34.5" customHeight="1" x14ac:dyDescent="0.4">
      <c r="A183" s="136" t="s">
        <v>621</v>
      </c>
      <c r="B183" s="133"/>
      <c r="C183" s="134" t="s">
        <v>622</v>
      </c>
      <c r="D183" s="153"/>
      <c r="E183" s="153"/>
      <c r="F183" s="153">
        <v>6000</v>
      </c>
      <c r="G183" s="153"/>
      <c r="H183" s="135">
        <v>9000</v>
      </c>
    </row>
    <row r="184" spans="1:8" s="103" customFormat="1" ht="34.5" customHeight="1" x14ac:dyDescent="0.4">
      <c r="A184" s="136" t="s">
        <v>623</v>
      </c>
      <c r="B184" s="133"/>
      <c r="C184" s="134" t="s">
        <v>624</v>
      </c>
      <c r="D184" s="153">
        <v>3200</v>
      </c>
      <c r="E184" s="153"/>
      <c r="F184" s="153"/>
      <c r="G184" s="153"/>
      <c r="H184" s="135">
        <v>6500</v>
      </c>
    </row>
    <row r="185" spans="1:8" s="103" customFormat="1" ht="34.5" customHeight="1" x14ac:dyDescent="0.4">
      <c r="A185" s="136" t="s">
        <v>625</v>
      </c>
      <c r="B185" s="133"/>
      <c r="C185" s="134" t="s">
        <v>626</v>
      </c>
      <c r="D185" s="153">
        <v>1000</v>
      </c>
      <c r="E185" s="153"/>
      <c r="F185" s="153"/>
      <c r="G185" s="153"/>
      <c r="H185" s="135">
        <v>13870</v>
      </c>
    </row>
    <row r="186" spans="1:8" s="103" customFormat="1" ht="34.5" customHeight="1" x14ac:dyDescent="0.4">
      <c r="A186" s="136" t="s">
        <v>627</v>
      </c>
      <c r="B186" s="133"/>
      <c r="C186" s="134" t="s">
        <v>628</v>
      </c>
      <c r="D186" s="153"/>
      <c r="E186" s="153"/>
      <c r="F186" s="153">
        <v>84300</v>
      </c>
      <c r="G186" s="153">
        <v>37500</v>
      </c>
      <c r="H186" s="135">
        <v>150000</v>
      </c>
    </row>
    <row r="187" spans="1:8" s="103" customFormat="1" ht="34.5" customHeight="1" x14ac:dyDescent="0.4">
      <c r="A187" s="136" t="str">
        <f>"公共下水道事業支出金"</f>
        <v>公共下水道事業支出金</v>
      </c>
      <c r="B187" s="133"/>
      <c r="C187" s="134" t="s">
        <v>629</v>
      </c>
      <c r="D187" s="153"/>
      <c r="E187" s="153"/>
      <c r="F187" s="153"/>
      <c r="G187" s="153"/>
      <c r="H187" s="135">
        <v>1711000</v>
      </c>
    </row>
    <row r="188" spans="1:8" s="103" customFormat="1" ht="34.5" customHeight="1" x14ac:dyDescent="0.4">
      <c r="A188" s="136" t="s">
        <v>630</v>
      </c>
      <c r="B188" s="133"/>
      <c r="C188" s="134" t="s">
        <v>631</v>
      </c>
      <c r="D188" s="153"/>
      <c r="E188" s="153"/>
      <c r="F188" s="153"/>
      <c r="G188" s="153"/>
      <c r="H188" s="135">
        <v>200</v>
      </c>
    </row>
    <row r="189" spans="1:8" s="103" customFormat="1" ht="34.5" customHeight="1" x14ac:dyDescent="0.4">
      <c r="A189" s="136" t="s">
        <v>632</v>
      </c>
      <c r="B189" s="133"/>
      <c r="C189" s="134" t="s">
        <v>633</v>
      </c>
      <c r="D189" s="153">
        <v>6600</v>
      </c>
      <c r="E189" s="153"/>
      <c r="F189" s="153"/>
      <c r="G189" s="153">
        <v>40570</v>
      </c>
      <c r="H189" s="135">
        <v>50460</v>
      </c>
    </row>
    <row r="190" spans="1:8" s="98" customFormat="1" ht="30" customHeight="1" x14ac:dyDescent="0.4">
      <c r="A190" s="61" t="s">
        <v>634</v>
      </c>
      <c r="B190" s="80"/>
      <c r="C190" s="99"/>
      <c r="D190" s="82"/>
      <c r="E190" s="82"/>
      <c r="F190" s="82"/>
      <c r="G190" s="100">
        <v>8544330</v>
      </c>
      <c r="H190" s="101"/>
    </row>
    <row r="191" spans="1:8" s="103" customFormat="1" ht="34.5" customHeight="1" x14ac:dyDescent="0.4">
      <c r="A191" s="102" t="s">
        <v>635</v>
      </c>
      <c r="B191" s="70"/>
      <c r="C191" s="85" t="s">
        <v>636</v>
      </c>
      <c r="D191" s="67"/>
      <c r="E191" s="67"/>
      <c r="F191" s="93"/>
      <c r="G191" s="67">
        <v>30</v>
      </c>
      <c r="H191" s="64">
        <v>7912</v>
      </c>
    </row>
    <row r="192" spans="1:8" s="103" customFormat="1" ht="34.5" customHeight="1" x14ac:dyDescent="0.4">
      <c r="A192" s="102" t="s">
        <v>637</v>
      </c>
      <c r="B192" s="70"/>
      <c r="C192" s="85" t="s">
        <v>638</v>
      </c>
      <c r="D192" s="67"/>
      <c r="E192" s="67"/>
      <c r="F192" s="93"/>
      <c r="G192" s="67"/>
      <c r="H192" s="64">
        <v>70570</v>
      </c>
    </row>
    <row r="193" spans="1:8" s="103" customFormat="1" ht="34.5" customHeight="1" x14ac:dyDescent="0.4">
      <c r="A193" s="102" t="s">
        <v>639</v>
      </c>
      <c r="B193" s="84"/>
      <c r="C193" s="85" t="s">
        <v>640</v>
      </c>
      <c r="D193" s="67"/>
      <c r="E193" s="67"/>
      <c r="F193" s="93"/>
      <c r="G193" s="67"/>
      <c r="H193" s="64">
        <v>35150</v>
      </c>
    </row>
    <row r="194" spans="1:8" s="103" customFormat="1" ht="34.5" customHeight="1" x14ac:dyDescent="0.4">
      <c r="A194" s="104" t="s">
        <v>641</v>
      </c>
      <c r="B194" s="105"/>
      <c r="C194" s="60" t="s">
        <v>642</v>
      </c>
      <c r="D194" s="106"/>
      <c r="E194" s="94"/>
      <c r="F194" s="106"/>
      <c r="G194" s="94"/>
      <c r="H194" s="69">
        <v>42674</v>
      </c>
    </row>
    <row r="195" spans="1:8" s="103" customFormat="1" ht="34.5" customHeight="1" x14ac:dyDescent="0.4">
      <c r="A195" s="102" t="s">
        <v>643</v>
      </c>
      <c r="B195" s="70"/>
      <c r="C195" s="57" t="s">
        <v>644</v>
      </c>
      <c r="D195" s="67"/>
      <c r="E195" s="67"/>
      <c r="F195" s="93"/>
      <c r="G195" s="67">
        <v>10</v>
      </c>
      <c r="H195" s="64">
        <v>10824</v>
      </c>
    </row>
    <row r="196" spans="1:8" s="103" customFormat="1" ht="34.5" customHeight="1" x14ac:dyDescent="0.4">
      <c r="A196" s="102" t="s">
        <v>645</v>
      </c>
      <c r="B196" s="70"/>
      <c r="C196" s="57" t="s">
        <v>646</v>
      </c>
      <c r="D196" s="67"/>
      <c r="E196" s="67"/>
      <c r="F196" s="93"/>
      <c r="G196" s="67"/>
      <c r="H196" s="64">
        <v>18352</v>
      </c>
    </row>
    <row r="197" spans="1:8" s="103" customFormat="1" ht="65.25" customHeight="1" x14ac:dyDescent="0.4">
      <c r="A197" s="107" t="s">
        <v>647</v>
      </c>
      <c r="B197" s="84"/>
      <c r="C197" s="85" t="s">
        <v>648</v>
      </c>
      <c r="D197" s="97"/>
      <c r="E197" s="64"/>
      <c r="F197" s="93">
        <v>856700</v>
      </c>
      <c r="G197" s="64">
        <v>2524900</v>
      </c>
      <c r="H197" s="64">
        <v>3421400</v>
      </c>
    </row>
    <row r="198" spans="1:8" s="103" customFormat="1" ht="34.5" customHeight="1" x14ac:dyDescent="0.4">
      <c r="A198" s="107" t="s">
        <v>649</v>
      </c>
      <c r="B198" s="84"/>
      <c r="C198" s="85" t="s">
        <v>650</v>
      </c>
      <c r="D198" s="97"/>
      <c r="E198" s="64"/>
      <c r="F198" s="93"/>
      <c r="G198" s="64"/>
      <c r="H198" s="64">
        <v>12460</v>
      </c>
    </row>
    <row r="199" spans="1:8" s="103" customFormat="1" ht="65.099999999999994" customHeight="1" x14ac:dyDescent="0.4">
      <c r="A199" s="107" t="s">
        <v>651</v>
      </c>
      <c r="B199" s="84"/>
      <c r="C199" s="57" t="s">
        <v>652</v>
      </c>
      <c r="D199" s="97"/>
      <c r="E199" s="64"/>
      <c r="F199" s="93">
        <v>512200</v>
      </c>
      <c r="G199" s="64">
        <v>170000</v>
      </c>
      <c r="H199" s="64">
        <v>687620</v>
      </c>
    </row>
    <row r="200" spans="1:8" s="103" customFormat="1" ht="34.5" customHeight="1" x14ac:dyDescent="0.4">
      <c r="A200" s="107" t="s">
        <v>653</v>
      </c>
      <c r="B200" s="84"/>
      <c r="C200" s="57" t="s">
        <v>654</v>
      </c>
      <c r="D200" s="97"/>
      <c r="E200" s="64"/>
      <c r="F200" s="93">
        <v>4400</v>
      </c>
      <c r="G200" s="64"/>
      <c r="H200" s="64">
        <v>4900</v>
      </c>
    </row>
    <row r="201" spans="1:8" s="103" customFormat="1" ht="34.5" customHeight="1" x14ac:dyDescent="0.4">
      <c r="A201" s="107" t="s">
        <v>655</v>
      </c>
      <c r="B201" s="84"/>
      <c r="C201" s="57" t="s">
        <v>656</v>
      </c>
      <c r="D201" s="97"/>
      <c r="E201" s="64"/>
      <c r="F201" s="93">
        <v>97500</v>
      </c>
      <c r="G201" s="64"/>
      <c r="H201" s="64">
        <v>131110</v>
      </c>
    </row>
    <row r="202" spans="1:8" s="103" customFormat="1" ht="75" customHeight="1" x14ac:dyDescent="0.4">
      <c r="A202" s="107" t="s">
        <v>657</v>
      </c>
      <c r="B202" s="84"/>
      <c r="C202" s="57" t="s">
        <v>658</v>
      </c>
      <c r="D202" s="97"/>
      <c r="E202" s="64"/>
      <c r="F202" s="93">
        <v>863100</v>
      </c>
      <c r="G202" s="64"/>
      <c r="H202" s="64">
        <v>863100</v>
      </c>
    </row>
    <row r="203" spans="1:8" s="103" customFormat="1" ht="34.5" customHeight="1" x14ac:dyDescent="0.4">
      <c r="A203" s="107" t="s">
        <v>659</v>
      </c>
      <c r="B203" s="84"/>
      <c r="C203" s="57" t="s">
        <v>660</v>
      </c>
      <c r="D203" s="97"/>
      <c r="E203" s="64"/>
      <c r="F203" s="93">
        <v>67800</v>
      </c>
      <c r="G203" s="64"/>
      <c r="H203" s="64">
        <v>79211</v>
      </c>
    </row>
    <row r="204" spans="1:8" s="103" customFormat="1" ht="34.5" customHeight="1" x14ac:dyDescent="0.4">
      <c r="A204" s="107" t="s">
        <v>661</v>
      </c>
      <c r="B204" s="62"/>
      <c r="C204" s="63" t="s">
        <v>662</v>
      </c>
      <c r="D204" s="97"/>
      <c r="E204" s="64"/>
      <c r="F204" s="93">
        <v>23000</v>
      </c>
      <c r="G204" s="64"/>
      <c r="H204" s="64">
        <v>24070</v>
      </c>
    </row>
    <row r="205" spans="1:8" ht="30" customHeight="1" x14ac:dyDescent="0.4">
      <c r="A205" s="61" t="s">
        <v>663</v>
      </c>
      <c r="B205" s="95"/>
      <c r="C205" s="96"/>
      <c r="D205" s="95"/>
      <c r="E205" s="95"/>
      <c r="F205" s="95"/>
      <c r="G205" s="54">
        <v>19309020</v>
      </c>
      <c r="H205" s="83"/>
    </row>
    <row r="206" spans="1:8" s="103" customFormat="1" ht="34.5" customHeight="1" x14ac:dyDescent="0.4">
      <c r="A206" s="136" t="s">
        <v>664</v>
      </c>
      <c r="B206" s="155"/>
      <c r="C206" s="125" t="s">
        <v>665</v>
      </c>
      <c r="D206" s="156">
        <v>1400</v>
      </c>
      <c r="E206" s="156">
        <v>22900</v>
      </c>
      <c r="F206" s="156"/>
      <c r="G206" s="156"/>
      <c r="H206" s="127">
        <v>167100</v>
      </c>
    </row>
    <row r="207" spans="1:8" s="103" customFormat="1" ht="34.5" customHeight="1" x14ac:dyDescent="0.4">
      <c r="A207" s="136" t="s">
        <v>666</v>
      </c>
      <c r="B207" s="133"/>
      <c r="C207" s="138" t="s">
        <v>667</v>
      </c>
      <c r="D207" s="153"/>
      <c r="E207" s="153"/>
      <c r="F207" s="153"/>
      <c r="G207" s="153"/>
      <c r="H207" s="127">
        <v>3400</v>
      </c>
    </row>
    <row r="208" spans="1:8" s="103" customFormat="1" ht="34.5" customHeight="1" x14ac:dyDescent="0.4">
      <c r="A208" s="136" t="s">
        <v>668</v>
      </c>
      <c r="B208" s="133"/>
      <c r="C208" s="138" t="s">
        <v>669</v>
      </c>
      <c r="D208" s="153"/>
      <c r="E208" s="153"/>
      <c r="F208" s="153"/>
      <c r="G208" s="153"/>
      <c r="H208" s="127">
        <v>180000</v>
      </c>
    </row>
    <row r="209" spans="1:8" s="103" customFormat="1" ht="62.25" customHeight="1" x14ac:dyDescent="0.4">
      <c r="A209" s="123" t="s">
        <v>670</v>
      </c>
      <c r="B209" s="155"/>
      <c r="C209" s="157" t="s">
        <v>671</v>
      </c>
      <c r="D209" s="156"/>
      <c r="E209" s="156">
        <v>1800</v>
      </c>
      <c r="F209" s="156"/>
      <c r="G209" s="156"/>
      <c r="H209" s="127">
        <v>41570</v>
      </c>
    </row>
    <row r="210" spans="1:8" s="103" customFormat="1" ht="54.75" customHeight="1" x14ac:dyDescent="0.4">
      <c r="A210" s="123" t="s">
        <v>672</v>
      </c>
      <c r="B210" s="155"/>
      <c r="C210" s="125" t="s">
        <v>673</v>
      </c>
      <c r="D210" s="156"/>
      <c r="E210" s="156"/>
      <c r="F210" s="156"/>
      <c r="G210" s="156"/>
      <c r="H210" s="127">
        <v>79570</v>
      </c>
    </row>
    <row r="211" spans="1:8" s="103" customFormat="1" ht="34.5" customHeight="1" x14ac:dyDescent="0.4">
      <c r="A211" s="158" t="s">
        <v>674</v>
      </c>
      <c r="B211" s="155"/>
      <c r="C211" s="125" t="s">
        <v>675</v>
      </c>
      <c r="D211" s="156"/>
      <c r="E211" s="156"/>
      <c r="F211" s="156"/>
      <c r="G211" s="156"/>
      <c r="H211" s="127">
        <v>1660</v>
      </c>
    </row>
    <row r="212" spans="1:8" s="103" customFormat="1" ht="34.5" customHeight="1" x14ac:dyDescent="0.4">
      <c r="A212" s="123" t="s">
        <v>676</v>
      </c>
      <c r="B212" s="155"/>
      <c r="C212" s="125" t="s">
        <v>677</v>
      </c>
      <c r="D212" s="156"/>
      <c r="E212" s="156"/>
      <c r="F212" s="156"/>
      <c r="G212" s="156"/>
      <c r="H212" s="127">
        <v>4900</v>
      </c>
    </row>
    <row r="213" spans="1:8" s="103" customFormat="1" ht="34.5" customHeight="1" x14ac:dyDescent="0.4">
      <c r="A213" s="136" t="s">
        <v>678</v>
      </c>
      <c r="B213" s="155"/>
      <c r="C213" s="157" t="s">
        <v>679</v>
      </c>
      <c r="D213" s="156"/>
      <c r="E213" s="156"/>
      <c r="F213" s="156"/>
      <c r="G213" s="156"/>
      <c r="H213" s="127">
        <v>19890</v>
      </c>
    </row>
    <row r="214" spans="1:8" s="103" customFormat="1" ht="34.5" customHeight="1" x14ac:dyDescent="0.4">
      <c r="A214" s="136" t="s">
        <v>680</v>
      </c>
      <c r="B214" s="155"/>
      <c r="C214" s="157" t="s">
        <v>681</v>
      </c>
      <c r="D214" s="156"/>
      <c r="E214" s="156"/>
      <c r="F214" s="156"/>
      <c r="G214" s="156"/>
      <c r="H214" s="127">
        <v>3730</v>
      </c>
    </row>
    <row r="215" spans="1:8" s="103" customFormat="1" ht="65.25" customHeight="1" x14ac:dyDescent="0.4">
      <c r="A215" s="139" t="s">
        <v>682</v>
      </c>
      <c r="B215" s="159"/>
      <c r="C215" s="160" t="s">
        <v>683</v>
      </c>
      <c r="D215" s="161">
        <v>3700</v>
      </c>
      <c r="E215" s="161">
        <v>15700</v>
      </c>
      <c r="F215" s="161"/>
      <c r="G215" s="161"/>
      <c r="H215" s="132">
        <v>122750</v>
      </c>
    </row>
    <row r="216" spans="1:8" s="103" customFormat="1" ht="34.5" customHeight="1" x14ac:dyDescent="0.4">
      <c r="A216" s="136" t="s">
        <v>684</v>
      </c>
      <c r="B216" s="133"/>
      <c r="C216" s="138" t="s">
        <v>685</v>
      </c>
      <c r="D216" s="153">
        <v>900</v>
      </c>
      <c r="E216" s="153"/>
      <c r="F216" s="153"/>
      <c r="G216" s="153"/>
      <c r="H216" s="127">
        <v>2830</v>
      </c>
    </row>
    <row r="217" spans="1:8" s="103" customFormat="1" ht="65.25" customHeight="1" x14ac:dyDescent="0.4">
      <c r="A217" s="136" t="s">
        <v>686</v>
      </c>
      <c r="B217" s="155"/>
      <c r="C217" s="157" t="s">
        <v>687</v>
      </c>
      <c r="D217" s="156"/>
      <c r="E217" s="156">
        <v>1200</v>
      </c>
      <c r="F217" s="156"/>
      <c r="G217" s="156"/>
      <c r="H217" s="127">
        <v>401400</v>
      </c>
    </row>
    <row r="218" spans="1:8" s="103" customFormat="1" ht="34.5" customHeight="1" x14ac:dyDescent="0.4">
      <c r="A218" s="136" t="s">
        <v>688</v>
      </c>
      <c r="B218" s="133"/>
      <c r="C218" s="138" t="s">
        <v>689</v>
      </c>
      <c r="D218" s="153"/>
      <c r="E218" s="153"/>
      <c r="F218" s="153"/>
      <c r="G218" s="153"/>
      <c r="H218" s="127">
        <v>742300</v>
      </c>
    </row>
    <row r="219" spans="1:8" s="103" customFormat="1" ht="34.5" customHeight="1" x14ac:dyDescent="0.4">
      <c r="A219" s="123" t="s">
        <v>690</v>
      </c>
      <c r="B219" s="155"/>
      <c r="C219" s="125" t="s">
        <v>691</v>
      </c>
      <c r="D219" s="156"/>
      <c r="E219" s="156"/>
      <c r="F219" s="156"/>
      <c r="G219" s="156">
        <v>220</v>
      </c>
      <c r="H219" s="127">
        <v>102250</v>
      </c>
    </row>
    <row r="220" spans="1:8" s="103" customFormat="1" ht="34.5" customHeight="1" x14ac:dyDescent="0.4">
      <c r="A220" s="123" t="s">
        <v>150</v>
      </c>
      <c r="B220" s="155"/>
      <c r="C220" s="125" t="s">
        <v>692</v>
      </c>
      <c r="D220" s="156"/>
      <c r="E220" s="156"/>
      <c r="F220" s="156"/>
      <c r="G220" s="156">
        <v>16000</v>
      </c>
      <c r="H220" s="127">
        <v>16000</v>
      </c>
    </row>
    <row r="221" spans="1:8" s="103" customFormat="1" ht="34.5" customHeight="1" x14ac:dyDescent="0.4">
      <c r="A221" s="123" t="s">
        <v>693</v>
      </c>
      <c r="B221" s="155"/>
      <c r="C221" s="125" t="s">
        <v>694</v>
      </c>
      <c r="D221" s="156"/>
      <c r="E221" s="156"/>
      <c r="F221" s="156"/>
      <c r="G221" s="156">
        <v>700</v>
      </c>
      <c r="H221" s="135">
        <v>357420</v>
      </c>
    </row>
    <row r="222" spans="1:8" s="103" customFormat="1" ht="65.45" customHeight="1" x14ac:dyDescent="0.4">
      <c r="A222" s="123" t="s">
        <v>149</v>
      </c>
      <c r="B222" s="155"/>
      <c r="C222" s="125" t="s">
        <v>695</v>
      </c>
      <c r="D222" s="156">
        <v>151000</v>
      </c>
      <c r="E222" s="156"/>
      <c r="F222" s="156">
        <v>341300</v>
      </c>
      <c r="G222" s="156">
        <v>198900</v>
      </c>
      <c r="H222" s="127">
        <v>943250</v>
      </c>
    </row>
    <row r="223" spans="1:8" s="103" customFormat="1" ht="34.5" customHeight="1" x14ac:dyDescent="0.4">
      <c r="A223" s="136" t="s">
        <v>696</v>
      </c>
      <c r="B223" s="155"/>
      <c r="C223" s="125" t="s">
        <v>697</v>
      </c>
      <c r="D223" s="156"/>
      <c r="E223" s="156"/>
      <c r="F223" s="156"/>
      <c r="G223" s="156"/>
      <c r="H223" s="127">
        <v>110100</v>
      </c>
    </row>
    <row r="224" spans="1:8" s="103" customFormat="1" ht="54.75" customHeight="1" x14ac:dyDescent="0.4">
      <c r="A224" s="136" t="s">
        <v>698</v>
      </c>
      <c r="B224" s="155"/>
      <c r="C224" s="125" t="s">
        <v>699</v>
      </c>
      <c r="D224" s="156"/>
      <c r="E224" s="156"/>
      <c r="F224" s="156">
        <v>1519500</v>
      </c>
      <c r="G224" s="156"/>
      <c r="H224" s="127">
        <v>1519500</v>
      </c>
    </row>
    <row r="225" spans="1:8" s="103" customFormat="1" ht="54.75" customHeight="1" x14ac:dyDescent="0.4">
      <c r="A225" s="136" t="s">
        <v>700</v>
      </c>
      <c r="B225" s="155" t="s">
        <v>344</v>
      </c>
      <c r="C225" s="125" t="s">
        <v>701</v>
      </c>
      <c r="D225" s="156"/>
      <c r="E225" s="156"/>
      <c r="F225" s="156"/>
      <c r="G225" s="156"/>
      <c r="H225" s="127">
        <v>38000</v>
      </c>
    </row>
    <row r="226" spans="1:8" s="103" customFormat="1" ht="34.5" customHeight="1" x14ac:dyDescent="0.4">
      <c r="A226" s="136" t="s">
        <v>702</v>
      </c>
      <c r="B226" s="133"/>
      <c r="C226" s="134" t="s">
        <v>703</v>
      </c>
      <c r="D226" s="153">
        <v>4300</v>
      </c>
      <c r="E226" s="153">
        <v>50</v>
      </c>
      <c r="F226" s="153"/>
      <c r="G226" s="153"/>
      <c r="H226" s="127">
        <v>180000</v>
      </c>
    </row>
    <row r="227" spans="1:8" s="103" customFormat="1" ht="34.5" customHeight="1" x14ac:dyDescent="0.4">
      <c r="A227" s="136" t="s">
        <v>704</v>
      </c>
      <c r="B227" s="133"/>
      <c r="C227" s="134" t="s">
        <v>705</v>
      </c>
      <c r="D227" s="153"/>
      <c r="E227" s="153"/>
      <c r="F227" s="153"/>
      <c r="G227" s="153"/>
      <c r="H227" s="127">
        <v>313240</v>
      </c>
    </row>
    <row r="228" spans="1:8" s="103" customFormat="1" ht="54.75" customHeight="1" x14ac:dyDescent="0.4">
      <c r="A228" s="123" t="s">
        <v>706</v>
      </c>
      <c r="B228" s="155"/>
      <c r="C228" s="157" t="s">
        <v>707</v>
      </c>
      <c r="D228" s="156">
        <v>845800</v>
      </c>
      <c r="E228" s="156"/>
      <c r="F228" s="156">
        <v>1792600</v>
      </c>
      <c r="G228" s="156">
        <v>495200</v>
      </c>
      <c r="H228" s="127">
        <v>3227590</v>
      </c>
    </row>
    <row r="229" spans="1:8" s="103" customFormat="1" ht="34.5" customHeight="1" x14ac:dyDescent="0.4">
      <c r="A229" s="123" t="s">
        <v>708</v>
      </c>
      <c r="B229" s="155"/>
      <c r="C229" s="125" t="s">
        <v>709</v>
      </c>
      <c r="D229" s="156"/>
      <c r="E229" s="156"/>
      <c r="F229" s="156"/>
      <c r="G229" s="156">
        <v>1100</v>
      </c>
      <c r="H229" s="135">
        <v>195900</v>
      </c>
    </row>
    <row r="230" spans="1:8" s="103" customFormat="1" ht="72" customHeight="1" x14ac:dyDescent="0.4">
      <c r="A230" s="136" t="s">
        <v>710</v>
      </c>
      <c r="B230" s="133"/>
      <c r="C230" s="134" t="s">
        <v>711</v>
      </c>
      <c r="D230" s="153">
        <v>118000</v>
      </c>
      <c r="E230" s="153"/>
      <c r="F230" s="153">
        <v>230300</v>
      </c>
      <c r="G230" s="156">
        <v>103700</v>
      </c>
      <c r="H230" s="127">
        <v>532400</v>
      </c>
    </row>
    <row r="231" spans="1:8" s="103" customFormat="1" ht="34.5" customHeight="1" x14ac:dyDescent="0.4">
      <c r="A231" s="136" t="s">
        <v>712</v>
      </c>
      <c r="B231" s="133"/>
      <c r="C231" s="134" t="s">
        <v>713</v>
      </c>
      <c r="D231" s="153"/>
      <c r="E231" s="153"/>
      <c r="F231" s="153"/>
      <c r="G231" s="153"/>
      <c r="H231" s="127">
        <v>51400</v>
      </c>
    </row>
    <row r="232" spans="1:8" s="103" customFormat="1" ht="72" customHeight="1" x14ac:dyDescent="0.4">
      <c r="A232" s="136" t="s">
        <v>714</v>
      </c>
      <c r="B232" s="133"/>
      <c r="C232" s="134" t="s">
        <v>715</v>
      </c>
      <c r="D232" s="153"/>
      <c r="E232" s="153"/>
      <c r="F232" s="153">
        <v>1757600</v>
      </c>
      <c r="G232" s="153"/>
      <c r="H232" s="127">
        <v>1757600</v>
      </c>
    </row>
    <row r="233" spans="1:8" s="103" customFormat="1" ht="54.75" customHeight="1" x14ac:dyDescent="0.4">
      <c r="A233" s="139" t="s">
        <v>716</v>
      </c>
      <c r="B233" s="159" t="s">
        <v>344</v>
      </c>
      <c r="C233" s="130" t="s">
        <v>717</v>
      </c>
      <c r="D233" s="161"/>
      <c r="E233" s="161"/>
      <c r="F233" s="161"/>
      <c r="G233" s="161"/>
      <c r="H233" s="132">
        <v>20000</v>
      </c>
    </row>
    <row r="234" spans="1:8" s="103" customFormat="1" ht="55.5" customHeight="1" x14ac:dyDescent="0.4">
      <c r="A234" s="136" t="s">
        <v>718</v>
      </c>
      <c r="B234" s="133"/>
      <c r="C234" s="134" t="s">
        <v>719</v>
      </c>
      <c r="D234" s="153"/>
      <c r="E234" s="153"/>
      <c r="F234" s="153"/>
      <c r="G234" s="153"/>
      <c r="H234" s="127">
        <v>17400</v>
      </c>
    </row>
    <row r="235" spans="1:8" s="103" customFormat="1" ht="34.5" customHeight="1" x14ac:dyDescent="0.4">
      <c r="A235" s="123" t="s">
        <v>720</v>
      </c>
      <c r="B235" s="155"/>
      <c r="C235" s="125" t="s">
        <v>721</v>
      </c>
      <c r="D235" s="156">
        <v>3700</v>
      </c>
      <c r="E235" s="156">
        <v>80</v>
      </c>
      <c r="F235" s="156"/>
      <c r="G235" s="156"/>
      <c r="H235" s="127">
        <v>181000</v>
      </c>
    </row>
    <row r="236" spans="1:8" s="103" customFormat="1" ht="34.5" customHeight="1" x14ac:dyDescent="0.4">
      <c r="A236" s="136" t="s">
        <v>722</v>
      </c>
      <c r="B236" s="133"/>
      <c r="C236" s="134" t="s">
        <v>723</v>
      </c>
      <c r="D236" s="153"/>
      <c r="E236" s="153"/>
      <c r="F236" s="153"/>
      <c r="G236" s="153"/>
      <c r="H236" s="127">
        <v>2870</v>
      </c>
    </row>
    <row r="237" spans="1:8" s="103" customFormat="1" ht="34.5" customHeight="1" x14ac:dyDescent="0.4">
      <c r="A237" s="136" t="s">
        <v>724</v>
      </c>
      <c r="B237" s="133"/>
      <c r="C237" s="134" t="s">
        <v>725</v>
      </c>
      <c r="D237" s="153"/>
      <c r="E237" s="153"/>
      <c r="F237" s="153">
        <v>3600</v>
      </c>
      <c r="G237" s="153">
        <v>200</v>
      </c>
      <c r="H237" s="127">
        <v>45475</v>
      </c>
    </row>
    <row r="238" spans="1:8" s="103" customFormat="1" ht="34.5" customHeight="1" x14ac:dyDescent="0.4">
      <c r="A238" s="136" t="s">
        <v>726</v>
      </c>
      <c r="B238" s="133"/>
      <c r="C238" s="134" t="s">
        <v>727</v>
      </c>
      <c r="D238" s="153">
        <v>102500</v>
      </c>
      <c r="E238" s="153">
        <v>1800</v>
      </c>
      <c r="F238" s="153"/>
      <c r="G238" s="153"/>
      <c r="H238" s="127">
        <v>155680</v>
      </c>
    </row>
    <row r="239" spans="1:8" s="103" customFormat="1" ht="34.5" customHeight="1" x14ac:dyDescent="0.4">
      <c r="A239" s="136" t="s">
        <v>728</v>
      </c>
      <c r="B239" s="133"/>
      <c r="C239" s="134" t="s">
        <v>729</v>
      </c>
      <c r="D239" s="153"/>
      <c r="E239" s="153"/>
      <c r="F239" s="153"/>
      <c r="G239" s="162"/>
      <c r="H239" s="127">
        <v>28193</v>
      </c>
    </row>
    <row r="240" spans="1:8" s="103" customFormat="1" ht="34.5" customHeight="1" x14ac:dyDescent="0.4">
      <c r="A240" s="123" t="s">
        <v>730</v>
      </c>
      <c r="B240" s="155"/>
      <c r="C240" s="125" t="s">
        <v>731</v>
      </c>
      <c r="D240" s="156"/>
      <c r="E240" s="156"/>
      <c r="F240" s="156"/>
      <c r="G240" s="156">
        <v>141090</v>
      </c>
      <c r="H240" s="127">
        <v>650810</v>
      </c>
    </row>
    <row r="241" spans="1:8" s="103" customFormat="1" ht="34.5" customHeight="1" x14ac:dyDescent="0.4">
      <c r="A241" s="123" t="s">
        <v>732</v>
      </c>
      <c r="B241" s="155"/>
      <c r="C241" s="125" t="s">
        <v>733</v>
      </c>
      <c r="D241" s="156"/>
      <c r="E241" s="156"/>
      <c r="F241" s="156"/>
      <c r="G241" s="156"/>
      <c r="H241" s="127">
        <v>55560</v>
      </c>
    </row>
    <row r="242" spans="1:8" s="103" customFormat="1" ht="33.75" customHeight="1" x14ac:dyDescent="0.4">
      <c r="A242" s="123" t="s">
        <v>734</v>
      </c>
      <c r="B242" s="163"/>
      <c r="C242" s="125" t="s">
        <v>735</v>
      </c>
      <c r="D242" s="156"/>
      <c r="E242" s="156"/>
      <c r="F242" s="156"/>
      <c r="G242" s="156">
        <v>10</v>
      </c>
      <c r="H242" s="127">
        <v>940</v>
      </c>
    </row>
    <row r="243" spans="1:8" s="103" customFormat="1" ht="34.5" customHeight="1" x14ac:dyDescent="0.4">
      <c r="A243" s="136" t="s">
        <v>736</v>
      </c>
      <c r="B243" s="155"/>
      <c r="C243" s="125" t="s">
        <v>737</v>
      </c>
      <c r="D243" s="156"/>
      <c r="E243" s="156"/>
      <c r="F243" s="156"/>
      <c r="G243" s="156">
        <v>11450</v>
      </c>
      <c r="H243" s="127">
        <v>49500</v>
      </c>
    </row>
    <row r="244" spans="1:8" s="103" customFormat="1" ht="34.5" customHeight="1" x14ac:dyDescent="0.4">
      <c r="A244" s="136" t="s">
        <v>738</v>
      </c>
      <c r="B244" s="155"/>
      <c r="C244" s="125" t="s">
        <v>739</v>
      </c>
      <c r="D244" s="156"/>
      <c r="E244" s="156"/>
      <c r="F244" s="156"/>
      <c r="G244" s="156"/>
      <c r="H244" s="127">
        <v>28760</v>
      </c>
    </row>
    <row r="245" spans="1:8" s="103" customFormat="1" ht="34.5" customHeight="1" x14ac:dyDescent="0.4">
      <c r="A245" s="136" t="s">
        <v>740</v>
      </c>
      <c r="B245" s="133"/>
      <c r="C245" s="134" t="s">
        <v>741</v>
      </c>
      <c r="D245" s="153">
        <v>150000</v>
      </c>
      <c r="E245" s="153"/>
      <c r="F245" s="153"/>
      <c r="G245" s="153">
        <v>1280000</v>
      </c>
      <c r="H245" s="127">
        <v>1641300</v>
      </c>
    </row>
    <row r="246" spans="1:8" s="103" customFormat="1" ht="34.5" customHeight="1" x14ac:dyDescent="0.4">
      <c r="A246" s="136" t="s">
        <v>742</v>
      </c>
      <c r="B246" s="133"/>
      <c r="C246" s="134" t="s">
        <v>743</v>
      </c>
      <c r="D246" s="153"/>
      <c r="E246" s="153"/>
      <c r="F246" s="153">
        <v>24000</v>
      </c>
      <c r="G246" s="153"/>
      <c r="H246" s="127">
        <v>77550</v>
      </c>
    </row>
    <row r="247" spans="1:8" s="103" customFormat="1" ht="71.25" customHeight="1" x14ac:dyDescent="0.4">
      <c r="A247" s="136" t="s">
        <v>744</v>
      </c>
      <c r="B247" s="155"/>
      <c r="C247" s="125" t="s">
        <v>745</v>
      </c>
      <c r="D247" s="156">
        <v>9300</v>
      </c>
      <c r="E247" s="156"/>
      <c r="F247" s="156">
        <v>44000</v>
      </c>
      <c r="G247" s="156">
        <v>22700</v>
      </c>
      <c r="H247" s="127">
        <v>118900</v>
      </c>
    </row>
    <row r="248" spans="1:8" s="103" customFormat="1" ht="71.25" customHeight="1" x14ac:dyDescent="0.4">
      <c r="A248" s="136" t="s">
        <v>746</v>
      </c>
      <c r="B248" s="133"/>
      <c r="C248" s="125" t="s">
        <v>747</v>
      </c>
      <c r="D248" s="153"/>
      <c r="E248" s="153"/>
      <c r="F248" s="153">
        <v>123700</v>
      </c>
      <c r="G248" s="153">
        <v>123630</v>
      </c>
      <c r="H248" s="127">
        <v>387802</v>
      </c>
    </row>
    <row r="249" spans="1:8" s="103" customFormat="1" ht="34.5" customHeight="1" x14ac:dyDescent="0.4">
      <c r="A249" s="136" t="s">
        <v>748</v>
      </c>
      <c r="B249" s="155"/>
      <c r="C249" s="125" t="s">
        <v>749</v>
      </c>
      <c r="D249" s="156"/>
      <c r="E249" s="156"/>
      <c r="F249" s="156"/>
      <c r="G249" s="156">
        <v>18470</v>
      </c>
      <c r="H249" s="127">
        <v>147425</v>
      </c>
    </row>
    <row r="250" spans="1:8" ht="30" customHeight="1" x14ac:dyDescent="0.4">
      <c r="A250" s="61" t="s">
        <v>750</v>
      </c>
      <c r="B250" s="95"/>
      <c r="C250" s="96"/>
      <c r="D250" s="53"/>
      <c r="E250" s="53"/>
      <c r="F250" s="53"/>
      <c r="G250" s="108">
        <v>10</v>
      </c>
      <c r="H250" s="83"/>
    </row>
    <row r="251" spans="1:8" ht="34.5" customHeight="1" x14ac:dyDescent="0.4">
      <c r="A251" s="66" t="str">
        <f>"農業用施設災害復旧費"</f>
        <v>農業用施設災害復旧費</v>
      </c>
      <c r="B251" s="62"/>
      <c r="C251" s="63" t="s">
        <v>751</v>
      </c>
      <c r="D251" s="64"/>
      <c r="E251" s="64"/>
      <c r="F251" s="64"/>
      <c r="G251" s="64"/>
      <c r="H251" s="64">
        <v>10</v>
      </c>
    </row>
    <row r="252" spans="1:8" ht="30" customHeight="1" x14ac:dyDescent="0.4">
      <c r="A252" s="61" t="s">
        <v>752</v>
      </c>
      <c r="B252" s="95"/>
      <c r="C252" s="96"/>
      <c r="D252" s="53"/>
      <c r="E252" s="53"/>
      <c r="F252" s="53"/>
      <c r="G252" s="54">
        <v>7797803</v>
      </c>
      <c r="H252" s="83"/>
    </row>
    <row r="253" spans="1:8" s="103" customFormat="1" ht="34.5" customHeight="1" x14ac:dyDescent="0.4">
      <c r="A253" s="66" t="str">
        <f>"元金"</f>
        <v>元金</v>
      </c>
      <c r="B253" s="62"/>
      <c r="C253" s="63" t="str">
        <f>"長期債元金"</f>
        <v>長期債元金</v>
      </c>
      <c r="D253" s="64"/>
      <c r="E253" s="64"/>
      <c r="F253" s="64"/>
      <c r="G253" s="97">
        <v>19150</v>
      </c>
      <c r="H253" s="64">
        <v>7411586</v>
      </c>
    </row>
    <row r="254" spans="1:8" s="103" customFormat="1" ht="34.5" customHeight="1" x14ac:dyDescent="0.4">
      <c r="A254" s="66" t="str">
        <f>"利子"</f>
        <v>利子</v>
      </c>
      <c r="B254" s="62"/>
      <c r="C254" s="63" t="str">
        <f>"長期債利子・一時借入金利子"</f>
        <v>長期債利子・一時借入金利子</v>
      </c>
      <c r="D254" s="64"/>
      <c r="E254" s="109"/>
      <c r="F254" s="64"/>
      <c r="G254" s="97"/>
      <c r="H254" s="64">
        <v>386217</v>
      </c>
    </row>
    <row r="255" spans="1:8" ht="30" customHeight="1" x14ac:dyDescent="0.4">
      <c r="A255" s="61" t="s">
        <v>753</v>
      </c>
      <c r="B255" s="95"/>
      <c r="C255" s="96"/>
      <c r="D255" s="53"/>
      <c r="E255" s="53"/>
      <c r="F255" s="53"/>
      <c r="G255" s="54">
        <v>126010</v>
      </c>
      <c r="H255" s="83"/>
    </row>
    <row r="256" spans="1:8" s="103" customFormat="1" ht="34.5" customHeight="1" x14ac:dyDescent="0.4">
      <c r="A256" s="56" t="s">
        <v>754</v>
      </c>
      <c r="B256" s="62"/>
      <c r="C256" s="63" t="s">
        <v>755</v>
      </c>
      <c r="D256" s="64"/>
      <c r="E256" s="64"/>
      <c r="F256" s="64"/>
      <c r="G256" s="64"/>
      <c r="H256" s="64">
        <v>21000</v>
      </c>
    </row>
    <row r="257" spans="1:8" s="103" customFormat="1" ht="34.5" customHeight="1" x14ac:dyDescent="0.4">
      <c r="A257" s="56" t="s">
        <v>756</v>
      </c>
      <c r="B257" s="62"/>
      <c r="C257" s="63" t="s">
        <v>757</v>
      </c>
      <c r="D257" s="64"/>
      <c r="E257" s="64"/>
      <c r="F257" s="64"/>
      <c r="G257" s="64">
        <v>105000</v>
      </c>
      <c r="H257" s="64">
        <v>105000</v>
      </c>
    </row>
    <row r="258" spans="1:8" ht="30" customHeight="1" x14ac:dyDescent="0.4">
      <c r="A258" s="51" t="s">
        <v>758</v>
      </c>
      <c r="B258" s="53"/>
      <c r="C258" s="110"/>
      <c r="D258" s="53"/>
      <c r="E258" s="53"/>
      <c r="F258" s="53"/>
      <c r="G258" s="54">
        <v>120000</v>
      </c>
      <c r="H258" s="111"/>
    </row>
    <row r="259" spans="1:8" ht="30" customHeight="1" x14ac:dyDescent="0.4">
      <c r="A259" s="112" t="s">
        <v>759</v>
      </c>
      <c r="B259" s="30"/>
      <c r="C259" s="113"/>
      <c r="D259" s="30"/>
      <c r="E259" s="30"/>
      <c r="F259" s="30"/>
      <c r="G259" s="114">
        <f>G5+G9+G45+G89+G127+G131+G141+G152+G205+G250+G252+G255+G258+G190</f>
        <v>132400000</v>
      </c>
      <c r="H259" s="115"/>
    </row>
    <row r="260" spans="1:8" ht="42" customHeight="1" x14ac:dyDescent="0.4">
      <c r="A260" s="116"/>
      <c r="B260" s="117" t="s">
        <v>760</v>
      </c>
    </row>
  </sheetData>
  <mergeCells count="22">
    <mergeCell ref="G259:H259"/>
    <mergeCell ref="G250:H250"/>
    <mergeCell ref="G252:H252"/>
    <mergeCell ref="G255:H255"/>
    <mergeCell ref="G258:H258"/>
    <mergeCell ref="G190:H190"/>
    <mergeCell ref="G205:H205"/>
    <mergeCell ref="G152:H152"/>
    <mergeCell ref="G127:H127"/>
    <mergeCell ref="G131:H131"/>
    <mergeCell ref="G141:H141"/>
    <mergeCell ref="G89:H89"/>
    <mergeCell ref="G45:H45"/>
    <mergeCell ref="B9:C9"/>
    <mergeCell ref="D9:E9"/>
    <mergeCell ref="G9:H9"/>
    <mergeCell ref="A3:A4"/>
    <mergeCell ref="B3:C4"/>
    <mergeCell ref="D3:G3"/>
    <mergeCell ref="H3:H4"/>
    <mergeCell ref="B5:C5"/>
    <mergeCell ref="G5:H5"/>
  </mergeCells>
  <phoneticPr fontId="18"/>
  <printOptions horizontalCentered="1"/>
  <pageMargins left="0.55118110236220474" right="0.35" top="0.39370078740157483" bottom="0.47244094488188981" header="0.51181102362204722" footer="0.43307086614173229"/>
  <pageSetup paperSize="9" scale="88" fitToHeight="0" orientation="portrait" cellComments="asDisplayed" r:id="rId1"/>
  <headerFooter alignWithMargins="0"/>
  <rowBreaks count="13" manualBreakCount="13">
    <brk id="25" max="7" man="1"/>
    <brk id="42" max="7" man="1"/>
    <brk id="62" max="7" man="1"/>
    <brk id="79" max="7" man="1"/>
    <brk id="97" max="7" man="1"/>
    <brk id="115" max="7" man="1"/>
    <brk id="137" max="7" man="1"/>
    <brk id="156" max="7" man="1"/>
    <brk id="176" max="7" man="1"/>
    <brk id="196" max="7" man="1"/>
    <brk id="215" max="7" man="1"/>
    <brk id="232" max="7" man="1"/>
    <brk id="25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会計別一覧表</vt:lpstr>
      <vt:lpstr>一般会計　歳入款別</vt:lpstr>
      <vt:lpstr>一般会計　歳出目的別</vt:lpstr>
      <vt:lpstr>一般会計　歳出性質別</vt:lpstr>
      <vt:lpstr>自主財源と依存財源</vt:lpstr>
      <vt:lpstr>債務負担行為</vt:lpstr>
      <vt:lpstr>地方債</vt:lpstr>
      <vt:lpstr>款別主要事業　歳入</vt:lpstr>
      <vt:lpstr>款別主要事業　歳出 </vt:lpstr>
      <vt:lpstr>'款別主要事業　歳出 '!Print_Area</vt:lpstr>
      <vt:lpstr>'款別主要事業　歳入'!Print_Area</vt:lpstr>
      <vt:lpstr>'款別主要事業　歳出 '!Print_Titles</vt:lpstr>
      <vt:lpstr>'款別主要事業　歳入'!Print_Titles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彩子</dc:creator>
  <cp:lastModifiedBy>石井　彩子</cp:lastModifiedBy>
  <dcterms:created xsi:type="dcterms:W3CDTF">2025-04-01T04:27:09Z</dcterms:created>
  <dcterms:modified xsi:type="dcterms:W3CDTF">2025-04-01T07:26:43Z</dcterms:modified>
</cp:coreProperties>
</file>