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54258773-61F1-41C7-AC09-1FFB6E786E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21" r:id="rId1"/>
    <sheet name="7-1" sheetId="582" r:id="rId2"/>
    <sheet name="7-2" sheetId="583" r:id="rId3"/>
    <sheet name="7-3" sheetId="584" r:id="rId4"/>
    <sheet name="7-4" sheetId="585" r:id="rId5"/>
    <sheet name="7-5(1)" sheetId="586" r:id="rId6"/>
    <sheet name="7-5(2)" sheetId="587" r:id="rId7"/>
    <sheet name="7-5(3)" sheetId="588" r:id="rId8"/>
    <sheet name="7-5(4)" sheetId="589" r:id="rId9"/>
    <sheet name="7-5(5)" sheetId="590" r:id="rId10"/>
    <sheet name="7-6(1)" sheetId="591" r:id="rId11"/>
    <sheet name="7-6(2)" sheetId="592" r:id="rId12"/>
    <sheet name="7-6(3)" sheetId="593" r:id="rId13"/>
    <sheet name="7-6(4)" sheetId="594" r:id="rId14"/>
    <sheet name="7-6(5)" sheetId="595" r:id="rId15"/>
    <sheet name="7-6(6)" sheetId="596" r:id="rId16"/>
    <sheet name="7-7(1)" sheetId="597" r:id="rId17"/>
    <sheet name="7-7(2)" sheetId="598" r:id="rId18"/>
    <sheet name="7-8" sheetId="599" r:id="rId19"/>
    <sheet name="7-9" sheetId="600" r:id="rId20"/>
    <sheet name="7-10" sheetId="601" r:id="rId21"/>
    <sheet name="7-11" sheetId="602" r:id="rId22"/>
    <sheet name="7-12" sheetId="603" r:id="rId23"/>
    <sheet name="7-13" sheetId="604" r:id="rId24"/>
    <sheet name="7-14" sheetId="607" r:id="rId25"/>
    <sheet name="7-15" sheetId="608" r:id="rId26"/>
    <sheet name="7-16" sheetId="609" r:id="rId27"/>
    <sheet name="7-17" sheetId="610" r:id="rId28"/>
    <sheet name="7-18" sheetId="611" r:id="rId29"/>
    <sheet name="7-19" sheetId="612" r:id="rId30"/>
    <sheet name="7-20" sheetId="613" r:id="rId31"/>
    <sheet name="7-21" sheetId="614" r:id="rId32"/>
    <sheet name="7-22" sheetId="617" r:id="rId33"/>
    <sheet name="7-23" sheetId="618" r:id="rId34"/>
    <sheet name="7-24(1)" sheetId="619" r:id="rId35"/>
    <sheet name="7-24(2)" sheetId="620" r:id="rId36"/>
  </sheets>
  <definedNames>
    <definedName name="_xlnm.Print_Area" localSheetId="26">'7-16'!$A$3:$H$46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20" l="1"/>
  <c r="C10" i="620"/>
  <c r="B10" i="620"/>
  <c r="D37" i="614"/>
  <c r="C37" i="614"/>
  <c r="B37" i="614"/>
  <c r="D30" i="614"/>
  <c r="C30" i="614"/>
  <c r="B30" i="614"/>
  <c r="B41" i="614" s="1"/>
  <c r="D25" i="614"/>
  <c r="D41" i="614" s="1"/>
  <c r="C25" i="614"/>
  <c r="B25" i="614"/>
  <c r="D17" i="614"/>
  <c r="C17" i="614"/>
  <c r="B17" i="614"/>
  <c r="D13" i="614"/>
  <c r="C13" i="614"/>
  <c r="B13" i="614"/>
  <c r="D6" i="614"/>
  <c r="C6" i="614"/>
  <c r="B6" i="614"/>
  <c r="E12" i="613"/>
  <c r="B11" i="613"/>
  <c r="E7" i="613"/>
  <c r="B7" i="613"/>
  <c r="D20" i="612"/>
  <c r="C20" i="612"/>
  <c r="B20" i="612"/>
  <c r="D22" i="611"/>
  <c r="C22" i="611"/>
  <c r="B22" i="611"/>
  <c r="D20" i="610"/>
  <c r="C20" i="610"/>
  <c r="B20" i="610"/>
  <c r="D47" i="609"/>
  <c r="C47" i="609"/>
  <c r="G46" i="609"/>
  <c r="F46" i="609"/>
  <c r="E46" i="609"/>
  <c r="F45" i="609"/>
  <c r="F47" i="609" s="1"/>
  <c r="E45" i="609"/>
  <c r="E47" i="609" s="1"/>
  <c r="D44" i="609"/>
  <c r="C44" i="609"/>
  <c r="G43" i="609"/>
  <c r="F43" i="609"/>
  <c r="E43" i="609"/>
  <c r="F42" i="609"/>
  <c r="F44" i="609" s="1"/>
  <c r="E42" i="609"/>
  <c r="E44" i="609" s="1"/>
  <c r="D41" i="609"/>
  <c r="C41" i="609"/>
  <c r="F40" i="609"/>
  <c r="E40" i="609"/>
  <c r="F39" i="609"/>
  <c r="E39" i="609"/>
  <c r="F38" i="609"/>
  <c r="H38" i="609" s="1"/>
  <c r="E38" i="609"/>
  <c r="E41" i="609" s="1"/>
  <c r="D37" i="609"/>
  <c r="C37" i="609"/>
  <c r="F36" i="609"/>
  <c r="H36" i="609" s="1"/>
  <c r="E36" i="609"/>
  <c r="F35" i="609"/>
  <c r="G35" i="609" s="1"/>
  <c r="E35" i="609"/>
  <c r="G34" i="609"/>
  <c r="F34" i="609"/>
  <c r="H34" i="609" s="1"/>
  <c r="E34" i="609"/>
  <c r="F33" i="609"/>
  <c r="G33" i="609" s="1"/>
  <c r="E33" i="609"/>
  <c r="H32" i="609"/>
  <c r="G32" i="609"/>
  <c r="G37" i="609" s="1"/>
  <c r="F32" i="609"/>
  <c r="E32" i="609"/>
  <c r="F31" i="609"/>
  <c r="G31" i="609" s="1"/>
  <c r="E31" i="609"/>
  <c r="G30" i="609"/>
  <c r="F29" i="609"/>
  <c r="G29" i="609" s="1"/>
  <c r="E29" i="609"/>
  <c r="D28" i="609"/>
  <c r="C28" i="609"/>
  <c r="F27" i="609"/>
  <c r="H27" i="609" s="1"/>
  <c r="E27" i="609"/>
  <c r="F26" i="609"/>
  <c r="F28" i="609" s="1"/>
  <c r="E26" i="609"/>
  <c r="E28" i="609" s="1"/>
  <c r="G25" i="609"/>
  <c r="F25" i="609"/>
  <c r="E25" i="609"/>
  <c r="D24" i="609"/>
  <c r="C24" i="609"/>
  <c r="F23" i="609"/>
  <c r="G23" i="609" s="1"/>
  <c r="E23" i="609"/>
  <c r="F22" i="609"/>
  <c r="E22" i="609"/>
  <c r="D21" i="609"/>
  <c r="C21" i="609"/>
  <c r="F20" i="609"/>
  <c r="G20" i="609" s="1"/>
  <c r="E20" i="609"/>
  <c r="F19" i="609"/>
  <c r="E19" i="609"/>
  <c r="E21" i="609" s="1"/>
  <c r="D18" i="609"/>
  <c r="C18" i="609"/>
  <c r="F17" i="609"/>
  <c r="G17" i="609" s="1"/>
  <c r="E17" i="609"/>
  <c r="F16" i="609"/>
  <c r="G16" i="609" s="1"/>
  <c r="G18" i="609" s="1"/>
  <c r="E16" i="609"/>
  <c r="D15" i="609"/>
  <c r="C15" i="609"/>
  <c r="F14" i="609"/>
  <c r="E14" i="609"/>
  <c r="H13" i="609"/>
  <c r="F13" i="609"/>
  <c r="G13" i="609" s="1"/>
  <c r="E13" i="609"/>
  <c r="E15" i="609" s="1"/>
  <c r="D12" i="609"/>
  <c r="C12" i="609"/>
  <c r="F11" i="609"/>
  <c r="G11" i="609" s="1"/>
  <c r="E11" i="609"/>
  <c r="F10" i="609"/>
  <c r="H10" i="609" s="1"/>
  <c r="E10" i="609"/>
  <c r="F9" i="609"/>
  <c r="G9" i="609" s="1"/>
  <c r="E9" i="609"/>
  <c r="F8" i="609"/>
  <c r="G8" i="609" s="1"/>
  <c r="E8" i="609"/>
  <c r="F7" i="609"/>
  <c r="G7" i="609" s="1"/>
  <c r="E7" i="609"/>
  <c r="O4" i="609"/>
  <c r="H20" i="609" l="1"/>
  <c r="H39" i="609"/>
  <c r="G27" i="609"/>
  <c r="G36" i="609"/>
  <c r="G39" i="609"/>
  <c r="H46" i="609"/>
  <c r="H14" i="609"/>
  <c r="E12" i="609"/>
  <c r="B21" i="614"/>
  <c r="H15" i="609"/>
  <c r="H41" i="609"/>
  <c r="F15" i="609"/>
  <c r="F21" i="609"/>
  <c r="E24" i="609"/>
  <c r="E37" i="609"/>
  <c r="H40" i="609"/>
  <c r="H43" i="609"/>
  <c r="C48" i="609"/>
  <c r="C21" i="614"/>
  <c r="E18" i="609"/>
  <c r="H22" i="609"/>
  <c r="H25" i="609"/>
  <c r="F37" i="609"/>
  <c r="D48" i="609"/>
  <c r="D21" i="614"/>
  <c r="C41" i="614"/>
  <c r="H28" i="609"/>
  <c r="E48" i="609"/>
  <c r="H8" i="609"/>
  <c r="F12" i="609"/>
  <c r="H17" i="609"/>
  <c r="F24" i="609"/>
  <c r="H29" i="609"/>
  <c r="G19" i="609"/>
  <c r="G21" i="609" s="1"/>
  <c r="H19" i="609"/>
  <c r="H26" i="609"/>
  <c r="G40" i="609"/>
  <c r="H7" i="609"/>
  <c r="H9" i="609"/>
  <c r="H11" i="609"/>
  <c r="H16" i="609"/>
  <c r="F18" i="609"/>
  <c r="H23" i="609"/>
  <c r="H24" i="609" s="1"/>
  <c r="G42" i="609"/>
  <c r="G44" i="609" s="1"/>
  <c r="H31" i="609"/>
  <c r="H33" i="609"/>
  <c r="H35" i="609"/>
  <c r="H37" i="609" s="1"/>
  <c r="H42" i="609"/>
  <c r="H44" i="609" s="1"/>
  <c r="G10" i="609"/>
  <c r="G12" i="609" s="1"/>
  <c r="G22" i="609"/>
  <c r="G24" i="609" s="1"/>
  <c r="F41" i="609"/>
  <c r="G14" i="609"/>
  <c r="G15" i="609" s="1"/>
  <c r="G26" i="609"/>
  <c r="G38" i="609"/>
  <c r="G45" i="609"/>
  <c r="G47" i="609" s="1"/>
  <c r="H45" i="609"/>
  <c r="H47" i="609" s="1"/>
  <c r="E31" i="604"/>
  <c r="C10" i="602"/>
  <c r="B10" i="602" s="1"/>
  <c r="C9" i="602"/>
  <c r="B9" i="602"/>
  <c r="C8" i="602"/>
  <c r="B8" i="602"/>
  <c r="C10" i="601"/>
  <c r="B10" i="601" s="1"/>
  <c r="C9" i="601"/>
  <c r="B9" i="601"/>
  <c r="C8" i="601"/>
  <c r="B8" i="601"/>
  <c r="F9" i="600"/>
  <c r="F8" i="600"/>
  <c r="F7" i="600"/>
  <c r="M7" i="596"/>
  <c r="L7" i="596"/>
  <c r="M6" i="596"/>
  <c r="L6" i="596"/>
  <c r="M5" i="596"/>
  <c r="L5" i="596"/>
  <c r="D9" i="595"/>
  <c r="D8" i="595"/>
  <c r="D7" i="595"/>
  <c r="D9" i="594"/>
  <c r="D8" i="594"/>
  <c r="D7" i="594"/>
  <c r="D9" i="593"/>
  <c r="D8" i="593"/>
  <c r="D7" i="593"/>
  <c r="D9" i="592"/>
  <c r="D8" i="592"/>
  <c r="D7" i="592"/>
  <c r="C11" i="584"/>
  <c r="C10" i="584"/>
  <c r="C9" i="584"/>
  <c r="C8" i="584"/>
  <c r="C7" i="584"/>
  <c r="C6" i="584"/>
  <c r="F6" i="583"/>
  <c r="D6" i="583"/>
  <c r="B6" i="583"/>
  <c r="E16" i="582"/>
  <c r="D16" i="582"/>
  <c r="C16" i="582"/>
  <c r="E10" i="582"/>
  <c r="E19" i="582" s="1"/>
  <c r="D10" i="582"/>
  <c r="D19" i="582" s="1"/>
  <c r="C10" i="582"/>
  <c r="C19" i="582" s="1"/>
  <c r="G41" i="609" l="1"/>
  <c r="G48" i="609" s="1"/>
  <c r="G28" i="609"/>
  <c r="F48" i="609"/>
  <c r="H21" i="609"/>
  <c r="H18" i="609"/>
  <c r="H12" i="609"/>
  <c r="H48" i="609" l="1"/>
</calcChain>
</file>

<file path=xl/sharedStrings.xml><?xml version="1.0" encoding="utf-8"?>
<sst xmlns="http://schemas.openxmlformats.org/spreadsheetml/2006/main" count="1015" uniqueCount="598">
  <si>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</si>
  <si>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</si>
  <si>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（単位：人）</t>
    <rPh sb="1" eb="3">
      <t>タンイ</t>
    </rPh>
    <rPh sb="4" eb="5">
      <t>ヒト</t>
    </rPh>
    <phoneticPr fontId="42"/>
  </si>
  <si>
    <t>区　分</t>
    <rPh sb="0" eb="1">
      <t>ク</t>
    </rPh>
    <rPh sb="2" eb="3">
      <t>ブン</t>
    </rPh>
    <phoneticPr fontId="42"/>
  </si>
  <si>
    <t>令和4年</t>
    <rPh sb="0" eb="2">
      <t>レイワ</t>
    </rPh>
    <rPh sb="3" eb="4">
      <t>ネン</t>
    </rPh>
    <phoneticPr fontId="42"/>
  </si>
  <si>
    <t>5年</t>
    <rPh sb="1" eb="2">
      <t>ネン</t>
    </rPh>
    <phoneticPr fontId="42"/>
  </si>
  <si>
    <t>6年</t>
    <rPh sb="1" eb="2">
      <t>ネン</t>
    </rPh>
    <phoneticPr fontId="42"/>
  </si>
  <si>
    <t>出  生</t>
    <rPh sb="0" eb="4">
      <t>シュッセイ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</si>
  <si>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</si>
  <si>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</si>
  <si>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</si>
  <si>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2"/>
  </si>
  <si>
    <t>死  亡</t>
    <rPh sb="0" eb="4">
      <t>シボウ</t>
    </rPh>
    <phoneticPr fontId="42"/>
  </si>
  <si>
    <t>乳児死亡</t>
    <rPh sb="0" eb="2">
      <t>ニュウジ</t>
    </rPh>
    <rPh sb="2" eb="4">
      <t>シボウ</t>
    </rPh>
    <phoneticPr fontId="42"/>
  </si>
  <si>
    <t>新生児死亡</t>
    <rPh sb="0" eb="3">
      <t>シンセイジ</t>
    </rPh>
    <rPh sb="3" eb="5">
      <t>シボウ</t>
    </rPh>
    <phoneticPr fontId="4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</si>
  <si>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2"/>
  </si>
  <si>
    <t>死  産</t>
    <rPh sb="0" eb="1">
      <t>シ</t>
    </rPh>
    <rPh sb="3" eb="4">
      <t>サン</t>
    </rPh>
    <phoneticPr fontId="42"/>
  </si>
  <si>
    <t>自  然</t>
    <rPh sb="0" eb="4">
      <t>シゼン</t>
    </rPh>
    <phoneticPr fontId="42"/>
  </si>
  <si>
    <t>人  工</t>
    <rPh sb="0" eb="4">
      <t>ジンコウ</t>
    </rPh>
    <phoneticPr fontId="42"/>
  </si>
  <si>
    <t>自然増加</t>
    <rPh sb="0" eb="2">
      <t>シゼン</t>
    </rPh>
    <rPh sb="2" eb="4">
      <t>ゾウカ</t>
    </rPh>
    <phoneticPr fontId="42"/>
  </si>
  <si>
    <t>（注）乳児死亡、新生児死亡、周産期死亡については再掲</t>
    <rPh sb="24" eb="26">
      <t>サイケイ</t>
    </rPh>
    <phoneticPr fontId="2"/>
  </si>
  <si>
    <t>資料：厚生労働省「令和6年人口動態統計」</t>
    <rPh sb="0" eb="2">
      <t>シリョウ</t>
    </rPh>
    <rPh sb="3" eb="5">
      <t>コウセイ</t>
    </rPh>
    <rPh sb="9" eb="11">
      <t>レイワ</t>
    </rPh>
    <phoneticPr fontId="42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</si>
  <si>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2"/>
  </si>
  <si>
    <t>（単位：人）</t>
  </si>
  <si>
    <t>区    分</t>
    <rPh sb="0" eb="6">
      <t>クブン</t>
    </rPh>
    <phoneticPr fontId="42"/>
  </si>
  <si>
    <t>総  数</t>
    <rPh sb="0" eb="4">
      <t>ソウスウ</t>
    </rPh>
    <phoneticPr fontId="42"/>
  </si>
  <si>
    <t>(順位)</t>
    <phoneticPr fontId="46"/>
  </si>
  <si>
    <t>結  核</t>
    <rPh sb="0" eb="4">
      <t>ケッカク</t>
    </rPh>
    <phoneticPr fontId="42"/>
  </si>
  <si>
    <t>悪性新生物</t>
    <rPh sb="0" eb="2">
      <t>アクセイ</t>
    </rPh>
    <rPh sb="2" eb="5">
      <t>シンセイブツ</t>
    </rPh>
    <phoneticPr fontId="42"/>
  </si>
  <si>
    <t>糖尿病</t>
    <rPh sb="0" eb="3">
      <t>トウニョウビョウ</t>
    </rPh>
    <phoneticPr fontId="42"/>
  </si>
  <si>
    <t>高血圧性疾患</t>
    <rPh sb="0" eb="4">
      <t>コウケツアツセイ</t>
    </rPh>
    <rPh sb="4" eb="6">
      <t>シッカン</t>
    </rPh>
    <phoneticPr fontId="4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</si>
  <si>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2"/>
  </si>
  <si>
    <t>脳血管疾患</t>
    <rPh sb="0" eb="1">
      <t>ノウ</t>
    </rPh>
    <rPh sb="1" eb="3">
      <t>ケッカン</t>
    </rPh>
    <rPh sb="3" eb="5">
      <t>シッカン</t>
    </rPh>
    <phoneticPr fontId="42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</si>
  <si>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2"/>
  </si>
  <si>
    <t>肺  炎</t>
    <rPh sb="0" eb="4">
      <t>ハイエン</t>
    </rPh>
    <phoneticPr fontId="4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</si>
  <si>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2"/>
  </si>
  <si>
    <t>喘  息</t>
    <rPh sb="3" eb="4">
      <t>イキ</t>
    </rPh>
    <phoneticPr fontId="42"/>
  </si>
  <si>
    <t>肝疾患</t>
    <rPh sb="0" eb="1">
      <t>カン</t>
    </rPh>
    <rPh sb="1" eb="3">
      <t>シッカン</t>
    </rPh>
    <phoneticPr fontId="42"/>
  </si>
  <si>
    <t>腎不全</t>
    <rPh sb="0" eb="3">
      <t>ジンフゼン</t>
    </rPh>
    <phoneticPr fontId="42"/>
  </si>
  <si>
    <t>老  衰</t>
    <rPh sb="0" eb="4">
      <t>ロウスイ</t>
    </rPh>
    <phoneticPr fontId="42"/>
  </si>
  <si>
    <t>不慮の事故</t>
    <rPh sb="0" eb="2">
      <t>フリョ</t>
    </rPh>
    <rPh sb="3" eb="5">
      <t>ジコ</t>
    </rPh>
    <phoneticPr fontId="42"/>
  </si>
  <si>
    <t>自  殺</t>
    <rPh sb="0" eb="4">
      <t>ジサツ</t>
    </rPh>
    <phoneticPr fontId="42"/>
  </si>
  <si>
    <t>その他</t>
    <rPh sb="0" eb="3">
      <t>ソノタ</t>
    </rPh>
    <phoneticPr fontId="42"/>
  </si>
  <si>
    <t>-</t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</si>
  <si>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2"/>
  </si>
  <si>
    <t>各年度末</t>
    <rPh sb="0" eb="1">
      <t>カク</t>
    </rPh>
    <rPh sb="1" eb="4">
      <t>ネンドマツ</t>
    </rPh>
    <phoneticPr fontId="2"/>
  </si>
  <si>
    <t>年　度</t>
    <rPh sb="0" eb="1">
      <t>ネン</t>
    </rPh>
    <rPh sb="2" eb="3">
      <t>ド</t>
    </rPh>
    <phoneticPr fontId="42"/>
  </si>
  <si>
    <t>総　数</t>
    <rPh sb="0" eb="1">
      <t>フサ</t>
    </rPh>
    <rPh sb="2" eb="3">
      <t>スウ</t>
    </rPh>
    <phoneticPr fontId="42"/>
  </si>
  <si>
    <t>病　院</t>
    <rPh sb="0" eb="1">
      <t>ヤマイ</t>
    </rPh>
    <rPh sb="2" eb="3">
      <t>イン</t>
    </rPh>
    <phoneticPr fontId="42"/>
  </si>
  <si>
    <t>診療所</t>
    <rPh sb="0" eb="3">
      <t>シンリョウジョ</t>
    </rPh>
    <phoneticPr fontId="42"/>
  </si>
  <si>
    <t>歯科
診療所</t>
    <rPh sb="0" eb="2">
      <t>シカ</t>
    </rPh>
    <rPh sb="3" eb="6">
      <t>シンリョウジョ</t>
    </rPh>
    <phoneticPr fontId="42"/>
  </si>
  <si>
    <t>助産所</t>
    <rPh sb="0" eb="1">
      <t>ジョ</t>
    </rPh>
    <rPh sb="1" eb="2">
      <t>サン</t>
    </rPh>
    <rPh sb="2" eb="3">
      <t>トコロ</t>
    </rPh>
    <phoneticPr fontId="42"/>
  </si>
  <si>
    <t>歯科
技工所</t>
    <rPh sb="0" eb="2">
      <t>シカ</t>
    </rPh>
    <rPh sb="3" eb="5">
      <t>ギコウ</t>
    </rPh>
    <rPh sb="5" eb="6">
      <t>トコロ</t>
    </rPh>
    <phoneticPr fontId="42"/>
  </si>
  <si>
    <t>施術所</t>
    <rPh sb="0" eb="1">
      <t>セコウ</t>
    </rPh>
    <rPh sb="1" eb="2">
      <t>ジュツ</t>
    </rPh>
    <rPh sb="2" eb="3">
      <t>トコロ</t>
    </rPh>
    <phoneticPr fontId="42"/>
  </si>
  <si>
    <t>令和4</t>
    <rPh sb="0" eb="1">
      <t>レイワ</t>
    </rPh>
    <phoneticPr fontId="2"/>
  </si>
  <si>
    <t>施設数</t>
  </si>
  <si>
    <t>病床数</t>
    <rPh sb="0" eb="2">
      <t>ビョウショウ</t>
    </rPh>
    <rPh sb="2" eb="3">
      <t>スウ</t>
    </rPh>
    <phoneticPr fontId="42"/>
  </si>
  <si>
    <t>-</t>
    <phoneticPr fontId="46"/>
  </si>
  <si>
    <t>5</t>
  </si>
  <si>
    <t>6</t>
  </si>
  <si>
    <t>（注）病院は病床数20以上の施設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2"/>
  </si>
  <si>
    <t>資料：越谷市保健所・保健総務課</t>
    <rPh sb="3" eb="6">
      <t>コシガヤシ</t>
    </rPh>
    <phoneticPr fontId="4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</si>
  <si>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2"/>
  </si>
  <si>
    <t>各年12月31日</t>
    <rPh sb="0" eb="2">
      <t>カクネンド</t>
    </rPh>
    <rPh sb="2" eb="5">
      <t>１２ガツ</t>
    </rPh>
    <rPh sb="5" eb="8">
      <t>３１ニチ</t>
    </rPh>
    <phoneticPr fontId="42"/>
  </si>
  <si>
    <t>年</t>
    <rPh sb="0" eb="1">
      <t>ネン</t>
    </rPh>
    <phoneticPr fontId="42"/>
  </si>
  <si>
    <t>医　師</t>
    <rPh sb="0" eb="1">
      <t>イ</t>
    </rPh>
    <rPh sb="2" eb="3">
      <t>シ</t>
    </rPh>
    <phoneticPr fontId="42"/>
  </si>
  <si>
    <t>歯科医師</t>
    <rPh sb="0" eb="2">
      <t>シカ</t>
    </rPh>
    <rPh sb="2" eb="4">
      <t>イシ</t>
    </rPh>
    <phoneticPr fontId="42"/>
  </si>
  <si>
    <t>薬剤師</t>
    <rPh sb="0" eb="3">
      <t>ヤクザイシ</t>
    </rPh>
    <phoneticPr fontId="42"/>
  </si>
  <si>
    <t>助産師</t>
    <rPh sb="0" eb="1">
      <t>ジョ</t>
    </rPh>
    <rPh sb="1" eb="2">
      <t>サン</t>
    </rPh>
    <rPh sb="2" eb="3">
      <t>シ</t>
    </rPh>
    <phoneticPr fontId="4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</si>
  <si>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2"/>
  </si>
  <si>
    <t>保健師</t>
    <rPh sb="0" eb="2">
      <t>ホケン</t>
    </rPh>
    <rPh sb="2" eb="3">
      <t>シ</t>
    </rPh>
    <phoneticPr fontId="42"/>
  </si>
  <si>
    <t>歯科
技工士</t>
    <rPh sb="0" eb="2">
      <t>シカ</t>
    </rPh>
    <rPh sb="3" eb="6">
      <t>ギコウシ</t>
    </rPh>
    <phoneticPr fontId="42"/>
  </si>
  <si>
    <t>歯科
衛生士</t>
    <rPh sb="0" eb="2">
      <t>シカ</t>
    </rPh>
    <rPh sb="3" eb="6">
      <t>エイセイシ</t>
    </rPh>
    <phoneticPr fontId="42"/>
  </si>
  <si>
    <t>平成 30</t>
    <rPh sb="0" eb="2">
      <t>ヘイセイ</t>
    </rPh>
    <phoneticPr fontId="2"/>
  </si>
  <si>
    <t>令和  2</t>
    <rPh sb="0" eb="1">
      <t>レイワ</t>
    </rPh>
    <phoneticPr fontId="2"/>
  </si>
  <si>
    <t xml:space="preserve">  4</t>
    <phoneticPr fontId="2"/>
  </si>
  <si>
    <t>（注）従業地の届出数。隔年調査であり、令和6年の数値が現時点で最新のデータとなる。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1" eb="13">
      <t>カクネン</t>
    </rPh>
    <rPh sb="13" eb="15">
      <t>チョウサ</t>
    </rPh>
    <rPh sb="19" eb="21">
      <t>レイワ</t>
    </rPh>
    <rPh sb="22" eb="23">
      <t>トシ</t>
    </rPh>
    <rPh sb="24" eb="26">
      <t>スウチ</t>
    </rPh>
    <rPh sb="27" eb="30">
      <t>ゲンジテン</t>
    </rPh>
    <rPh sb="31" eb="33">
      <t>サイシン</t>
    </rPh>
    <phoneticPr fontId="42"/>
  </si>
  <si>
    <t>資料：厚生労働省「令和6年医師・歯科医師・薬剤師調査」及び埼玉県医療人材課提供資料</t>
    <rPh sb="34" eb="36">
      <t>ジンザイ</t>
    </rPh>
    <phoneticPr fontId="2"/>
  </si>
  <si>
    <t>7-5. 成人保健</t>
    <rPh sb="5" eb="7">
      <t>セイジン</t>
    </rPh>
    <rPh sb="7" eb="9">
      <t>ホケン</t>
    </rPh>
    <phoneticPr fontId="42"/>
  </si>
  <si>
    <t>（1）健康診査状況</t>
    <rPh sb="3" eb="5">
      <t>ケンコウ</t>
    </rPh>
    <rPh sb="5" eb="7">
      <t>シンサ</t>
    </rPh>
    <rPh sb="7" eb="9">
      <t>ジョウキョウ</t>
    </rPh>
    <phoneticPr fontId="42"/>
  </si>
  <si>
    <t>区  分</t>
    <rPh sb="0" eb="4">
      <t>クブン</t>
    </rPh>
    <phoneticPr fontId="42"/>
  </si>
  <si>
    <t>令和4年度</t>
    <rPh sb="0" eb="2">
      <t>レイワ</t>
    </rPh>
    <rPh sb="3" eb="5">
      <t>ネンド</t>
    </rPh>
    <phoneticPr fontId="42"/>
  </si>
  <si>
    <t>5年度</t>
    <rPh sb="1" eb="3">
      <t>ネンド</t>
    </rPh>
    <phoneticPr fontId="42"/>
  </si>
  <si>
    <t>6年度</t>
    <rPh sb="1" eb="3">
      <t>ネンド</t>
    </rPh>
    <phoneticPr fontId="42"/>
  </si>
  <si>
    <t>健康診査
（注1）</t>
    <phoneticPr fontId="2"/>
  </si>
  <si>
    <t>基本検査</t>
  </si>
  <si>
    <t>詳細な健診</t>
  </si>
  <si>
    <t>239(心電図)</t>
  </si>
  <si>
    <t>2(眼底)</t>
  </si>
  <si>
    <t>262(心電図)</t>
  </si>
  <si>
    <t>6(眼底)</t>
  </si>
  <si>
    <t>253（心電図）</t>
    <rPh sb="4" eb="7">
      <t>シンデンズ</t>
    </rPh>
    <phoneticPr fontId="46"/>
  </si>
  <si>
    <t>13（眼底）</t>
    <rPh sb="3" eb="5">
      <t>ガンテイ</t>
    </rPh>
    <phoneticPr fontId="46"/>
  </si>
  <si>
    <t>訪問診査（再掲）</t>
    <rPh sb="5" eb="7">
      <t>サイケイ</t>
    </rPh>
    <phoneticPr fontId="42"/>
  </si>
  <si>
    <t>肝炎ｳｨﾙｽ検診
（注2）</t>
    <phoneticPr fontId="46"/>
  </si>
  <si>
    <t>受診者</t>
  </si>
  <si>
    <t>B型肝炎陽性者</t>
  </si>
  <si>
    <t>C型肝炎</t>
  </si>
  <si>
    <t>胃がん検診</t>
    <phoneticPr fontId="2"/>
  </si>
  <si>
    <t>精密検査</t>
  </si>
  <si>
    <t>発見がん</t>
  </si>
  <si>
    <t>子宮がん検診
（注3）</t>
    <phoneticPr fontId="2"/>
  </si>
  <si>
    <t>乳がん検診</t>
  </si>
  <si>
    <t>肺がん検診</t>
  </si>
  <si>
    <t>大腸がん検診</t>
  </si>
  <si>
    <t>前立腺がん検診</t>
    <phoneticPr fontId="2"/>
  </si>
  <si>
    <t>受診者</t>
    <phoneticPr fontId="2"/>
  </si>
  <si>
    <t>骨粗しょう症
検診</t>
    <phoneticPr fontId="46"/>
  </si>
  <si>
    <t>歯周病検診</t>
    <rPh sb="0" eb="2">
      <t>シシュウ</t>
    </rPh>
    <rPh sb="2" eb="3">
      <t>ビョウ</t>
    </rPh>
    <rPh sb="3" eb="5">
      <t>ケンシン</t>
    </rPh>
    <phoneticPr fontId="46"/>
  </si>
  <si>
    <t>口腔がん検診</t>
  </si>
  <si>
    <t>在宅訪問
歯科保健事業</t>
    <phoneticPr fontId="46"/>
  </si>
  <si>
    <t>要治療</t>
  </si>
  <si>
    <t>（注1）健康診査は医療保険未加入者に対して実施、詳細な診査は実人数である。</t>
    <phoneticPr fontId="42"/>
  </si>
  <si>
    <t>（注2）肝炎ウイルス検診の「C型肝炎」は「現在、C型肝炎に感染している可能性が極めて高い」と判定</t>
    <rPh sb="1" eb="2">
      <t>チュウ</t>
    </rPh>
    <phoneticPr fontId="42"/>
  </si>
  <si>
    <t>　　　 された人数</t>
    <phoneticPr fontId="42"/>
  </si>
  <si>
    <t>（注3）子宮がん検診は妊婦健診を含んだ人数で計上、（ ）内は子宮体部がん検診で再掲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2"/>
  </si>
  <si>
    <t>資料：健康づくり推進課</t>
    <rPh sb="3" eb="5">
      <t>ケンコウ</t>
    </rPh>
    <rPh sb="8" eb="11">
      <t>スイシンカ</t>
    </rPh>
    <phoneticPr fontId="2"/>
  </si>
  <si>
    <t>（2）健康手帳の交付</t>
    <rPh sb="3" eb="5">
      <t>ケンコウ</t>
    </rPh>
    <rPh sb="5" eb="7">
      <t>テチョウ</t>
    </rPh>
    <rPh sb="8" eb="10">
      <t>コウフ</t>
    </rPh>
    <phoneticPr fontId="42"/>
  </si>
  <si>
    <t>年　度</t>
    <rPh sb="0" eb="1">
      <t>トシ</t>
    </rPh>
    <rPh sb="2" eb="3">
      <t>ド</t>
    </rPh>
    <phoneticPr fontId="42"/>
  </si>
  <si>
    <t>75歳以上</t>
    <rPh sb="2" eb="5">
      <t>サイイジョウ</t>
    </rPh>
    <phoneticPr fontId="42"/>
  </si>
  <si>
    <t>40歳～74歳</t>
    <rPh sb="2" eb="3">
      <t>サイ</t>
    </rPh>
    <rPh sb="6" eb="7">
      <t>サイ</t>
    </rPh>
    <phoneticPr fontId="42"/>
  </si>
  <si>
    <t>資料：健康づくり推進課</t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</si>
  <si>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2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</si>
  <si>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2"/>
  </si>
  <si>
    <t>令和4</t>
    <rPh sb="0" eb="1">
      <t>レイワ</t>
    </rPh>
    <rPh sb="1" eb="2">
      <t>ガン</t>
    </rPh>
    <phoneticPr fontId="2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</si>
  <si>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2"/>
  </si>
  <si>
    <t>身体的疾患</t>
    <rPh sb="0" eb="3">
      <t>シンタイテキ</t>
    </rPh>
    <rPh sb="3" eb="5">
      <t>シッカン</t>
    </rPh>
    <phoneticPr fontId="42"/>
  </si>
  <si>
    <t>精神的疾患</t>
    <rPh sb="0" eb="3">
      <t>セイシンテキ</t>
    </rPh>
    <rPh sb="3" eb="5">
      <t>シッカン</t>
    </rPh>
    <phoneticPr fontId="42"/>
  </si>
  <si>
    <t>その他</t>
    <rPh sb="2" eb="3">
      <t>タ</t>
    </rPh>
    <phoneticPr fontId="42"/>
  </si>
  <si>
    <t>合　計</t>
    <rPh sb="0" eb="1">
      <t>ゴウ</t>
    </rPh>
    <rPh sb="2" eb="3">
      <t>ケイ</t>
    </rPh>
    <phoneticPr fontId="42"/>
  </si>
  <si>
    <t>令和4</t>
    <rPh sb="0" eb="2">
      <t>レイワガン</t>
    </rPh>
    <phoneticPr fontId="2"/>
  </si>
  <si>
    <t>実人員</t>
    <rPh sb="0" eb="1">
      <t>ジツ</t>
    </rPh>
    <rPh sb="1" eb="3">
      <t>ジンイン</t>
    </rPh>
    <phoneticPr fontId="42"/>
  </si>
  <si>
    <t>延人員</t>
    <rPh sb="0" eb="3">
      <t>ノベジンイン</t>
    </rPh>
    <phoneticPr fontId="42"/>
  </si>
  <si>
    <t>（5）地域包括支援センター</t>
    <rPh sb="3" eb="9">
      <t>チ</t>
    </rPh>
    <phoneticPr fontId="42"/>
  </si>
  <si>
    <t>（単位：件）</t>
    <rPh sb="1" eb="3">
      <t>タンイ</t>
    </rPh>
    <rPh sb="4" eb="5">
      <t>ケン</t>
    </rPh>
    <phoneticPr fontId="46"/>
  </si>
  <si>
    <t>訪問延数</t>
    <rPh sb="0" eb="2">
      <t>ホウモン</t>
    </rPh>
    <rPh sb="2" eb="3">
      <t>ノ</t>
    </rPh>
    <rPh sb="3" eb="4">
      <t>カズ</t>
    </rPh>
    <phoneticPr fontId="42"/>
  </si>
  <si>
    <t>（注）「要支援1・2認定者」に対する数も計上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2"/>
  </si>
  <si>
    <t>資料：地域包括ケア課</t>
    <phoneticPr fontId="42"/>
  </si>
  <si>
    <t>7-6. 母子保健</t>
    <rPh sb="5" eb="7">
      <t>ボシ</t>
    </rPh>
    <rPh sb="7" eb="9">
      <t>ホケン</t>
    </rPh>
    <phoneticPr fontId="42"/>
  </si>
  <si>
    <t>（1）相談等の状況</t>
    <rPh sb="3" eb="5">
      <t>ソウダン</t>
    </rPh>
    <rPh sb="5" eb="6">
      <t>ナド</t>
    </rPh>
    <rPh sb="7" eb="9">
      <t>ジョウキョウ</t>
    </rPh>
    <phoneticPr fontId="42"/>
  </si>
  <si>
    <t>（単位：人）</t>
    <phoneticPr fontId="42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</si>
  <si>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2"/>
  </si>
  <si>
    <t>乳幼児育児相談</t>
    <rPh sb="0" eb="3">
      <t>ニュウヨウジ</t>
    </rPh>
    <rPh sb="3" eb="5">
      <t>イクジ</t>
    </rPh>
    <rPh sb="5" eb="7">
      <t>ソウダン</t>
    </rPh>
    <phoneticPr fontId="42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</si>
  <si>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2"/>
  </si>
  <si>
    <t>特別発達相談</t>
    <rPh sb="0" eb="2">
      <t>トクベツ</t>
    </rPh>
    <rPh sb="2" eb="4">
      <t>ハッタツ</t>
    </rPh>
    <rPh sb="4" eb="6">
      <t>ソウダン</t>
    </rPh>
    <phoneticPr fontId="42"/>
  </si>
  <si>
    <t>総数</t>
    <rPh sb="0" eb="2">
      <t>ソウスウ</t>
    </rPh>
    <phoneticPr fontId="42"/>
  </si>
  <si>
    <t>乳児</t>
    <rPh sb="0" eb="2">
      <t>ニュウジ</t>
    </rPh>
    <phoneticPr fontId="42"/>
  </si>
  <si>
    <t>幼児</t>
    <rPh sb="0" eb="2">
      <t>ヨウジ</t>
    </rPh>
    <phoneticPr fontId="42"/>
  </si>
  <si>
    <t>実数</t>
    <rPh sb="0" eb="2">
      <t>ジッスウ</t>
    </rPh>
    <phoneticPr fontId="42"/>
  </si>
  <si>
    <t>延数</t>
    <rPh sb="0" eb="1">
      <t>ノ</t>
    </rPh>
    <rPh sb="1" eb="2">
      <t>カズ</t>
    </rPh>
    <phoneticPr fontId="42"/>
  </si>
  <si>
    <t>初回</t>
    <rPh sb="0" eb="2">
      <t>ショカイ</t>
    </rPh>
    <phoneticPr fontId="42"/>
  </si>
  <si>
    <t>回数</t>
    <rPh sb="0" eb="2">
      <t>カイスウ</t>
    </rPh>
    <phoneticPr fontId="42"/>
  </si>
  <si>
    <t>延数</t>
    <rPh sb="0" eb="1">
      <t>ノベ</t>
    </rPh>
    <rPh sb="1" eb="2">
      <t>スウ</t>
    </rPh>
    <phoneticPr fontId="42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</si>
  <si>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2"/>
  </si>
  <si>
    <t>資料：健康づくり推進課、こども家庭センター</t>
    <rPh sb="0" eb="2">
      <t>シリョウ</t>
    </rPh>
    <rPh sb="3" eb="5">
      <t>ケンコウ</t>
    </rPh>
    <rPh sb="8" eb="10">
      <t>スイシン</t>
    </rPh>
    <rPh sb="10" eb="11">
      <t>カ</t>
    </rPh>
    <rPh sb="15" eb="17">
      <t>カテイ</t>
    </rPh>
    <phoneticPr fontId="42"/>
  </si>
  <si>
    <t>（2）４か月児健康診査状況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2"/>
  </si>
  <si>
    <t>（単位：人、％）</t>
    <rPh sb="1" eb="3">
      <t>タンイ</t>
    </rPh>
    <rPh sb="4" eb="5">
      <t>ヒト</t>
    </rPh>
    <phoneticPr fontId="42"/>
  </si>
  <si>
    <t>該当者</t>
    <rPh sb="0" eb="3">
      <t>ガイトウシャ</t>
    </rPh>
    <phoneticPr fontId="42"/>
  </si>
  <si>
    <t>受診者数</t>
    <rPh sb="0" eb="2">
      <t>ジュシン</t>
    </rPh>
    <rPh sb="2" eb="3">
      <t>シャ</t>
    </rPh>
    <rPh sb="3" eb="4">
      <t>カズ</t>
    </rPh>
    <phoneticPr fontId="42"/>
  </si>
  <si>
    <t>受診率</t>
    <rPh sb="0" eb="2">
      <t>ジュシン</t>
    </rPh>
    <rPh sb="2" eb="3">
      <t>リツ</t>
    </rPh>
    <phoneticPr fontId="42"/>
  </si>
  <si>
    <t>要精密検
査者数</t>
    <rPh sb="0" eb="1">
      <t>ヨウ</t>
    </rPh>
    <rPh sb="1" eb="3">
      <t>セイミツ</t>
    </rPh>
    <rPh sb="3" eb="4">
      <t>ケン</t>
    </rPh>
    <rPh sb="5" eb="6">
      <t>サ</t>
    </rPh>
    <rPh sb="6" eb="7">
      <t>シャ</t>
    </rPh>
    <rPh sb="7" eb="8">
      <t>スウ</t>
    </rPh>
    <phoneticPr fontId="42"/>
  </si>
  <si>
    <t>精密検査
受診者数</t>
    <rPh sb="0" eb="2">
      <t>セイミツ</t>
    </rPh>
    <rPh sb="2" eb="4">
      <t>ケンサ</t>
    </rPh>
    <rPh sb="5" eb="7">
      <t>ジュシン</t>
    </rPh>
    <rPh sb="7" eb="8">
      <t>シャ</t>
    </rPh>
    <rPh sb="8" eb="9">
      <t>スウ</t>
    </rPh>
    <phoneticPr fontId="42"/>
  </si>
  <si>
    <t>精密検査結果</t>
    <rPh sb="0" eb="2">
      <t>セイミツ</t>
    </rPh>
    <rPh sb="2" eb="6">
      <t>ケンサケッカ</t>
    </rPh>
    <phoneticPr fontId="42"/>
  </si>
  <si>
    <t>異常なし</t>
    <rPh sb="0" eb="2">
      <t>イジョウ</t>
    </rPh>
    <phoneticPr fontId="42"/>
  </si>
  <si>
    <t>要経過
観察</t>
    <rPh sb="0" eb="1">
      <t>ヨウ</t>
    </rPh>
    <rPh sb="1" eb="3">
      <t>ケイカ</t>
    </rPh>
    <rPh sb="4" eb="6">
      <t>カンサツ</t>
    </rPh>
    <phoneticPr fontId="42"/>
  </si>
  <si>
    <t>要医療</t>
    <rPh sb="0" eb="1">
      <t>ヨウ</t>
    </rPh>
    <rPh sb="1" eb="3">
      <t>イリョウ</t>
    </rPh>
    <phoneticPr fontId="42"/>
  </si>
  <si>
    <t>再掲（要医療）延数</t>
    <rPh sb="0" eb="2">
      <t>サイケイ</t>
    </rPh>
    <rPh sb="3" eb="4">
      <t>ヨウ</t>
    </rPh>
    <rPh sb="4" eb="6">
      <t>イリョウ</t>
    </rPh>
    <rPh sb="7" eb="8">
      <t>ノベ</t>
    </rPh>
    <rPh sb="8" eb="9">
      <t>スウ</t>
    </rPh>
    <phoneticPr fontId="42"/>
  </si>
  <si>
    <t>精神面</t>
    <rPh sb="0" eb="3">
      <t>セイシンメン</t>
    </rPh>
    <phoneticPr fontId="46"/>
  </si>
  <si>
    <t>身体面</t>
    <rPh sb="0" eb="3">
      <t>シンタイメン</t>
    </rPh>
    <phoneticPr fontId="46"/>
  </si>
  <si>
    <t>（注）令和6年度より、国、県の報告様式に合わせた項目に変更した。令和4、5年度についても当該様式</t>
    <rPh sb="32" eb="34">
      <t>レイワ</t>
    </rPh>
    <rPh sb="37" eb="38">
      <t>ネン</t>
    </rPh>
    <rPh sb="38" eb="39">
      <t>ド</t>
    </rPh>
    <rPh sb="44" eb="46">
      <t>トウガイ</t>
    </rPh>
    <rPh sb="46" eb="48">
      <t>ヨウシキ</t>
    </rPh>
    <phoneticPr fontId="46"/>
  </si>
  <si>
    <t>　　　に基づき再編して掲載している。</t>
    <rPh sb="11" eb="13">
      <t>ケイサイ</t>
    </rPh>
    <phoneticPr fontId="46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</si>
  <si>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42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</si>
  <si>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2"/>
  </si>
  <si>
    <t>精密検査結果</t>
    <rPh sb="0" eb="4">
      <t>セイミツケンサ</t>
    </rPh>
    <rPh sb="4" eb="6">
      <t>ケッカ</t>
    </rPh>
    <phoneticPr fontId="42"/>
  </si>
  <si>
    <t>再掲（要医療）延数</t>
    <rPh sb="0" eb="2">
      <t>サイケイ</t>
    </rPh>
    <rPh sb="3" eb="6">
      <t>ヨウイリョウ</t>
    </rPh>
    <rPh sb="7" eb="9">
      <t>ノベスウ</t>
    </rPh>
    <phoneticPr fontId="46"/>
  </si>
  <si>
    <t>精神面</t>
    <rPh sb="0" eb="3">
      <t>セイシンメン</t>
    </rPh>
    <phoneticPr fontId="42"/>
  </si>
  <si>
    <t>身体面</t>
    <rPh sb="0" eb="3">
      <t>シンタイメン</t>
    </rPh>
    <phoneticPr fontId="42"/>
  </si>
  <si>
    <t>（4）１歳６か月児健康診査状況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2"/>
  </si>
  <si>
    <t>虫歯が
ある児</t>
    <rPh sb="0" eb="2">
      <t>ムシバ</t>
    </rPh>
    <rPh sb="6" eb="7">
      <t>ジ</t>
    </rPh>
    <phoneticPr fontId="42"/>
  </si>
  <si>
    <t>精密検査
受診者数</t>
    <phoneticPr fontId="46"/>
  </si>
  <si>
    <t>精密検査結果</t>
    <rPh sb="0" eb="6">
      <t>セイミツケンサケッカ</t>
    </rPh>
    <phoneticPr fontId="42"/>
  </si>
  <si>
    <t>異常なし</t>
    <rPh sb="0" eb="2">
      <t>イジョウ</t>
    </rPh>
    <phoneticPr fontId="46"/>
  </si>
  <si>
    <t>要経過
観察</t>
    <rPh sb="0" eb="3">
      <t>ヨウケイカ</t>
    </rPh>
    <rPh sb="4" eb="6">
      <t>カンサツ</t>
    </rPh>
    <phoneticPr fontId="46"/>
  </si>
  <si>
    <t>要医療</t>
    <rPh sb="0" eb="3">
      <t>ヨウイリョウ</t>
    </rPh>
    <phoneticPr fontId="46"/>
  </si>
  <si>
    <t>再掲（要医療）延数</t>
  </si>
  <si>
    <t>身体面</t>
    <rPh sb="0" eb="2">
      <t>シンタイ</t>
    </rPh>
    <rPh sb="2" eb="3">
      <t>メン</t>
    </rPh>
    <phoneticPr fontId="46"/>
  </si>
  <si>
    <t>（5）３歳児健康診査状況</t>
    <phoneticPr fontId="42"/>
  </si>
  <si>
    <t>（単位：人、％）</t>
  </si>
  <si>
    <t>年　度</t>
    <phoneticPr fontId="42"/>
  </si>
  <si>
    <t>該当者</t>
  </si>
  <si>
    <t>受診者数</t>
    <rPh sb="2" eb="3">
      <t>シャ</t>
    </rPh>
    <phoneticPr fontId="46"/>
  </si>
  <si>
    <t>受診率</t>
  </si>
  <si>
    <t>二次検尿</t>
    <rPh sb="0" eb="2">
      <t>ニジ</t>
    </rPh>
    <rPh sb="2" eb="4">
      <t>ケンニョウ</t>
    </rPh>
    <phoneticPr fontId="46"/>
  </si>
  <si>
    <t>虫歯が
ある児</t>
    <rPh sb="0" eb="2">
      <t>ムシバ</t>
    </rPh>
    <rPh sb="6" eb="7">
      <t>ジ</t>
    </rPh>
    <phoneticPr fontId="46"/>
  </si>
  <si>
    <t>要精密検
査者数</t>
    <rPh sb="0" eb="3">
      <t>ヨウセイミツ</t>
    </rPh>
    <rPh sb="3" eb="4">
      <t>ケン</t>
    </rPh>
    <rPh sb="5" eb="6">
      <t>サ</t>
    </rPh>
    <rPh sb="6" eb="7">
      <t>シャ</t>
    </rPh>
    <rPh sb="7" eb="8">
      <t>スウ</t>
    </rPh>
    <phoneticPr fontId="46"/>
  </si>
  <si>
    <t>精密検査結果</t>
    <rPh sb="0" eb="4">
      <t>セイミツケンサ</t>
    </rPh>
    <rPh sb="4" eb="6">
      <t>ケッカ</t>
    </rPh>
    <phoneticPr fontId="46"/>
  </si>
  <si>
    <t>再掲（要医療）延数</t>
    <phoneticPr fontId="46"/>
  </si>
  <si>
    <t>（6）母子訪問活動</t>
    <rPh sb="3" eb="5">
      <t>ボシ</t>
    </rPh>
    <rPh sb="5" eb="7">
      <t>ホウモン</t>
    </rPh>
    <rPh sb="7" eb="9">
      <t>カツドウ</t>
    </rPh>
    <phoneticPr fontId="42"/>
  </si>
  <si>
    <t>妊産婦</t>
    <rPh sb="0" eb="3">
      <t>ニンサンプ</t>
    </rPh>
    <phoneticPr fontId="42"/>
  </si>
  <si>
    <t>新生児</t>
    <rPh sb="0" eb="3">
      <t>シンセイジ</t>
    </rPh>
    <phoneticPr fontId="42"/>
  </si>
  <si>
    <t>未熟児</t>
    <rPh sb="0" eb="3">
      <t>ミジュクジ</t>
    </rPh>
    <phoneticPr fontId="42"/>
  </si>
  <si>
    <t>乳　児</t>
    <rPh sb="0" eb="1">
      <t>チチ</t>
    </rPh>
    <rPh sb="2" eb="3">
      <t>コ</t>
    </rPh>
    <phoneticPr fontId="42"/>
  </si>
  <si>
    <t>幼児</t>
    <rPh sb="0" eb="1">
      <t>ヨウ</t>
    </rPh>
    <rPh sb="1" eb="2">
      <t>コ</t>
    </rPh>
    <phoneticPr fontId="42"/>
  </si>
  <si>
    <t>（注）（　）は助産師会委託による妊産婦・新生児訪問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2"/>
  </si>
  <si>
    <t>資料：健康づくり推進課</t>
    <rPh sb="0" eb="1">
      <t>シ</t>
    </rPh>
    <rPh sb="1" eb="2">
      <t>リョウ</t>
    </rPh>
    <rPh sb="3" eb="5">
      <t>ケンコウ</t>
    </rPh>
    <rPh sb="8" eb="10">
      <t>スイシン</t>
    </rPh>
    <rPh sb="10" eb="11">
      <t>カ</t>
    </rPh>
    <phoneticPr fontId="42"/>
  </si>
  <si>
    <t>7-7. 健康づくり事業</t>
    <rPh sb="5" eb="7">
      <t>ケンコウ</t>
    </rPh>
    <rPh sb="10" eb="12">
      <t>ジギョウ</t>
    </rPh>
    <phoneticPr fontId="42"/>
  </si>
  <si>
    <t>（1）成人保健</t>
    <rPh sb="3" eb="5">
      <t>セイジン</t>
    </rPh>
    <rPh sb="5" eb="7">
      <t>ホケン</t>
    </rPh>
    <phoneticPr fontId="42"/>
  </si>
  <si>
    <t>成人健康教育</t>
    <rPh sb="0" eb="2">
      <t>セイジン</t>
    </rPh>
    <rPh sb="2" eb="4">
      <t>ケンコウ</t>
    </rPh>
    <rPh sb="4" eb="6">
      <t>キョウイク</t>
    </rPh>
    <phoneticPr fontId="42"/>
  </si>
  <si>
    <t>ハッポちゃん体操普及</t>
    <rPh sb="6" eb="8">
      <t>タイソウ</t>
    </rPh>
    <rPh sb="8" eb="10">
      <t>フキュウ</t>
    </rPh>
    <phoneticPr fontId="42"/>
  </si>
  <si>
    <t>健康体操教室</t>
    <rPh sb="0" eb="2">
      <t>ケンコウ</t>
    </rPh>
    <rPh sb="2" eb="4">
      <t>タイソウ</t>
    </rPh>
    <rPh sb="4" eb="6">
      <t>キョウシツ</t>
    </rPh>
    <phoneticPr fontId="42"/>
  </si>
  <si>
    <t>（注）成人健康教育は地区健康教育等を含む。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0" eb="12">
      <t>チク</t>
    </rPh>
    <rPh sb="12" eb="14">
      <t>ケンコウ</t>
    </rPh>
    <rPh sb="14" eb="17">
      <t>キョウイクトウ</t>
    </rPh>
    <rPh sb="18" eb="19">
      <t>フク</t>
    </rPh>
    <phoneticPr fontId="42"/>
  </si>
  <si>
    <t>（2）母子保健</t>
    <rPh sb="3" eb="5">
      <t>ボシ</t>
    </rPh>
    <rPh sb="5" eb="7">
      <t>ホケン</t>
    </rPh>
    <phoneticPr fontId="42"/>
  </si>
  <si>
    <t>母親学級・両親学級</t>
    <phoneticPr fontId="46"/>
  </si>
  <si>
    <t>3日間参加</t>
    <rPh sb="1" eb="3">
      <t>カカン</t>
    </rPh>
    <rPh sb="3" eb="5">
      <t>サンカ</t>
    </rPh>
    <phoneticPr fontId="42"/>
  </si>
  <si>
    <t>3日目のみ参加</t>
    <rPh sb="1" eb="3">
      <t>カメ</t>
    </rPh>
    <rPh sb="5" eb="7">
      <t>サンカ</t>
    </rPh>
    <phoneticPr fontId="42"/>
  </si>
  <si>
    <t>（178）</t>
  </si>
  <si>
    <t>（75）</t>
  </si>
  <si>
    <t>（251）</t>
  </si>
  <si>
    <t>（115）</t>
  </si>
  <si>
    <t>（229）</t>
  </si>
  <si>
    <t>（注）（ ）内は夫等（再掲）</t>
    <rPh sb="1" eb="2">
      <t>チュウイ</t>
    </rPh>
    <rPh sb="6" eb="7">
      <t>ナイ</t>
    </rPh>
    <rPh sb="8" eb="9">
      <t>フウフ</t>
    </rPh>
    <rPh sb="9" eb="10">
      <t>トウ</t>
    </rPh>
    <rPh sb="11" eb="12">
      <t>サイ</t>
    </rPh>
    <rPh sb="12" eb="13">
      <t>ケイ</t>
    </rPh>
    <phoneticPr fontId="42"/>
  </si>
  <si>
    <t>7-8. 栄養指導</t>
    <phoneticPr fontId="42"/>
  </si>
  <si>
    <t>母親学級</t>
  </si>
  <si>
    <t>離乳食教室</t>
    <rPh sb="3" eb="5">
      <t>キョウシツ</t>
    </rPh>
    <phoneticPr fontId="2"/>
  </si>
  <si>
    <t>1歳6か月児</t>
  </si>
  <si>
    <t>3歳児</t>
  </si>
  <si>
    <t>成人健康教室</t>
  </si>
  <si>
    <t>その他</t>
  </si>
  <si>
    <t>（注）（ ）内は母子保健分（再掲）</t>
    <rPh sb="1" eb="2">
      <t>チュウ</t>
    </rPh>
    <rPh sb="6" eb="7">
      <t>ナイ</t>
    </rPh>
    <rPh sb="8" eb="10">
      <t>ボシ</t>
    </rPh>
    <rPh sb="10" eb="12">
      <t>ホケン</t>
    </rPh>
    <rPh sb="12" eb="13">
      <t>ブン</t>
    </rPh>
    <rPh sb="14" eb="16">
      <t>サイケイ</t>
    </rPh>
    <phoneticPr fontId="51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</si>
  <si>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2"/>
  </si>
  <si>
    <t>受付者数</t>
    <rPh sb="0" eb="1">
      <t>ウケ</t>
    </rPh>
    <rPh sb="1" eb="2">
      <t>ヅケ</t>
    </rPh>
    <phoneticPr fontId="4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</si>
  <si>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2"/>
  </si>
  <si>
    <t>200ml</t>
    <phoneticPr fontId="42"/>
  </si>
  <si>
    <t>400ml</t>
    <phoneticPr fontId="42"/>
  </si>
  <si>
    <t>成　分</t>
    <rPh sb="0" eb="1">
      <t>シゲル</t>
    </rPh>
    <rPh sb="2" eb="3">
      <t>ブン</t>
    </rPh>
    <phoneticPr fontId="42"/>
  </si>
  <si>
    <t>資料：越谷市保健所・生活衛生課</t>
    <rPh sb="3" eb="6">
      <t>コシガヤシ</t>
    </rPh>
    <rPh sb="6" eb="9">
      <t>ホケンジョ</t>
    </rPh>
    <rPh sb="10" eb="12">
      <t>セイカツ</t>
    </rPh>
    <rPh sb="12" eb="15">
      <t>エイセイカ</t>
    </rPh>
    <rPh sb="14" eb="15">
      <t>カ</t>
    </rPh>
    <phoneticPr fontId="42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</si>
  <si>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2"/>
  </si>
  <si>
    <t>各年12月31日</t>
    <rPh sb="0" eb="1">
      <t>カク</t>
    </rPh>
    <rPh sb="1" eb="2">
      <t>ネン</t>
    </rPh>
    <phoneticPr fontId="2"/>
  </si>
  <si>
    <t>(単位：人)</t>
    <phoneticPr fontId="42"/>
  </si>
  <si>
    <t>総　数</t>
    <rPh sb="0" eb="1">
      <t>フサ</t>
    </rPh>
    <rPh sb="2" eb="3">
      <t>カズ</t>
    </rPh>
    <phoneticPr fontId="4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</si>
  <si>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</si>
  <si>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2"/>
  </si>
  <si>
    <t>不活動性
結核</t>
    <rPh sb="0" eb="1">
      <t>フ</t>
    </rPh>
    <rPh sb="1" eb="4">
      <t>カツドウセイ</t>
    </rPh>
    <rPh sb="5" eb="7">
      <t>ケッカク</t>
    </rPh>
    <phoneticPr fontId="42"/>
  </si>
  <si>
    <t>活動性
不明</t>
    <rPh sb="0" eb="3">
      <t>カツドウセイ</t>
    </rPh>
    <rPh sb="4" eb="6">
      <t>フメイ</t>
    </rPh>
    <phoneticPr fontId="42"/>
  </si>
  <si>
    <t>潜在性結
核感染症
（別掲）</t>
    <rPh sb="0" eb="3">
      <t>センザイセイ</t>
    </rPh>
    <rPh sb="3" eb="4">
      <t>ケツ</t>
    </rPh>
    <rPh sb="5" eb="6">
      <t>カク</t>
    </rPh>
    <rPh sb="6" eb="9">
      <t>カンセンショウ</t>
    </rPh>
    <rPh sb="11" eb="13">
      <t>ベッケイ</t>
    </rPh>
    <phoneticPr fontId="42"/>
  </si>
  <si>
    <t>小計</t>
    <rPh sb="0" eb="1">
      <t>ショウ</t>
    </rPh>
    <rPh sb="1" eb="2">
      <t>ケイ</t>
    </rPh>
    <phoneticPr fontId="4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</si>
  <si>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</si>
  <si>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2"/>
  </si>
  <si>
    <t>菌陰性
その他</t>
    <rPh sb="0" eb="1">
      <t>キン</t>
    </rPh>
    <rPh sb="1" eb="3">
      <t>インセイ</t>
    </rPh>
    <rPh sb="6" eb="7">
      <t>タ</t>
    </rPh>
    <phoneticPr fontId="42"/>
  </si>
  <si>
    <t>資料：越谷市保健所・感染症保健対策課</t>
    <rPh sb="0" eb="2">
      <t>シリョウ</t>
    </rPh>
    <rPh sb="3" eb="6">
      <t>コシガヤシ</t>
    </rPh>
    <rPh sb="6" eb="9">
      <t>ホケンジョ</t>
    </rPh>
    <rPh sb="10" eb="13">
      <t>カンセンショウ</t>
    </rPh>
    <rPh sb="13" eb="15">
      <t>ホケン</t>
    </rPh>
    <rPh sb="15" eb="17">
      <t>タイサク</t>
    </rPh>
    <rPh sb="17" eb="18">
      <t>カ</t>
    </rPh>
    <phoneticPr fontId="42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</si>
  <si>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2"/>
  </si>
  <si>
    <t>7-12. 結核健康診断受診状況</t>
    <phoneticPr fontId="42"/>
  </si>
  <si>
    <t>年　</t>
  </si>
  <si>
    <t>受診者</t>
    <phoneticPr fontId="42"/>
  </si>
  <si>
    <t>精密検査受診者</t>
  </si>
  <si>
    <t>肺結核</t>
    <rPh sb="0" eb="3">
      <t>ハイケッカク</t>
    </rPh>
    <phoneticPr fontId="42"/>
  </si>
  <si>
    <t>7-13. 予防接種実施状況</t>
    <phoneticPr fontId="42"/>
  </si>
  <si>
    <t>令和6年度</t>
    <rPh sb="0" eb="2">
      <t>レイワ</t>
    </rPh>
    <rPh sb="3" eb="5">
      <t>ネンド</t>
    </rPh>
    <phoneticPr fontId="42"/>
  </si>
  <si>
    <t>種　　　　　　別</t>
  </si>
  <si>
    <t>該当者数</t>
  </si>
  <si>
    <t>接種者数</t>
    <rPh sb="0" eb="2">
      <t>セッシュ</t>
    </rPh>
    <phoneticPr fontId="42"/>
  </si>
  <si>
    <t>接種率</t>
    <rPh sb="0" eb="2">
      <t>セッシュ</t>
    </rPh>
    <phoneticPr fontId="42"/>
  </si>
  <si>
    <t>乳幼児</t>
  </si>
  <si>
    <t>ロタ（１価）</t>
    <rPh sb="4" eb="5">
      <t>アタイ</t>
    </rPh>
    <phoneticPr fontId="2"/>
  </si>
  <si>
    <t>ロタ（５価）</t>
    <rPh sb="4" eb="5">
      <t>アタイ</t>
    </rPh>
    <phoneticPr fontId="2"/>
  </si>
  <si>
    <t>B型肝炎（1回目）</t>
    <rPh sb="1" eb="2">
      <t>ガタ</t>
    </rPh>
    <rPh sb="2" eb="4">
      <t>カンエン</t>
    </rPh>
    <rPh sb="6" eb="8">
      <t>カイメ</t>
    </rPh>
    <phoneticPr fontId="42"/>
  </si>
  <si>
    <t>B型肝炎（2回目）</t>
    <rPh sb="1" eb="2">
      <t>ガタ</t>
    </rPh>
    <rPh sb="2" eb="4">
      <t>カンエン</t>
    </rPh>
    <rPh sb="6" eb="8">
      <t>カイメ</t>
    </rPh>
    <phoneticPr fontId="42"/>
  </si>
  <si>
    <t>B型肝炎（3回目）</t>
    <rPh sb="1" eb="2">
      <t>ガタ</t>
    </rPh>
    <rPh sb="2" eb="4">
      <t>カンエン</t>
    </rPh>
    <rPh sb="6" eb="8">
      <t>カイメ</t>
    </rPh>
    <phoneticPr fontId="42"/>
  </si>
  <si>
    <t>ヒブ（初回）</t>
    <rPh sb="3" eb="5">
      <t>ショカイ</t>
    </rPh>
    <phoneticPr fontId="42"/>
  </si>
  <si>
    <t>ヒブ（追加）</t>
    <rPh sb="3" eb="5">
      <t>ツイカ</t>
    </rPh>
    <phoneticPr fontId="4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</si>
  <si>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</si>
  <si>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2"/>
  </si>
  <si>
    <t>ＢＣＧ</t>
    <phoneticPr fontId="42"/>
  </si>
  <si>
    <t>ポリオ　（初回）</t>
    <rPh sb="5" eb="7">
      <t>ショカイ</t>
    </rPh>
    <phoneticPr fontId="42"/>
  </si>
  <si>
    <t>ポリオ　（追加）</t>
    <rPh sb="5" eb="7">
      <t>ツイカ</t>
    </rPh>
    <phoneticPr fontId="42"/>
  </si>
  <si>
    <t>４種混合（1期初回）</t>
    <phoneticPr fontId="42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</si>
  <si>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2"/>
  </si>
  <si>
    <t>５種混合（1期初回）</t>
    <rPh sb="1" eb="2">
      <t>シュ</t>
    </rPh>
    <rPh sb="2" eb="4">
      <t>コンゴウ</t>
    </rPh>
    <rPh sb="6" eb="7">
      <t>キ</t>
    </rPh>
    <rPh sb="7" eb="9">
      <t>ショカイ</t>
    </rPh>
    <phoneticPr fontId="42"/>
  </si>
  <si>
    <t>５種混合（1期追加）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2"/>
  </si>
  <si>
    <t>麻しん（はしか）・風しん（1期）</t>
    <rPh sb="9" eb="10">
      <t>フウ</t>
    </rPh>
    <rPh sb="14" eb="15">
      <t>キ</t>
    </rPh>
    <phoneticPr fontId="42"/>
  </si>
  <si>
    <t>麻しん（はしか）・風しん（2期）</t>
    <rPh sb="9" eb="10">
      <t>フウ</t>
    </rPh>
    <rPh sb="14" eb="15">
      <t>キ</t>
    </rPh>
    <phoneticPr fontId="42"/>
  </si>
  <si>
    <t>水痘</t>
    <rPh sb="0" eb="2">
      <t>スイトウ</t>
    </rPh>
    <phoneticPr fontId="42"/>
  </si>
  <si>
    <t>日本脳炎（1期初回）</t>
    <phoneticPr fontId="46"/>
  </si>
  <si>
    <t>日本脳炎（1期追加）</t>
    <phoneticPr fontId="46"/>
  </si>
  <si>
    <t>児童等</t>
    <rPh sb="0" eb="2">
      <t>ジドウ</t>
    </rPh>
    <rPh sb="2" eb="3">
      <t>トウ</t>
    </rPh>
    <phoneticPr fontId="42"/>
  </si>
  <si>
    <t>日本脳炎（2期）</t>
    <rPh sb="6" eb="7">
      <t>キ</t>
    </rPh>
    <phoneticPr fontId="42"/>
  </si>
  <si>
    <t>２種混合（2期）</t>
    <phoneticPr fontId="42"/>
  </si>
  <si>
    <t>子宮頸がん予防</t>
    <rPh sb="0" eb="2">
      <t>シキュウ</t>
    </rPh>
    <rPh sb="2" eb="3">
      <t>ケイ</t>
    </rPh>
    <rPh sb="5" eb="7">
      <t>ヨボウ</t>
    </rPh>
    <phoneticPr fontId="42"/>
  </si>
  <si>
    <t>高齢者</t>
    <phoneticPr fontId="42"/>
  </si>
  <si>
    <t>インフルエンザ</t>
    <phoneticPr fontId="42"/>
  </si>
  <si>
    <t>新型コロナ</t>
    <rPh sb="0" eb="2">
      <t>シンガタ</t>
    </rPh>
    <phoneticPr fontId="46"/>
  </si>
  <si>
    <t>肺炎球菌</t>
    <rPh sb="0" eb="2">
      <t>ハイエン</t>
    </rPh>
    <rPh sb="2" eb="4">
      <t>キュウキン</t>
    </rPh>
    <phoneticPr fontId="42"/>
  </si>
  <si>
    <t>（注1）５種混合（４種混合+ヒブ）が令和6年4月1日から開始</t>
    <rPh sb="1" eb="2">
      <t>チュウ</t>
    </rPh>
    <rPh sb="5" eb="6">
      <t>シュ</t>
    </rPh>
    <rPh sb="6" eb="8">
      <t>コンゴウ</t>
    </rPh>
    <rPh sb="10" eb="11">
      <t>シュ</t>
    </rPh>
    <rPh sb="11" eb="13">
      <t>コンゴウ</t>
    </rPh>
    <rPh sb="18" eb="20">
      <t>レイワ</t>
    </rPh>
    <rPh sb="21" eb="22">
      <t>ネン</t>
    </rPh>
    <rPh sb="23" eb="24">
      <t>ツキ</t>
    </rPh>
    <rPh sb="25" eb="26">
      <t>ヒ</t>
    </rPh>
    <rPh sb="28" eb="30">
      <t>カイシ</t>
    </rPh>
    <phoneticPr fontId="42"/>
  </si>
  <si>
    <t>（注2）子宮頸がん予防については、接種時年齢により接種回数が異なるため、該当者数は標準的接種期間</t>
    <rPh sb="1" eb="2">
      <t>チュウ</t>
    </rPh>
    <rPh sb="4" eb="7">
      <t>シキュウケイ</t>
    </rPh>
    <rPh sb="9" eb="11">
      <t>ヨボウ</t>
    </rPh>
    <rPh sb="17" eb="22">
      <t>セッシュジネンレイ</t>
    </rPh>
    <rPh sb="25" eb="27">
      <t>セッシュ</t>
    </rPh>
    <rPh sb="27" eb="29">
      <t>カイスウ</t>
    </rPh>
    <rPh sb="30" eb="31">
      <t>コト</t>
    </rPh>
    <rPh sb="36" eb="40">
      <t>ガイトウシャスウ</t>
    </rPh>
    <rPh sb="41" eb="44">
      <t>ヒョウジュンテキ</t>
    </rPh>
    <rPh sb="44" eb="48">
      <t>セッシュキカン</t>
    </rPh>
    <phoneticPr fontId="2"/>
  </si>
  <si>
    <t xml:space="preserve"> 　　（中学1年生の女子）とし、接種者数は延べ数とした。</t>
    <phoneticPr fontId="46"/>
  </si>
  <si>
    <t>資料：健康づくり推進課</t>
  </si>
  <si>
    <t>7-14. 施設の規模</t>
    <rPh sb="6" eb="8">
      <t>シセツ</t>
    </rPh>
    <rPh sb="9" eb="11">
      <t>キボ</t>
    </rPh>
    <phoneticPr fontId="42"/>
  </si>
  <si>
    <t>令和7年3月31日</t>
    <rPh sb="0" eb="2">
      <t>レイワ</t>
    </rPh>
    <rPh sb="3" eb="4">
      <t>ネン</t>
    </rPh>
    <phoneticPr fontId="2"/>
  </si>
  <si>
    <t>敷地面積（㎡）</t>
    <rPh sb="0" eb="2">
      <t>シキチ</t>
    </rPh>
    <rPh sb="2" eb="4">
      <t>メンセキ</t>
    </rPh>
    <phoneticPr fontId="42"/>
  </si>
  <si>
    <t>床面積（㎡）</t>
    <rPh sb="0" eb="1">
      <t>ユカ</t>
    </rPh>
    <rPh sb="1" eb="3">
      <t>メンセキ</t>
    </rPh>
    <phoneticPr fontId="42"/>
  </si>
  <si>
    <t>病院本館</t>
    <rPh sb="0" eb="2">
      <t>ビョウイン</t>
    </rPh>
    <rPh sb="2" eb="4">
      <t>ホンカン</t>
    </rPh>
    <phoneticPr fontId="42"/>
  </si>
  <si>
    <t xml:space="preserve">}      </t>
    <phoneticPr fontId="42"/>
  </si>
  <si>
    <t>エネルギーセンター</t>
    <phoneticPr fontId="42"/>
  </si>
  <si>
    <t>研修センター</t>
    <rPh sb="0" eb="2">
      <t>ケンシュウ</t>
    </rPh>
    <phoneticPr fontId="42"/>
  </si>
  <si>
    <t>資料：市立病院</t>
    <rPh sb="0" eb="2">
      <t>シリョウ</t>
    </rPh>
    <rPh sb="3" eb="5">
      <t>シリツ</t>
    </rPh>
    <rPh sb="5" eb="7">
      <t>ビョウイン</t>
    </rPh>
    <phoneticPr fontId="42"/>
  </si>
  <si>
    <t>7-15. 年次別職員数</t>
    <phoneticPr fontId="42"/>
  </si>
  <si>
    <t>各年度末</t>
    <rPh sb="0" eb="1">
      <t>カク</t>
    </rPh>
    <rPh sb="1" eb="4">
      <t>ネンドマツ</t>
    </rPh>
    <phoneticPr fontId="46"/>
  </si>
  <si>
    <t>区  分</t>
    <phoneticPr fontId="2"/>
  </si>
  <si>
    <t>令和5年</t>
    <rPh sb="0" eb="2">
      <t>レイワ</t>
    </rPh>
    <rPh sb="3" eb="4">
      <t>ネン</t>
    </rPh>
    <phoneticPr fontId="42"/>
  </si>
  <si>
    <t>7年</t>
    <rPh sb="1" eb="2">
      <t>ネン</t>
    </rPh>
    <phoneticPr fontId="42"/>
  </si>
  <si>
    <t>総  数</t>
    <phoneticPr fontId="2"/>
  </si>
  <si>
    <t>医  師</t>
  </si>
  <si>
    <t>看護師</t>
  </si>
  <si>
    <t>助産師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</si>
  <si>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</si>
  <si>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</si>
  <si>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</si>
  <si>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</si>
  <si>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2"/>
  </si>
  <si>
    <t>診療放射線技師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</si>
  <si>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</si>
  <si>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2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</si>
  <si>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</si>
  <si>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</si>
  <si>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</si>
  <si>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</si>
  <si>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</si>
  <si>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</si>
  <si>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</si>
  <si>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</si>
  <si>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</si>
  <si>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</t>
    <rPh sb="1" eb="2">
      <t>チュウ</t>
    </rPh>
    <phoneticPr fontId="46"/>
  </si>
  <si>
    <t>資料：市立病院</t>
    <rPh sb="0" eb="2">
      <t>シリョウ</t>
    </rPh>
    <rPh sb="3" eb="7">
      <t>シリツビョウイン</t>
    </rPh>
    <rPh sb="5" eb="7">
      <t>ビョウイン</t>
    </rPh>
    <phoneticPr fontId="42"/>
  </si>
  <si>
    <t>（注2）医師数には任期付を含む。</t>
    <rPh sb="4" eb="7">
      <t>イシスウ</t>
    </rPh>
    <rPh sb="9" eb="11">
      <t>ニンキ</t>
    </rPh>
    <rPh sb="11" eb="12">
      <t>ツキ</t>
    </rPh>
    <rPh sb="13" eb="14">
      <t>フク</t>
    </rPh>
    <phoneticPr fontId="2"/>
  </si>
  <si>
    <t>7-16. 職員数の状況</t>
    <phoneticPr fontId="42"/>
  </si>
  <si>
    <t>時間</t>
    <rPh sb="0" eb="2">
      <t>ジカン</t>
    </rPh>
    <phoneticPr fontId="2"/>
  </si>
  <si>
    <t>勤務日数/週</t>
    <rPh sb="0" eb="4">
      <t>キンムニッスウ</t>
    </rPh>
    <rPh sb="5" eb="6">
      <t>シュウ</t>
    </rPh>
    <phoneticPr fontId="2"/>
  </si>
  <si>
    <t>基準時間</t>
    <rPh sb="0" eb="2">
      <t>キジュン</t>
    </rPh>
    <rPh sb="2" eb="4">
      <t>ジカン</t>
    </rPh>
    <phoneticPr fontId="2"/>
  </si>
  <si>
    <t>令和7年3月31日</t>
    <rPh sb="0" eb="2">
      <t>レイワ</t>
    </rPh>
    <phoneticPr fontId="2"/>
  </si>
  <si>
    <t>常勤</t>
    <rPh sb="0" eb="2">
      <t>ジョウキン</t>
    </rPh>
    <phoneticPr fontId="2"/>
  </si>
  <si>
    <t>職　種</t>
  </si>
  <si>
    <t>実　　人　　員　（注2・3）</t>
    <rPh sb="9" eb="10">
      <t>チュウ</t>
    </rPh>
    <phoneticPr fontId="42"/>
  </si>
  <si>
    <t>換算人員</t>
  </si>
  <si>
    <t>100床当り
換算人員</t>
  </si>
  <si>
    <t>医師１人当
り職員数</t>
  </si>
  <si>
    <t>正　規</t>
    <phoneticPr fontId="46"/>
  </si>
  <si>
    <t>非常勤</t>
  </si>
  <si>
    <t>計</t>
  </si>
  <si>
    <t>非常勤</t>
    <rPh sb="0" eb="3">
      <t>ヒジョウキン</t>
    </rPh>
    <phoneticPr fontId="2"/>
  </si>
  <si>
    <t>医  師（注1）</t>
    <phoneticPr fontId="2"/>
  </si>
  <si>
    <t>リハビリテー
ション科</t>
    <phoneticPr fontId="2"/>
  </si>
  <si>
    <t>理学療養士</t>
  </si>
  <si>
    <t>放射線科</t>
  </si>
  <si>
    <t>臨床検査科</t>
  </si>
  <si>
    <t>再任用（期間：令和５年４月１日から令和６年３月３１日まで）</t>
    <rPh sb="0" eb="3">
      <t>サイニンヨウ</t>
    </rPh>
    <rPh sb="7" eb="9">
      <t>レイワ</t>
    </rPh>
    <rPh sb="17" eb="19">
      <t>レイワ</t>
    </rPh>
    <phoneticPr fontId="5"/>
  </si>
  <si>
    <t>職種</t>
    <rPh sb="0" eb="1">
      <t>ショク</t>
    </rPh>
    <rPh sb="1" eb="2">
      <t>シュ</t>
    </rPh>
    <phoneticPr fontId="5"/>
  </si>
  <si>
    <t>新所属名</t>
    <rPh sb="0" eb="1">
      <t>シン</t>
    </rPh>
    <rPh sb="1" eb="3">
      <t>ショゾク</t>
    </rPh>
    <rPh sb="3" eb="4">
      <t>メイ</t>
    </rPh>
    <phoneticPr fontId="5"/>
  </si>
  <si>
    <t>職種</t>
    <rPh sb="0" eb="2">
      <t>ショクシュ</t>
    </rPh>
    <phoneticPr fontId="5"/>
  </si>
  <si>
    <t>氏名</t>
    <rPh sb="0" eb="1">
      <t>シ</t>
    </rPh>
    <rPh sb="1" eb="2">
      <t>メイ</t>
    </rPh>
    <phoneticPr fontId="5"/>
  </si>
  <si>
    <t>昇任区分</t>
    <rPh sb="0" eb="2">
      <t>ショウニン</t>
    </rPh>
    <rPh sb="2" eb="4">
      <t>クブン</t>
    </rPh>
    <phoneticPr fontId="5"/>
  </si>
  <si>
    <t>雇用形態</t>
    <rPh sb="0" eb="2">
      <t>コヨウ</t>
    </rPh>
    <rPh sb="2" eb="4">
      <t>ケイタイ</t>
    </rPh>
    <phoneticPr fontId="5"/>
  </si>
  <si>
    <t>常勤換算</t>
    <rPh sb="0" eb="2">
      <t>ジョウキン</t>
    </rPh>
    <rPh sb="2" eb="4">
      <t>カンサン</t>
    </rPh>
    <phoneticPr fontId="5"/>
  </si>
  <si>
    <t>備考</t>
    <rPh sb="0" eb="2">
      <t>ビコウ</t>
    </rPh>
    <phoneticPr fontId="5"/>
  </si>
  <si>
    <t>医療技術</t>
    <rPh sb="0" eb="2">
      <t>イリョウ</t>
    </rPh>
    <rPh sb="2" eb="4">
      <t>ギジュツ</t>
    </rPh>
    <phoneticPr fontId="5"/>
  </si>
  <si>
    <t>診療部リハビリテーション科</t>
    <rPh sb="12" eb="13">
      <t>カ</t>
    </rPh>
    <phoneticPr fontId="3"/>
  </si>
  <si>
    <t>主幹</t>
  </si>
  <si>
    <t>再②</t>
    <rPh sb="0" eb="1">
      <t>サイ</t>
    </rPh>
    <phoneticPr fontId="5"/>
  </si>
  <si>
    <t>雇保・共済</t>
    <rPh sb="3" eb="5">
      <t>キョウサイ</t>
    </rPh>
    <phoneticPr fontId="5"/>
  </si>
  <si>
    <t>フル</t>
  </si>
  <si>
    <t/>
  </si>
  <si>
    <t>理学療法士</t>
    <rPh sb="0" eb="2">
      <t>リガク</t>
    </rPh>
    <rPh sb="2" eb="5">
      <t>リョウホウシ</t>
    </rPh>
    <phoneticPr fontId="5"/>
  </si>
  <si>
    <t>　臨床工学科</t>
    <rPh sb="1" eb="3">
      <t>リンショウ</t>
    </rPh>
    <rPh sb="3" eb="6">
      <t>コウガクカ</t>
    </rPh>
    <phoneticPr fontId="42"/>
  </si>
  <si>
    <t>臨床工学技士</t>
    <rPh sb="0" eb="2">
      <t>リンショウ</t>
    </rPh>
    <rPh sb="2" eb="4">
      <t>コウガク</t>
    </rPh>
    <rPh sb="4" eb="6">
      <t>ギシ</t>
    </rPh>
    <phoneticPr fontId="42"/>
  </si>
  <si>
    <t>看護</t>
    <rPh sb="0" eb="2">
      <t>カンゴ</t>
    </rPh>
    <phoneticPr fontId="5"/>
  </si>
  <si>
    <t>看護部看護事務担当</t>
  </si>
  <si>
    <t>再④</t>
  </si>
  <si>
    <t>雇保・社保</t>
    <rPh sb="3" eb="4">
      <t>シャ</t>
    </rPh>
    <rPh sb="4" eb="5">
      <t>ホ</t>
    </rPh>
    <phoneticPr fontId="5"/>
  </si>
  <si>
    <t>週４</t>
    <rPh sb="0" eb="1">
      <t>シュウ</t>
    </rPh>
    <phoneticPr fontId="5"/>
  </si>
  <si>
    <t>看護師</t>
    <rPh sb="0" eb="2">
      <t>カンゴ</t>
    </rPh>
    <rPh sb="2" eb="3">
      <t>シ</t>
    </rPh>
    <phoneticPr fontId="5"/>
  </si>
  <si>
    <t>看護部外来　救急担当</t>
    <rPh sb="3" eb="5">
      <t>ガイライ</t>
    </rPh>
    <rPh sb="6" eb="8">
      <t>キュウキュウ</t>
    </rPh>
    <phoneticPr fontId="42"/>
  </si>
  <si>
    <t>事務</t>
    <rPh sb="0" eb="2">
      <t>ジム</t>
    </rPh>
    <phoneticPr fontId="5"/>
  </si>
  <si>
    <t>再①</t>
  </si>
  <si>
    <t>雇保</t>
    <rPh sb="0" eb="2">
      <t>コホ</t>
    </rPh>
    <phoneticPr fontId="5"/>
  </si>
  <si>
    <t>隔日</t>
    <rPh sb="0" eb="2">
      <t>カクジツ</t>
    </rPh>
    <phoneticPr fontId="5"/>
  </si>
  <si>
    <t>薬剤科</t>
  </si>
  <si>
    <t>現業</t>
    <rPh sb="0" eb="2">
      <t>ゲンギョウ</t>
    </rPh>
    <phoneticPr fontId="5"/>
  </si>
  <si>
    <t>事務部庶務課(管理)</t>
  </si>
  <si>
    <t>技能主査</t>
    <rPh sb="0" eb="4">
      <t>ギノウシュサ</t>
    </rPh>
    <phoneticPr fontId="5"/>
  </si>
  <si>
    <t>再③</t>
    <rPh sb="0" eb="1">
      <t>サイ</t>
    </rPh>
    <phoneticPr fontId="5"/>
  </si>
  <si>
    <t>栄養科</t>
  </si>
  <si>
    <t>任継</t>
    <rPh sb="0" eb="1">
      <t>ニン</t>
    </rPh>
    <phoneticPr fontId="5"/>
  </si>
  <si>
    <t>網掛けは職員数調べに載っている為、カウントしない</t>
    <rPh sb="0" eb="2">
      <t>アミカ</t>
    </rPh>
    <rPh sb="4" eb="7">
      <t>ショクインスウ</t>
    </rPh>
    <rPh sb="7" eb="8">
      <t>シラ</t>
    </rPh>
    <rPh sb="10" eb="11">
      <t>ノ</t>
    </rPh>
    <rPh sb="15" eb="16">
      <t>タメ</t>
    </rPh>
    <phoneticPr fontId="5"/>
  </si>
  <si>
    <t>調理師(員)</t>
  </si>
  <si>
    <t>事務職員</t>
    <phoneticPr fontId="46"/>
  </si>
  <si>
    <t>眼　科</t>
    <rPh sb="0" eb="1">
      <t>メ</t>
    </rPh>
    <rPh sb="2" eb="3">
      <t>カ</t>
    </rPh>
    <phoneticPr fontId="42"/>
  </si>
  <si>
    <t>視能訓練士</t>
    <rPh sb="0" eb="5">
      <t>シノウクンレンシ</t>
    </rPh>
    <phoneticPr fontId="42"/>
  </si>
  <si>
    <t>任期付短時間（期間：令和５年４月１日から令和６年３月３１日まで）</t>
    <rPh sb="10" eb="12">
      <t>レイワ</t>
    </rPh>
    <rPh sb="20" eb="22">
      <t>レイワ</t>
    </rPh>
    <phoneticPr fontId="5"/>
  </si>
  <si>
    <t>滅菌管理室</t>
    <rPh sb="0" eb="5">
      <t>メッキンカンリシツ</t>
    </rPh>
    <phoneticPr fontId="42"/>
  </si>
  <si>
    <t>職名</t>
    <rPh sb="0" eb="2">
      <t>ショクメイ</t>
    </rPh>
    <phoneticPr fontId="5"/>
  </si>
  <si>
    <t>週ｱﾀﾘ勤務時間</t>
    <rPh sb="0" eb="1">
      <t>シュウ</t>
    </rPh>
    <rPh sb="4" eb="6">
      <t>キンム</t>
    </rPh>
    <rPh sb="6" eb="8">
      <t>ジカン</t>
    </rPh>
    <phoneticPr fontId="5"/>
  </si>
  <si>
    <t>看護</t>
    <rPh sb="0" eb="2">
      <t>カンゴ</t>
    </rPh>
    <phoneticPr fontId="47"/>
  </si>
  <si>
    <t>看護部中央滅菌室・手術室担当</t>
    <rPh sb="3" eb="5">
      <t>チュウオウ</t>
    </rPh>
    <rPh sb="5" eb="7">
      <t>メッキン</t>
    </rPh>
    <rPh sb="7" eb="8">
      <t>シツ</t>
    </rPh>
    <phoneticPr fontId="47"/>
  </si>
  <si>
    <t>看護師</t>
    <rPh sb="0" eb="3">
      <t>カンゴシ</t>
    </rPh>
    <phoneticPr fontId="47"/>
  </si>
  <si>
    <t>6時間*4日</t>
    <rPh sb="1" eb="3">
      <t>ジカン</t>
    </rPh>
    <rPh sb="5" eb="6">
      <t>ニチ</t>
    </rPh>
    <phoneticPr fontId="5"/>
  </si>
  <si>
    <t>看護部</t>
  </si>
  <si>
    <t>7時間45分*4日</t>
    <rPh sb="1" eb="3">
      <t>ジカン</t>
    </rPh>
    <rPh sb="5" eb="6">
      <t>フン</t>
    </rPh>
    <rPh sb="8" eb="9">
      <t>ニチ</t>
    </rPh>
    <phoneticPr fontId="5"/>
  </si>
  <si>
    <t>看護部外来・救急担当</t>
    <rPh sb="3" eb="5">
      <t>ガイライ</t>
    </rPh>
    <rPh sb="6" eb="8">
      <t>キュウキュウ</t>
    </rPh>
    <phoneticPr fontId="42"/>
  </si>
  <si>
    <t>6時間*5日</t>
    <rPh sb="1" eb="3">
      <t>ジカン</t>
    </rPh>
    <rPh sb="5" eb="6">
      <t>ニチ</t>
    </rPh>
    <phoneticPr fontId="5"/>
  </si>
  <si>
    <t>医療業務員</t>
    <rPh sb="0" eb="2">
      <t>イリョウ</t>
    </rPh>
    <rPh sb="2" eb="5">
      <t>ギョウムイン</t>
    </rPh>
    <phoneticPr fontId="42"/>
  </si>
  <si>
    <t>助産師</t>
    <rPh sb="0" eb="3">
      <t>ジョサンシ</t>
    </rPh>
    <phoneticPr fontId="47"/>
  </si>
  <si>
    <t>庶務課</t>
    <rPh sb="0" eb="2">
      <t>ショム</t>
    </rPh>
    <rPh sb="2" eb="3">
      <t>カ</t>
    </rPh>
    <phoneticPr fontId="42"/>
  </si>
  <si>
    <t>技術職員</t>
    <rPh sb="0" eb="2">
      <t>ギジュツ</t>
    </rPh>
    <rPh sb="2" eb="4">
      <t>ショクイン</t>
    </rPh>
    <phoneticPr fontId="42"/>
  </si>
  <si>
    <t>経営企画課</t>
    <phoneticPr fontId="42"/>
  </si>
  <si>
    <t>　医事課</t>
    <rPh sb="1" eb="3">
      <t>イジ</t>
    </rPh>
    <rPh sb="3" eb="4">
      <t>カ</t>
    </rPh>
    <phoneticPr fontId="42"/>
  </si>
  <si>
    <t>合  計</t>
  </si>
  <si>
    <t>（注1）任期付医師7名、臨床研修医16名（他院からの臨床研修医は除く）を含む。</t>
    <rPh sb="4" eb="7">
      <t>ニンキツ</t>
    </rPh>
    <rPh sb="7" eb="9">
      <t>イシ</t>
    </rPh>
    <rPh sb="10" eb="11">
      <t>メイ</t>
    </rPh>
    <rPh sb="36" eb="37">
      <t>フク</t>
    </rPh>
    <phoneticPr fontId="11"/>
  </si>
  <si>
    <t>（注2）育休者33名（正規:医師6名、看護職員23名、栄養士2名、事務2名）を含む。</t>
    <rPh sb="11" eb="13">
      <t>セイキ</t>
    </rPh>
    <rPh sb="25" eb="26">
      <t>メイ</t>
    </rPh>
    <rPh sb="27" eb="30">
      <t>エイヨウシ</t>
    </rPh>
    <rPh sb="39" eb="40">
      <t>フク</t>
    </rPh>
    <phoneticPr fontId="11"/>
  </si>
  <si>
    <t>（注3）実人員には、再任用8名、任期付16名（任期付医師を除く）を含む。</t>
    <rPh sb="1" eb="2">
      <t>チュウ</t>
    </rPh>
    <rPh sb="4" eb="5">
      <t>ジツ</t>
    </rPh>
    <rPh sb="5" eb="7">
      <t>ジンイン</t>
    </rPh>
    <rPh sb="10" eb="13">
      <t>サイニンヨウ</t>
    </rPh>
    <rPh sb="14" eb="15">
      <t>メイ</t>
    </rPh>
    <rPh sb="16" eb="18">
      <t>ニンキ</t>
    </rPh>
    <rPh sb="18" eb="19">
      <t>ツキ</t>
    </rPh>
    <rPh sb="21" eb="22">
      <t>メイ</t>
    </rPh>
    <rPh sb="23" eb="28">
      <t>ニンキツキイシ</t>
    </rPh>
    <rPh sb="29" eb="30">
      <t>ノゾ</t>
    </rPh>
    <rPh sb="33" eb="34">
      <t>フク</t>
    </rPh>
    <phoneticPr fontId="40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</si>
  <si>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2"/>
  </si>
  <si>
    <t>科　目</t>
    <rPh sb="0" eb="1">
      <t>カ</t>
    </rPh>
    <rPh sb="2" eb="3">
      <t>メ</t>
    </rPh>
    <phoneticPr fontId="42"/>
  </si>
  <si>
    <t>内科</t>
    <rPh sb="0" eb="1">
      <t>ウチ</t>
    </rPh>
    <rPh sb="1" eb="2">
      <t>カ</t>
    </rPh>
    <phoneticPr fontId="42"/>
  </si>
  <si>
    <t>呼吸器科</t>
    <rPh sb="0" eb="3">
      <t>コキュウキ</t>
    </rPh>
    <rPh sb="3" eb="4">
      <t>カ</t>
    </rPh>
    <phoneticPr fontId="42"/>
  </si>
  <si>
    <t>循環器科</t>
    <rPh sb="0" eb="4">
      <t>ジュンカンキカ</t>
    </rPh>
    <phoneticPr fontId="42"/>
  </si>
  <si>
    <t>消化器科</t>
    <rPh sb="0" eb="4">
      <t>ショウカキカ</t>
    </rPh>
    <phoneticPr fontId="42"/>
  </si>
  <si>
    <t>外科</t>
    <rPh sb="0" eb="2">
      <t>ゲカ</t>
    </rPh>
    <phoneticPr fontId="42"/>
  </si>
  <si>
    <t>産科・婦人科</t>
    <rPh sb="0" eb="2">
      <t>サンカ</t>
    </rPh>
    <rPh sb="3" eb="5">
      <t>フジン</t>
    </rPh>
    <rPh sb="5" eb="6">
      <t>カ</t>
    </rPh>
    <phoneticPr fontId="42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</si>
  <si>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2"/>
  </si>
  <si>
    <t>神経内科</t>
    <rPh sb="0" eb="2">
      <t>シンケイ</t>
    </rPh>
    <rPh sb="2" eb="4">
      <t>ナイカ</t>
    </rPh>
    <phoneticPr fontId="42"/>
  </si>
  <si>
    <t>小児科</t>
    <rPh sb="0" eb="3">
      <t>ショウニカ</t>
    </rPh>
    <phoneticPr fontId="42"/>
  </si>
  <si>
    <t>皮膚科</t>
    <rPh sb="0" eb="3">
      <t>ヒフカ</t>
    </rPh>
    <phoneticPr fontId="42"/>
  </si>
  <si>
    <t>泌尿器科</t>
    <rPh sb="0" eb="4">
      <t>ヒニョウキカ</t>
    </rPh>
    <phoneticPr fontId="42"/>
  </si>
  <si>
    <t>眼科</t>
    <rPh sb="0" eb="2">
      <t>ガンカ</t>
    </rPh>
    <phoneticPr fontId="42"/>
  </si>
  <si>
    <t>耳鼻咽喉科</t>
    <rPh sb="0" eb="2">
      <t>ジビ</t>
    </rPh>
    <rPh sb="2" eb="5">
      <t>インコウカ</t>
    </rPh>
    <phoneticPr fontId="42"/>
  </si>
  <si>
    <t>整形外科</t>
    <rPh sb="0" eb="2">
      <t>セイケイ</t>
    </rPh>
    <rPh sb="2" eb="4">
      <t>ゲカ</t>
    </rPh>
    <phoneticPr fontId="42"/>
  </si>
  <si>
    <t>　※診療日数（日）</t>
    <rPh sb="2" eb="4">
      <t>シンリョウ</t>
    </rPh>
    <rPh sb="4" eb="6">
      <t>ニッスウ</t>
    </rPh>
    <rPh sb="7" eb="8">
      <t>ニチ</t>
    </rPh>
    <phoneticPr fontId="42"/>
  </si>
  <si>
    <t>　※一日平均</t>
    <rPh sb="2" eb="4">
      <t>イチニチ</t>
    </rPh>
    <rPh sb="4" eb="6">
      <t>ヘイキン</t>
    </rPh>
    <phoneticPr fontId="42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</si>
  <si>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2"/>
  </si>
  <si>
    <t>内  科</t>
    <rPh sb="0" eb="4">
      <t>ナイカ</t>
    </rPh>
    <phoneticPr fontId="42"/>
  </si>
  <si>
    <t>外  科</t>
    <rPh sb="0" eb="4">
      <t>ゲカ</t>
    </rPh>
    <phoneticPr fontId="42"/>
  </si>
  <si>
    <t>放射線科</t>
    <rPh sb="0" eb="4">
      <t>ホウシャセンカ</t>
    </rPh>
    <phoneticPr fontId="42"/>
  </si>
  <si>
    <t>麻酔科</t>
    <rPh sb="0" eb="2">
      <t>マスイ</t>
    </rPh>
    <rPh sb="2" eb="3">
      <t>カ</t>
    </rPh>
    <phoneticPr fontId="42"/>
  </si>
  <si>
    <t>眼  科</t>
    <rPh sb="0" eb="4">
      <t>ガンカ</t>
    </rPh>
    <phoneticPr fontId="42"/>
  </si>
  <si>
    <t>※診療日数（日）</t>
    <rPh sb="1" eb="3">
      <t>シンリョウ</t>
    </rPh>
    <rPh sb="3" eb="5">
      <t>ニッスウ</t>
    </rPh>
    <rPh sb="6" eb="7">
      <t>ニチ</t>
    </rPh>
    <phoneticPr fontId="42"/>
  </si>
  <si>
    <t>※一日平均</t>
    <rPh sb="1" eb="3">
      <t>イチニチ</t>
    </rPh>
    <rPh sb="3" eb="5">
      <t>ヘイキン</t>
    </rPh>
    <phoneticPr fontId="42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</si>
  <si>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2"/>
  </si>
  <si>
    <t>循環器科・呼吸器科</t>
    <rPh sb="0" eb="4">
      <t>ジュンカンキカ</t>
    </rPh>
    <rPh sb="5" eb="8">
      <t>コキュウキ</t>
    </rPh>
    <rPh sb="8" eb="9">
      <t>カ</t>
    </rPh>
    <phoneticPr fontId="42"/>
  </si>
  <si>
    <t>7-20. 事業会計</t>
    <rPh sb="6" eb="8">
      <t>ジギョウ</t>
    </rPh>
    <rPh sb="8" eb="10">
      <t>カイケイ</t>
    </rPh>
    <phoneticPr fontId="42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</si>
  <si>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2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</si>
  <si>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42"/>
  </si>
  <si>
    <t>（単位：円）</t>
    <rPh sb="1" eb="3">
      <t>タンイ</t>
    </rPh>
    <rPh sb="4" eb="5">
      <t>エン</t>
    </rPh>
    <phoneticPr fontId="42"/>
  </si>
  <si>
    <t>決算額</t>
    <rPh sb="0" eb="2">
      <t>ケッサン</t>
    </rPh>
    <rPh sb="2" eb="3">
      <t>ガク</t>
    </rPh>
    <phoneticPr fontId="42"/>
  </si>
  <si>
    <t>備　考</t>
    <rPh sb="0" eb="3">
      <t>ビコウ</t>
    </rPh>
    <phoneticPr fontId="42"/>
  </si>
  <si>
    <t>収益合計</t>
    <rPh sb="0" eb="2">
      <t>シュウエキ</t>
    </rPh>
    <rPh sb="2" eb="4">
      <t>ゴウケイ</t>
    </rPh>
    <phoneticPr fontId="11"/>
  </si>
  <si>
    <t>収入合計</t>
    <rPh sb="0" eb="2">
      <t>シュウニュウ</t>
    </rPh>
    <rPh sb="2" eb="4">
      <t>ゴウケイ</t>
    </rPh>
    <phoneticPr fontId="11"/>
  </si>
  <si>
    <t>医業収益</t>
    <rPh sb="0" eb="2">
      <t>イギョウ</t>
    </rPh>
    <rPh sb="2" eb="4">
      <t>シュウエキ</t>
    </rPh>
    <phoneticPr fontId="11"/>
  </si>
  <si>
    <t>企業債</t>
    <rPh sb="0" eb="3">
      <t>キギョウサイ</t>
    </rPh>
    <phoneticPr fontId="2"/>
  </si>
  <si>
    <t>医業外収益</t>
    <rPh sb="0" eb="2">
      <t>イギョウ</t>
    </rPh>
    <rPh sb="2" eb="3">
      <t>ソト</t>
    </rPh>
    <rPh sb="3" eb="5">
      <t>シュウエキ</t>
    </rPh>
    <phoneticPr fontId="11"/>
  </si>
  <si>
    <t>補助金</t>
    <rPh sb="0" eb="3">
      <t>ホジョキン</t>
    </rPh>
    <phoneticPr fontId="2"/>
  </si>
  <si>
    <t>特別利益</t>
    <rPh sb="0" eb="2">
      <t>トクベツ</t>
    </rPh>
    <rPh sb="2" eb="4">
      <t>リエキ</t>
    </rPh>
    <phoneticPr fontId="11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</si>
  <si>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1"/>
  </si>
  <si>
    <t>費用合計</t>
    <rPh sb="0" eb="2">
      <t>ヒヨウ</t>
    </rPh>
    <rPh sb="2" eb="4">
      <t>ゴウケイ</t>
    </rPh>
    <phoneticPr fontId="11"/>
  </si>
  <si>
    <t>他会計負担金</t>
    <rPh sb="0" eb="3">
      <t>タカイケイ</t>
    </rPh>
    <rPh sb="3" eb="6">
      <t>フタンキン</t>
    </rPh>
    <phoneticPr fontId="46"/>
  </si>
  <si>
    <t>医業費用</t>
    <rPh sb="0" eb="2">
      <t>イギョウ</t>
    </rPh>
    <rPh sb="2" eb="4">
      <t>ヒヨウ</t>
    </rPh>
    <phoneticPr fontId="11"/>
  </si>
  <si>
    <t>支出合計</t>
    <rPh sb="0" eb="2">
      <t>シシュツ</t>
    </rPh>
    <rPh sb="2" eb="4">
      <t>ゴウケイ</t>
    </rPh>
    <phoneticPr fontId="11"/>
  </si>
  <si>
    <t>医業外費用</t>
    <rPh sb="0" eb="2">
      <t>イギョウ</t>
    </rPh>
    <rPh sb="2" eb="3">
      <t>ソト</t>
    </rPh>
    <rPh sb="3" eb="5">
      <t>ヒヨウ</t>
    </rPh>
    <phoneticPr fontId="11"/>
  </si>
  <si>
    <t>建設改良費</t>
    <rPh sb="0" eb="2">
      <t>ケンセツ</t>
    </rPh>
    <rPh sb="2" eb="5">
      <t>カイリョウヒ</t>
    </rPh>
    <phoneticPr fontId="11"/>
  </si>
  <si>
    <t>特別損失</t>
    <rPh sb="0" eb="2">
      <t>トクベツ</t>
    </rPh>
    <rPh sb="2" eb="4">
      <t>ソンシツ</t>
    </rPh>
    <phoneticPr fontId="11"/>
  </si>
  <si>
    <t>企業債償還金</t>
    <rPh sb="0" eb="3">
      <t>キギョウサイ</t>
    </rPh>
    <rPh sb="3" eb="6">
      <t>ショウカンキン</t>
    </rPh>
    <phoneticPr fontId="11"/>
  </si>
  <si>
    <t>予備費</t>
    <rPh sb="0" eb="3">
      <t>ヨビヒ</t>
    </rPh>
    <phoneticPr fontId="11"/>
  </si>
  <si>
    <t>（注）備考欄の数値は、収益については仮受消費税額、費用及び支出については仮払消費税額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2"/>
  </si>
  <si>
    <t>　　　</t>
    <phoneticPr fontId="42"/>
  </si>
  <si>
    <t>7-21. 損益計算書</t>
    <phoneticPr fontId="42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</si>
  <si>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</si>
  <si>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</si>
  <si>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</si>
  <si>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</si>
  <si>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</si>
  <si>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</si>
  <si>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</si>
  <si>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</si>
  <si>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</si>
  <si>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</si>
  <si>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</si>
  <si>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</si>
  <si>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6"/>
  </si>
  <si>
    <t>雑損失</t>
  </si>
  <si>
    <t>特別損失</t>
  </si>
  <si>
    <t>過年度損益修正損</t>
  </si>
  <si>
    <t>その他特別損失</t>
    <rPh sb="2" eb="3">
      <t>タ</t>
    </rPh>
    <rPh sb="3" eb="7">
      <t>トクベツソンシツ</t>
    </rPh>
    <phoneticPr fontId="2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</si>
  <si>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2"/>
  </si>
  <si>
    <t>合　計</t>
  </si>
  <si>
    <t>（貸  方）</t>
  </si>
  <si>
    <t>科　目</t>
    <phoneticPr fontId="2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</si>
  <si>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</si>
  <si>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</si>
  <si>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</si>
  <si>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</si>
  <si>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</si>
  <si>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</si>
  <si>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</si>
  <si>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他会計補助金</t>
    <rPh sb="3" eb="5">
      <t>ホジョ</t>
    </rPh>
    <phoneticPr fontId="2"/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</si>
  <si>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</si>
  <si>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2"/>
  </si>
  <si>
    <t>その他医業外収益</t>
  </si>
  <si>
    <t>特別利益</t>
  </si>
  <si>
    <t>過年度損益修正益</t>
  </si>
  <si>
    <t>その他特別収益</t>
    <rPh sb="2" eb="3">
      <t>タ</t>
    </rPh>
    <rPh sb="3" eb="5">
      <t>トクベツ</t>
    </rPh>
    <rPh sb="5" eb="7">
      <t>シュウエキ</t>
    </rPh>
    <phoneticPr fontId="2"/>
  </si>
  <si>
    <t>当年度純損失</t>
    <rPh sb="4" eb="6">
      <t>ソンシツ</t>
    </rPh>
    <phoneticPr fontId="42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</si>
  <si>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</si>
  <si>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"/>
  </si>
  <si>
    <t>各年度末</t>
    <rPh sb="0" eb="1">
      <t>カク</t>
    </rPh>
    <rPh sb="1" eb="2">
      <t>ネン</t>
    </rPh>
    <phoneticPr fontId="2"/>
  </si>
  <si>
    <t>年度</t>
    <rPh sb="0" eb="1">
      <t>ネン</t>
    </rPh>
    <rPh sb="1" eb="2">
      <t>ド</t>
    </rPh>
    <phoneticPr fontId="42"/>
  </si>
  <si>
    <t>被保険者数</t>
    <rPh sb="0" eb="1">
      <t>ヒ</t>
    </rPh>
    <rPh sb="1" eb="4">
      <t>ホケンシャ</t>
    </rPh>
    <rPh sb="4" eb="5">
      <t>カズ</t>
    </rPh>
    <phoneticPr fontId="42"/>
  </si>
  <si>
    <t>加入率</t>
    <rPh sb="0" eb="3">
      <t>カニュウリツ</t>
    </rPh>
    <phoneticPr fontId="42"/>
  </si>
  <si>
    <t>国保世帯数</t>
    <rPh sb="0" eb="2">
      <t>コクホ</t>
    </rPh>
    <rPh sb="2" eb="4">
      <t>セタイ</t>
    </rPh>
    <rPh sb="4" eb="5">
      <t>カズ</t>
    </rPh>
    <phoneticPr fontId="42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</si>
  <si>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2"/>
  </si>
  <si>
    <t>（人）</t>
    <rPh sb="1" eb="2">
      <t>ヒト</t>
    </rPh>
    <phoneticPr fontId="42"/>
  </si>
  <si>
    <t>（％）</t>
    <phoneticPr fontId="42"/>
  </si>
  <si>
    <t>（世帯）</t>
    <rPh sb="1" eb="3">
      <t>セタイ</t>
    </rPh>
    <phoneticPr fontId="42"/>
  </si>
  <si>
    <t>一　般</t>
    <rPh sb="0" eb="1">
      <t>イッ</t>
    </rPh>
    <rPh sb="2" eb="3">
      <t>ハン</t>
    </rPh>
    <phoneticPr fontId="42"/>
  </si>
  <si>
    <t>退　職</t>
    <rPh sb="0" eb="1">
      <t>タイ</t>
    </rPh>
    <rPh sb="2" eb="3">
      <t>ショク</t>
    </rPh>
    <phoneticPr fontId="42"/>
  </si>
  <si>
    <t>令和2</t>
    <rPh sb="0" eb="1">
      <t>ガン</t>
    </rPh>
    <phoneticPr fontId="2"/>
  </si>
  <si>
    <t>3</t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</si>
  <si>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2"/>
  </si>
  <si>
    <t>7-23. 国民健康保険税賦課基準</t>
    <phoneticPr fontId="42"/>
  </si>
  <si>
    <t>（医療分）</t>
  </si>
  <si>
    <t>区　分</t>
  </si>
  <si>
    <t>令和5年度</t>
    <rPh sb="0" eb="2">
      <t>レイワ</t>
    </rPh>
    <rPh sb="3" eb="5">
      <t>ネンド</t>
    </rPh>
    <phoneticPr fontId="42"/>
  </si>
  <si>
    <t>7年度</t>
    <rPh sb="1" eb="3">
      <t>ネンド</t>
    </rPh>
    <phoneticPr fontId="42"/>
  </si>
  <si>
    <t>賦課割合</t>
  </si>
  <si>
    <t>税率（額）</t>
  </si>
  <si>
    <t>所得割</t>
  </si>
  <si>
    <t>均等割</t>
  </si>
  <si>
    <t>（介護分）</t>
  </si>
  <si>
    <t>（支援金分）</t>
  </si>
  <si>
    <t>（注）賦課割合は、当初賦課時点での割合</t>
    <rPh sb="1" eb="2">
      <t>チュウ</t>
    </rPh>
    <rPh sb="3" eb="7">
      <t>フカワリアイ</t>
    </rPh>
    <rPh sb="9" eb="13">
      <t>トウショフカ</t>
    </rPh>
    <rPh sb="13" eb="15">
      <t>ジテン</t>
    </rPh>
    <rPh sb="17" eb="19">
      <t>ワリアイ</t>
    </rPh>
    <phoneticPr fontId="2"/>
  </si>
  <si>
    <t>資料：国保年金課</t>
    <rPh sb="3" eb="8">
      <t>コクホネンキンカ</t>
    </rPh>
    <phoneticPr fontId="2"/>
  </si>
  <si>
    <t>7-24. 国民健康保険事業状況</t>
    <phoneticPr fontId="42"/>
  </si>
  <si>
    <t>（1）事業費</t>
    <phoneticPr fontId="42"/>
  </si>
  <si>
    <t>（単位：千円）</t>
    <phoneticPr fontId="46"/>
  </si>
  <si>
    <t>区  分</t>
  </si>
  <si>
    <t>平均被保険者</t>
  </si>
  <si>
    <t>世帯（世帯）</t>
    <rPh sb="3" eb="5">
      <t>セタイ</t>
    </rPh>
    <phoneticPr fontId="2"/>
  </si>
  <si>
    <t>人員（人）</t>
    <rPh sb="3" eb="4">
      <t>ニン</t>
    </rPh>
    <phoneticPr fontId="2"/>
  </si>
  <si>
    <t>収  入  額</t>
    <phoneticPr fontId="42"/>
  </si>
  <si>
    <t>支  出  額</t>
  </si>
  <si>
    <t>保険税
(現年度)</t>
  </si>
  <si>
    <t>調定額</t>
  </si>
  <si>
    <t>収納額</t>
  </si>
  <si>
    <t>収納率(%)</t>
  </si>
  <si>
    <t>資料：国保年金課</t>
    <rPh sb="3" eb="5">
      <t>コクホ</t>
    </rPh>
    <rPh sb="5" eb="8">
      <t>ネンキンカ</t>
    </rPh>
    <phoneticPr fontId="2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</si>
  <si>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2"/>
  </si>
  <si>
    <t>（単位：千円）</t>
    <rPh sb="1" eb="3">
      <t>タンイ</t>
    </rPh>
    <rPh sb="4" eb="5">
      <t>セン</t>
    </rPh>
    <rPh sb="5" eb="6">
      <t>エン</t>
    </rPh>
    <phoneticPr fontId="42"/>
  </si>
  <si>
    <t>令和4年度</t>
    <rPh sb="0" eb="2">
      <t>レイワ</t>
    </rPh>
    <rPh sb="3" eb="5">
      <t>ネンド</t>
    </rPh>
    <phoneticPr fontId="2"/>
  </si>
  <si>
    <t>5年度</t>
    <rPh sb="1" eb="3">
      <t>ネンド</t>
    </rPh>
    <phoneticPr fontId="2"/>
  </si>
  <si>
    <t>6年度</t>
    <rPh sb="1" eb="3">
      <t>ネンド</t>
    </rPh>
    <phoneticPr fontId="2"/>
  </si>
  <si>
    <t>金　額</t>
    <rPh sb="0" eb="1">
      <t>キン</t>
    </rPh>
    <rPh sb="2" eb="3">
      <t>ガク</t>
    </rPh>
    <phoneticPr fontId="42"/>
  </si>
  <si>
    <t>療養給付費</t>
    <rPh sb="0" eb="2">
      <t>リョウヨウ</t>
    </rPh>
    <rPh sb="2" eb="4">
      <t>キュウフ</t>
    </rPh>
    <rPh sb="4" eb="5">
      <t>ヒ</t>
    </rPh>
    <phoneticPr fontId="42"/>
  </si>
  <si>
    <t>療養費</t>
    <rPh sb="0" eb="3">
      <t>リョウヨウヒ</t>
    </rPh>
    <phoneticPr fontId="42"/>
  </si>
  <si>
    <t>高額療養費等</t>
    <rPh sb="0" eb="2">
      <t>コウガク</t>
    </rPh>
    <rPh sb="2" eb="5">
      <t>リョウヨウヒ</t>
    </rPh>
    <rPh sb="5" eb="6">
      <t>トウ</t>
    </rPh>
    <phoneticPr fontId="42"/>
  </si>
  <si>
    <t>その他給付</t>
    <rPh sb="2" eb="3">
      <t>タ</t>
    </rPh>
    <rPh sb="3" eb="5">
      <t>キュウフ</t>
    </rPh>
    <phoneticPr fontId="42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</si>
  <si>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</si>
  <si>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</si>
  <si>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</si>
  <si>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</si>
  <si>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</si>
  <si>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</si>
  <si>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</si>
  <si>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</si>
  <si>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</si>
  <si>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</si>
  <si>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</t>
  </si>
  <si>
    <t>7-6. 母子保健　（1）相談等の状況</t>
  </si>
  <si>
    <t>7-6. 母子保健　（2）４か月児健康診査状況</t>
  </si>
  <si>
    <t>7-6. 母子保健　（3）10か月児健康診査状況</t>
  </si>
  <si>
    <t>7-6. 母子保健　（4）１歳６か月児健康診査状況</t>
  </si>
  <si>
    <t>7-6. 母子保健　（5）３歳児健康診査状況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</si>
  <si>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</si>
  <si>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</si>
  <si>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</si>
  <si>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</si>
  <si>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</si>
  <si>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</si>
  <si>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</si>
  <si>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</si>
  <si>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</si>
  <si>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</si>
  <si>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</si>
  <si>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</si>
  <si>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</si>
  <si>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</si>
  <si>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</si>
  <si>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</si>
  <si>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7-22. 国民健康保険加入状況</t>
  </si>
  <si>
    <t>7-24. 国民健康保険事業状況　（1）事業費</t>
  </si>
  <si>
    <t>7-24. 国民健康保険事業状況　（2）給付等（退職者医療分含む）</t>
  </si>
  <si>
    <t>7-21. 損益計算書</t>
    <phoneticPr fontId="2"/>
  </si>
  <si>
    <t>7-23. 国民健康保険税賦課基準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</si>
</sst>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0.0_ "/>
    <numFmt numFmtId="186" formatCode="#,##0.000_ "/>
    <numFmt numFmtId="187" formatCode="\(0\)\ "/>
    <numFmt numFmtId="188" formatCode="\(0\)"/>
    <numFmt numFmtId="189" formatCode="0_);[Red]\(0\)"/>
    <numFmt numFmtId="190" formatCode="#,##0&quot;円&quot;"/>
  </numFmts>
  <fonts count="6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trike/>
      <sz val="10"/>
      <color rgb="FFFF0000"/>
      <name val="ＭＳ 明朝"/>
      <family val="1"/>
      <charset val="128"/>
    </font>
    <font>
      <sz val="26"/>
      <name val="ＭＳ 明朝"/>
      <family val="1"/>
      <charset val="128"/>
    </font>
    <font>
      <sz val="20"/>
      <color rgb="FFFF0000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ｺﾞｼｯｸ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7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10" fillId="0" borderId="0">
      <alignment vertical="center"/>
    </xf>
    <xf numFmtId="177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</cellStyleXfs>
  <cellXfs count="554">
    <xf numFmtId="0" fontId="0" fillId="0" borderId="0" xfId="0">
      <alignment vertical="center"/>
    </xf>
    <xf numFmtId="0" fontId="41" fillId="0" borderId="0" xfId="2" applyNumberFormat="1" applyFont="1" applyFill="1" applyBorder="1" applyAlignment="1" applyProtection="1">
      <alignment vertical="center"/>
    </xf>
    <xf numFmtId="0" fontId="43" fillId="0" borderId="0" xfId="2" applyNumberFormat="1" applyFont="1" applyFill="1" applyBorder="1" applyAlignment="1" applyProtection="1">
      <alignment vertical="center"/>
    </xf>
    <xf numFmtId="0" fontId="43" fillId="0" borderId="0" xfId="2" applyNumberFormat="1" applyFont="1" applyFill="1" applyAlignment="1" applyProtection="1">
      <alignment vertical="center"/>
    </xf>
    <xf numFmtId="0" fontId="43" fillId="0" borderId="0" xfId="2" applyNumberFormat="1" applyFont="1" applyFill="1" applyBorder="1" applyAlignment="1" applyProtection="1">
      <alignment horizontal="left" vertical="center" indent="1"/>
    </xf>
    <xf numFmtId="0" fontId="43" fillId="0" borderId="0" xfId="2" applyNumberFormat="1" applyFont="1" applyFill="1" applyBorder="1" applyAlignment="1" applyProtection="1">
      <alignment horizontal="right"/>
    </xf>
    <xf numFmtId="0" fontId="43" fillId="0" borderId="13" xfId="2" applyNumberFormat="1" applyFont="1" applyFill="1" applyBorder="1" applyAlignment="1" applyProtection="1">
      <alignment horizontal="center" vertical="center"/>
    </xf>
    <xf numFmtId="0" fontId="43" fillId="0" borderId="14" xfId="2" applyNumberFormat="1" applyFont="1" applyFill="1" applyBorder="1" applyAlignment="1" applyProtection="1">
      <alignment horizontal="center" vertical="center"/>
    </xf>
    <xf numFmtId="0" fontId="43" fillId="0" borderId="15" xfId="2" applyNumberFormat="1" applyFont="1" applyFill="1" applyBorder="1" applyAlignment="1" applyProtection="1">
      <alignment horizontal="center" vertical="center"/>
    </xf>
    <xf numFmtId="0" fontId="41" fillId="0" borderId="17" xfId="2" applyNumberFormat="1" applyFont="1" applyFill="1" applyBorder="1" applyAlignment="1" applyProtection="1">
      <alignment horizontal="center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0" fontId="43" fillId="0" borderId="19" xfId="2" applyNumberFormat="1" applyFont="1" applyFill="1" applyBorder="1" applyAlignment="1" applyProtection="1">
      <alignment horizontal="center" vertical="center"/>
    </xf>
    <xf numFmtId="178" fontId="43" fillId="0" borderId="0" xfId="2" applyNumberFormat="1" applyFont="1" applyFill="1" applyBorder="1" applyAlignment="1" applyProtection="1">
      <alignment horizontal="right" vertical="center"/>
    </xf>
    <xf numFmtId="179" fontId="43" fillId="0" borderId="23" xfId="2" applyNumberFormat="1" applyFont="1" applyFill="1" applyBorder="1" applyAlignment="1" applyProtection="1">
      <alignment horizontal="right" vertical="center"/>
    </xf>
    <xf numFmtId="0" fontId="41" fillId="0" borderId="19" xfId="2" applyNumberFormat="1" applyFont="1" applyFill="1" applyBorder="1" applyAlignment="1" applyProtection="1">
      <alignment horizontal="center" vertical="center"/>
    </xf>
    <xf numFmtId="0" fontId="43" fillId="0" borderId="24" xfId="2" applyNumberFormat="1" applyFont="1" applyFill="1" applyBorder="1" applyAlignment="1" applyProtection="1">
      <alignment horizontal="center" vertical="center"/>
    </xf>
    <xf numFmtId="178" fontId="43" fillId="0" borderId="23" xfId="2" applyNumberFormat="1" applyFont="1" applyFill="1" applyBorder="1" applyAlignment="1" applyProtection="1">
      <alignment horizontal="right" vertical="center"/>
    </xf>
    <xf numFmtId="0" fontId="41" fillId="0" borderId="26" xfId="2" applyNumberFormat="1" applyFont="1" applyFill="1" applyBorder="1" applyAlignment="1" applyProtection="1">
      <alignment horizontal="center" vertical="center"/>
    </xf>
    <xf numFmtId="0" fontId="43" fillId="0" borderId="27" xfId="2" applyNumberFormat="1" applyFont="1" applyFill="1" applyBorder="1" applyAlignment="1" applyProtection="1">
      <alignment vertical="center"/>
    </xf>
    <xf numFmtId="0" fontId="44" fillId="0" borderId="27" xfId="269" applyNumberFormat="1" applyFont="1" applyBorder="1" applyAlignment="1">
      <alignment vertical="center"/>
    </xf>
    <xf numFmtId="178" fontId="44" fillId="0" borderId="27" xfId="269" applyNumberFormat="1" applyFont="1" applyBorder="1" applyAlignment="1">
      <alignment vertical="center"/>
    </xf>
    <xf numFmtId="0" fontId="43" fillId="0" borderId="27" xfId="2" applyNumberFormat="1" applyFont="1" applyFill="1" applyBorder="1" applyAlignment="1" applyProtection="1">
      <alignment horizontal="right" vertical="center"/>
    </xf>
    <xf numFmtId="0" fontId="43" fillId="0" borderId="0" xfId="2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Alignment="1">
      <alignment vertical="center"/>
    </xf>
    <xf numFmtId="0" fontId="43" fillId="0" borderId="0" xfId="269" applyNumberFormat="1" applyFont="1" applyAlignment="1">
      <alignment vertical="center"/>
    </xf>
    <xf numFmtId="0" fontId="43" fillId="0" borderId="28" xfId="269" applyNumberFormat="1" applyFont="1" applyBorder="1" applyAlignment="1">
      <alignment horizontal="left" vertical="center" indent="1"/>
    </xf>
    <xf numFmtId="0" fontId="43" fillId="0" borderId="28" xfId="269" applyNumberFormat="1" applyFont="1" applyBorder="1"/>
    <xf numFmtId="0" fontId="43" fillId="0" borderId="28" xfId="269" applyNumberFormat="1" applyFont="1" applyBorder="1" applyAlignment="1">
      <alignment vertical="center"/>
    </xf>
    <xf numFmtId="0" fontId="43" fillId="0" borderId="28" xfId="269" applyNumberFormat="1" applyFont="1" applyBorder="1" applyAlignment="1">
      <alignment horizontal="right"/>
    </xf>
    <xf numFmtId="0" fontId="43" fillId="0" borderId="13" xfId="269" applyNumberFormat="1" applyFont="1" applyBorder="1" applyAlignment="1">
      <alignment horizontal="center" vertical="center" wrapText="1"/>
    </xf>
    <xf numFmtId="0" fontId="43" fillId="0" borderId="15" xfId="269" applyNumberFormat="1" applyFont="1" applyBorder="1" applyAlignment="1">
      <alignment horizontal="center" vertical="center"/>
    </xf>
    <xf numFmtId="0" fontId="41" fillId="0" borderId="17" xfId="269" applyNumberFormat="1" applyFont="1" applyBorder="1" applyAlignment="1">
      <alignment horizontal="center" vertical="center"/>
    </xf>
    <xf numFmtId="178" fontId="41" fillId="0" borderId="27" xfId="269" applyNumberFormat="1" applyFont="1" applyBorder="1" applyAlignment="1">
      <alignment vertical="center"/>
    </xf>
    <xf numFmtId="0" fontId="45" fillId="0" borderId="27" xfId="269" applyNumberFormat="1" applyFont="1" applyBorder="1" applyAlignment="1">
      <alignment horizontal="center" vertical="center"/>
    </xf>
    <xf numFmtId="0" fontId="43" fillId="0" borderId="19" xfId="269" applyNumberFormat="1" applyFont="1" applyBorder="1" applyAlignment="1">
      <alignment horizontal="left" vertical="center" indent="1"/>
    </xf>
    <xf numFmtId="178" fontId="43" fillId="0" borderId="0" xfId="269" applyNumberFormat="1" applyFont="1" applyAlignment="1">
      <alignment vertical="center"/>
    </xf>
    <xf numFmtId="180" fontId="43" fillId="0" borderId="0" xfId="269" applyNumberFormat="1" applyFont="1" applyAlignment="1">
      <alignment horizontal="center" vertical="center"/>
    </xf>
    <xf numFmtId="0" fontId="47" fillId="0" borderId="19" xfId="269" applyNumberFormat="1" applyFont="1" applyBorder="1" applyAlignment="1">
      <alignment horizontal="left" vertical="center" wrapText="1" indent="1"/>
    </xf>
    <xf numFmtId="0" fontId="43" fillId="0" borderId="27" xfId="269" applyNumberFormat="1" applyFont="1" applyBorder="1" applyAlignment="1">
      <alignment vertical="center"/>
    </xf>
    <xf numFmtId="0" fontId="48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Protection="1"/>
    <xf numFmtId="0" fontId="5" fillId="0" borderId="0" xfId="2" applyNumberFormat="1" applyFont="1" applyFill="1" applyProtection="1"/>
    <xf numFmtId="0" fontId="5" fillId="0" borderId="28" xfId="2" applyNumberFormat="1" applyFont="1" applyFill="1" applyBorder="1" applyAlignment="1" applyProtection="1">
      <alignment horizontal="left" vertical="center" indent="1"/>
    </xf>
    <xf numFmtId="0" fontId="5" fillId="0" borderId="28" xfId="2" applyNumberFormat="1" applyFont="1" applyFill="1" applyBorder="1" applyProtection="1"/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8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/>
    </xf>
    <xf numFmtId="178" fontId="48" fillId="0" borderId="29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0" fontId="5" fillId="0" borderId="24" xfId="269" applyNumberFormat="1" applyFont="1" applyBorder="1" applyAlignment="1">
      <alignment horizontal="center" vertical="center"/>
    </xf>
    <xf numFmtId="178" fontId="48" fillId="0" borderId="23" xfId="2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178" fontId="43" fillId="0" borderId="23" xfId="2" quotePrefix="1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center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48" fillId="0" borderId="0" xfId="2" applyNumberFormat="1" applyFont="1" applyFill="1" applyBorder="1" applyAlignment="1" applyProtection="1">
      <alignment horizontal="right" vertical="center"/>
    </xf>
    <xf numFmtId="178" fontId="43" fillId="0" borderId="0" xfId="2" quotePrefix="1" applyNumberFormat="1" applyFont="1" applyFill="1" applyBorder="1" applyAlignment="1" applyProtection="1">
      <alignment horizontal="right" vertical="center"/>
    </xf>
    <xf numFmtId="0" fontId="5" fillId="0" borderId="27" xfId="2" applyNumberFormat="1" applyFont="1" applyFill="1" applyBorder="1" applyAlignment="1" applyProtection="1">
      <alignment vertical="center"/>
    </xf>
    <xf numFmtId="0" fontId="5" fillId="0" borderId="27" xfId="2" applyNumberFormat="1" applyFont="1" applyFill="1" applyBorder="1" applyProtection="1"/>
    <xf numFmtId="0" fontId="5" fillId="0" borderId="27" xfId="2" applyNumberFormat="1" applyFont="1" applyFill="1" applyBorder="1" applyAlignment="1" applyProtection="1">
      <alignment horizontal="right" vertical="center"/>
    </xf>
    <xf numFmtId="0" fontId="43" fillId="0" borderId="28" xfId="2" applyNumberFormat="1" applyFont="1" applyFill="1" applyBorder="1" applyAlignment="1" applyProtection="1">
      <alignment horizontal="left" vertical="center" indent="1"/>
    </xf>
    <xf numFmtId="0" fontId="43" fillId="0" borderId="28" xfId="2" applyNumberFormat="1" applyFont="1" applyFill="1" applyBorder="1" applyAlignment="1" applyProtection="1">
      <alignment vertical="center"/>
    </xf>
    <xf numFmtId="0" fontId="43" fillId="0" borderId="28" xfId="2" applyNumberFormat="1" applyFont="1" applyFill="1" applyBorder="1" applyAlignment="1" applyProtection="1">
      <alignment horizontal="right"/>
    </xf>
    <xf numFmtId="0" fontId="43" fillId="0" borderId="13" xfId="2" applyNumberFormat="1" applyFont="1" applyFill="1" applyBorder="1" applyAlignment="1" applyProtection="1">
      <alignment horizontal="center" vertical="center" wrapText="1"/>
    </xf>
    <xf numFmtId="0" fontId="43" fillId="0" borderId="14" xfId="2" applyNumberFormat="1" applyFont="1" applyFill="1" applyBorder="1" applyAlignment="1" applyProtection="1">
      <alignment horizontal="center" vertical="center" wrapText="1"/>
    </xf>
    <xf numFmtId="0" fontId="43" fillId="0" borderId="15" xfId="2" applyNumberFormat="1" applyFont="1" applyFill="1" applyBorder="1" applyAlignment="1" applyProtection="1">
      <alignment horizontal="center" vertical="center" wrapText="1"/>
    </xf>
    <xf numFmtId="0" fontId="43" fillId="0" borderId="0" xfId="2" applyNumberFormat="1" applyFont="1" applyFill="1" applyAlignment="1" applyProtection="1">
      <alignment horizontal="center" vertical="center" wrapText="1"/>
    </xf>
    <xf numFmtId="0" fontId="43" fillId="0" borderId="17" xfId="2" applyNumberFormat="1" applyFont="1" applyFill="1" applyBorder="1" applyAlignment="1" applyProtection="1">
      <alignment horizontal="right" vertical="center" indent="1"/>
    </xf>
    <xf numFmtId="0" fontId="43" fillId="0" borderId="19" xfId="2" quotePrefix="1" applyNumberFormat="1" applyFont="1" applyFill="1" applyBorder="1" applyAlignment="1" applyProtection="1">
      <alignment horizontal="right" vertical="center" indent="1"/>
    </xf>
    <xf numFmtId="178" fontId="43" fillId="0" borderId="30" xfId="2" quotePrefix="1" applyNumberFormat="1" applyFont="1" applyFill="1" applyBorder="1" applyAlignment="1" applyProtection="1">
      <alignment horizontal="right" vertical="center"/>
    </xf>
    <xf numFmtId="178" fontId="43" fillId="0" borderId="28" xfId="2" quotePrefix="1" applyNumberFormat="1" applyFont="1" applyFill="1" applyBorder="1" applyAlignment="1" applyProtection="1">
      <alignment horizontal="right" vertical="center"/>
    </xf>
    <xf numFmtId="0" fontId="5" fillId="0" borderId="27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8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181" fontId="5" fillId="0" borderId="0" xfId="2" applyNumberFormat="1" applyFont="1" applyFill="1" applyBorder="1" applyAlignment="1" applyProtection="1">
      <alignment horizontal="center" vertical="center" shrinkToFit="1"/>
    </xf>
    <xf numFmtId="182" fontId="5" fillId="0" borderId="0" xfId="2" applyNumberFormat="1" applyFont="1" applyFill="1" applyBorder="1" applyAlignment="1" applyProtection="1">
      <alignment horizontal="center" vertical="center" shrinkToFit="1"/>
    </xf>
    <xf numFmtId="0" fontId="5" fillId="0" borderId="19" xfId="2" applyNumberFormat="1" applyFont="1" applyFill="1" applyBorder="1" applyAlignment="1" applyProtection="1">
      <alignment horizontal="center" vertical="center" shrinkToFit="1"/>
    </xf>
    <xf numFmtId="0" fontId="5" fillId="0" borderId="26" xfId="2" applyNumberFormat="1" applyFont="1" applyFill="1" applyBorder="1" applyAlignment="1" applyProtection="1">
      <alignment horizontal="distributed" vertical="center" indent="1"/>
    </xf>
    <xf numFmtId="178" fontId="5" fillId="0" borderId="29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distributed" vertical="center" indent="1"/>
    </xf>
    <xf numFmtId="178" fontId="5" fillId="0" borderId="23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Alignment="1" applyProtection="1">
      <alignment vertical="center"/>
    </xf>
    <xf numFmtId="183" fontId="5" fillId="0" borderId="0" xfId="2" applyNumberFormat="1" applyFont="1" applyFill="1" applyAlignment="1" applyProtection="1">
      <alignment horizontal="left" vertical="center"/>
    </xf>
    <xf numFmtId="183" fontId="5" fillId="0" borderId="23" xfId="2" applyNumberFormat="1" applyFont="1" applyFill="1" applyBorder="1" applyAlignment="1" applyProtection="1">
      <alignment horizontal="left" vertical="center"/>
    </xf>
    <xf numFmtId="0" fontId="5" fillId="0" borderId="32" xfId="2" applyNumberFormat="1" applyFont="1" applyFill="1" applyBorder="1" applyAlignment="1" applyProtection="1">
      <alignment horizontal="distributed" vertical="center" indent="1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28" xfId="2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0" fontId="5" fillId="0" borderId="32" xfId="2" quotePrefix="1" applyNumberFormat="1" applyFont="1" applyFill="1" applyBorder="1" applyAlignment="1" applyProtection="1">
      <alignment horizontal="right" vertical="center" indent="1"/>
    </xf>
    <xf numFmtId="178" fontId="5" fillId="0" borderId="33" xfId="2" applyNumberFormat="1" applyFont="1" applyFill="1" applyBorder="1" applyAlignment="1" applyProtection="1">
      <alignment vertical="center"/>
    </xf>
    <xf numFmtId="178" fontId="5" fillId="0" borderId="28" xfId="2" applyNumberFormat="1" applyFont="1" applyFill="1" applyBorder="1" applyAlignment="1" applyProtection="1">
      <alignment vertical="center"/>
    </xf>
    <xf numFmtId="178" fontId="5" fillId="0" borderId="27" xfId="2" applyNumberFormat="1" applyFont="1" applyFill="1" applyBorder="1" applyAlignment="1" applyProtection="1">
      <alignment horizontal="right" vertical="center"/>
    </xf>
    <xf numFmtId="178" fontId="5" fillId="0" borderId="30" xfId="2" applyNumberFormat="1" applyFont="1" applyFill="1" applyBorder="1" applyAlignment="1" applyProtection="1">
      <alignment horizontal="right" vertical="center"/>
    </xf>
    <xf numFmtId="0" fontId="52" fillId="0" borderId="0" xfId="2" applyNumberFormat="1" applyFont="1" applyFill="1" applyAlignment="1" applyProtection="1">
      <alignment vertical="center"/>
    </xf>
    <xf numFmtId="0" fontId="5" fillId="0" borderId="0" xfId="269" applyNumberFormat="1" applyFont="1" applyAlignment="1">
      <alignment vertical="center"/>
    </xf>
    <xf numFmtId="0" fontId="5" fillId="0" borderId="28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48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178" fontId="5" fillId="0" borderId="29" xfId="269" applyNumberFormat="1" applyFont="1" applyBorder="1" applyAlignment="1">
      <alignment vertical="center"/>
    </xf>
    <xf numFmtId="178" fontId="48" fillId="0" borderId="29" xfId="269" applyNumberFormat="1" applyFont="1" applyBorder="1" applyAlignment="1">
      <alignment vertical="center"/>
    </xf>
    <xf numFmtId="0" fontId="5" fillId="0" borderId="19" xfId="269" applyNumberFormat="1" applyFont="1" applyBorder="1" applyAlignment="1">
      <alignment horizontal="right" vertical="center" indent="1"/>
    </xf>
    <xf numFmtId="178" fontId="5" fillId="0" borderId="23" xfId="269" applyNumberFormat="1" applyFont="1" applyBorder="1" applyAlignment="1">
      <alignment vertical="center"/>
    </xf>
    <xf numFmtId="178" fontId="48" fillId="0" borderId="23" xfId="269" applyNumberFormat="1" applyFont="1" applyBorder="1" applyAlignment="1">
      <alignment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178" fontId="5" fillId="0" borderId="0" xfId="269" applyNumberFormat="1" applyFont="1" applyAlignment="1">
      <alignment vertical="center"/>
    </xf>
    <xf numFmtId="178" fontId="48" fillId="0" borderId="0" xfId="269" applyNumberFormat="1" applyFont="1" applyAlignment="1">
      <alignment vertical="center"/>
    </xf>
    <xf numFmtId="0" fontId="5" fillId="0" borderId="32" xfId="269" applyNumberFormat="1" applyFont="1" applyBorder="1" applyAlignment="1">
      <alignment horizontal="center" vertical="center"/>
    </xf>
    <xf numFmtId="178" fontId="48" fillId="0" borderId="28" xfId="269" applyNumberFormat="1" applyFont="1" applyBorder="1" applyAlignment="1">
      <alignment vertical="center"/>
    </xf>
    <xf numFmtId="0" fontId="3" fillId="0" borderId="27" xfId="269" applyNumberFormat="1" applyBorder="1" applyAlignment="1">
      <alignment vertical="center" wrapText="1"/>
    </xf>
    <xf numFmtId="0" fontId="5" fillId="0" borderId="0" xfId="269" applyNumberFormat="1" applyFont="1" applyAlignment="1">
      <alignment horizontal="right" vertical="center"/>
    </xf>
    <xf numFmtId="0" fontId="5" fillId="0" borderId="1" xfId="269" applyNumberFormat="1" applyFont="1" applyBorder="1" applyAlignment="1">
      <alignment horizontal="center" vertical="center"/>
    </xf>
    <xf numFmtId="178" fontId="5" fillId="0" borderId="34" xfId="2" applyNumberFormat="1" applyFont="1" applyFill="1" applyBorder="1" applyAlignment="1" applyProtection="1">
      <alignment vertical="center"/>
    </xf>
    <xf numFmtId="178" fontId="5" fillId="0" borderId="27" xfId="2" applyNumberFormat="1" applyFont="1" applyFill="1" applyBorder="1" applyAlignment="1" applyProtection="1">
      <alignment vertical="center"/>
    </xf>
    <xf numFmtId="178" fontId="5" fillId="0" borderId="30" xfId="2" applyNumberFormat="1" applyFont="1" applyFill="1" applyBorder="1" applyAlignment="1" applyProtection="1">
      <alignment vertical="center"/>
    </xf>
    <xf numFmtId="0" fontId="5" fillId="0" borderId="32" xfId="269" quotePrefix="1" applyNumberFormat="1" applyFont="1" applyBorder="1" applyAlignment="1">
      <alignment horizontal="right" vertical="center" indent="1"/>
    </xf>
    <xf numFmtId="0" fontId="50" fillId="0" borderId="0" xfId="2" applyNumberFormat="1" applyFont="1" applyFill="1" applyAlignment="1" applyProtection="1">
      <alignment vertical="center"/>
    </xf>
    <xf numFmtId="0" fontId="5" fillId="0" borderId="0" xfId="271" applyNumberFormat="1" applyFont="1" applyAlignment="1">
      <alignment horizontal="right" vertical="center"/>
    </xf>
    <xf numFmtId="0" fontId="5" fillId="0" borderId="28" xfId="2" applyNumberFormat="1" applyFont="1" applyFill="1" applyBorder="1" applyAlignment="1" applyProtection="1"/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horizontal="left" vertical="center"/>
    </xf>
    <xf numFmtId="0" fontId="5" fillId="0" borderId="28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184" fontId="5" fillId="0" borderId="0" xfId="2" applyNumberFormat="1" applyFont="1" applyFill="1" applyBorder="1" applyAlignment="1" applyProtection="1">
      <alignment horizontal="right" vertical="center"/>
    </xf>
    <xf numFmtId="0" fontId="50" fillId="0" borderId="27" xfId="2" applyNumberFormat="1" applyFont="1" applyFill="1" applyBorder="1" applyAlignment="1" applyProtection="1">
      <alignment vertical="center"/>
    </xf>
    <xf numFmtId="0" fontId="50" fillId="0" borderId="27" xfId="2" applyNumberFormat="1" applyFont="1" applyFill="1" applyBorder="1" applyAlignment="1" applyProtection="1">
      <alignment horizontal="centerContinuous" vertical="center"/>
    </xf>
    <xf numFmtId="0" fontId="50" fillId="0" borderId="27" xfId="2" applyNumberFormat="1" applyFont="1" applyFill="1" applyBorder="1" applyProtection="1"/>
    <xf numFmtId="0" fontId="50" fillId="0" borderId="0" xfId="2" applyNumberFormat="1" applyFont="1" applyFill="1" applyProtection="1"/>
    <xf numFmtId="0" fontId="3" fillId="0" borderId="0" xfId="269" applyNumberFormat="1"/>
    <xf numFmtId="0" fontId="5" fillId="0" borderId="3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36" xfId="2" applyNumberFormat="1" applyFont="1" applyFill="1" applyBorder="1" applyAlignment="1" applyProtection="1">
      <alignment horizontal="center" vertical="center"/>
    </xf>
    <xf numFmtId="178" fontId="5" fillId="0" borderId="33" xfId="2" applyNumberFormat="1" applyFont="1" applyFill="1" applyBorder="1" applyAlignment="1" applyProtection="1">
      <alignment horizontal="right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Continuous" vertical="center"/>
    </xf>
    <xf numFmtId="0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178" fontId="5" fillId="0" borderId="0" xfId="2" quotePrefix="1" applyNumberFormat="1" applyFont="1" applyFill="1" applyBorder="1" applyAlignment="1" applyProtection="1">
      <alignment vertical="center"/>
    </xf>
    <xf numFmtId="0" fontId="40" fillId="0" borderId="0" xfId="269" applyNumberFormat="1" applyFont="1" applyAlignment="1">
      <alignment vertical="center"/>
    </xf>
    <xf numFmtId="0" fontId="5" fillId="0" borderId="28" xfId="8" applyNumberFormat="1" applyFont="1" applyFill="1" applyBorder="1" applyAlignment="1" applyProtection="1">
      <alignment horizontal="right"/>
    </xf>
    <xf numFmtId="178" fontId="5" fillId="0" borderId="30" xfId="269" applyNumberFormat="1" applyFont="1" applyBorder="1" applyAlignment="1">
      <alignment horizontal="right" vertical="center" shrinkToFit="1"/>
    </xf>
    <xf numFmtId="183" fontId="5" fillId="0" borderId="0" xfId="269" applyNumberFormat="1" applyFont="1" applyAlignment="1">
      <alignment horizontal="left" vertical="center" shrinkToFit="1"/>
    </xf>
    <xf numFmtId="178" fontId="5" fillId="0" borderId="0" xfId="269" applyNumberFormat="1" applyFont="1" applyAlignment="1">
      <alignment horizontal="right" vertical="center" shrinkToFit="1"/>
    </xf>
    <xf numFmtId="178" fontId="48" fillId="0" borderId="0" xfId="269" applyNumberFormat="1" applyFont="1" applyAlignment="1">
      <alignment horizontal="right" vertical="center" shrinkToFit="1"/>
    </xf>
    <xf numFmtId="183" fontId="48" fillId="0" borderId="0" xfId="269" applyNumberFormat="1" applyFont="1" applyAlignment="1">
      <alignment horizontal="left" vertical="center" shrinkToFit="1"/>
    </xf>
    <xf numFmtId="0" fontId="50" fillId="0" borderId="27" xfId="269" applyNumberFormat="1" applyFont="1" applyBorder="1" applyAlignment="1">
      <alignment vertical="center"/>
    </xf>
    <xf numFmtId="0" fontId="6" fillId="0" borderId="27" xfId="269" applyNumberFormat="1" applyFont="1" applyBorder="1" applyAlignment="1">
      <alignment vertical="center"/>
    </xf>
    <xf numFmtId="0" fontId="6" fillId="0" borderId="27" xfId="269" applyNumberFormat="1" applyFont="1" applyBorder="1" applyAlignment="1">
      <alignment vertical="top"/>
    </xf>
    <xf numFmtId="0" fontId="5" fillId="0" borderId="27" xfId="269" applyNumberFormat="1" applyFont="1" applyBorder="1" applyAlignment="1">
      <alignment horizontal="right" vertical="top"/>
    </xf>
    <xf numFmtId="0" fontId="48" fillId="0" borderId="0" xfId="2" applyNumberFormat="1" applyFont="1" applyFill="1" applyAlignment="1" applyProtection="1">
      <alignment horizontal="left" vertical="center"/>
    </xf>
    <xf numFmtId="49" fontId="5" fillId="0" borderId="0" xfId="269" applyNumberFormat="1" applyFont="1" applyAlignment="1">
      <alignment vertical="center"/>
    </xf>
    <xf numFmtId="0" fontId="5" fillId="0" borderId="27" xfId="2" applyNumberFormat="1" applyFont="1" applyFill="1" applyBorder="1" applyAlignment="1" applyProtection="1">
      <alignment horizontal="right"/>
    </xf>
    <xf numFmtId="0" fontId="41" fillId="0" borderId="0" xfId="2" applyNumberFormat="1" applyFont="1" applyFill="1" applyAlignment="1" applyProtection="1">
      <alignment vertical="center"/>
    </xf>
    <xf numFmtId="0" fontId="43" fillId="0" borderId="19" xfId="2" applyNumberFormat="1" applyFont="1" applyFill="1" applyBorder="1" applyAlignment="1" applyProtection="1">
      <alignment horizontal="right" vertical="center" indent="1"/>
    </xf>
    <xf numFmtId="178" fontId="43" fillId="0" borderId="30" xfId="2" applyNumberFormat="1" applyFont="1" applyFill="1" applyBorder="1" applyAlignment="1" applyProtection="1">
      <alignment vertical="center"/>
    </xf>
    <xf numFmtId="183" fontId="43" fillId="0" borderId="0" xfId="269" applyNumberFormat="1" applyFont="1" applyAlignment="1">
      <alignment horizontal="center" vertical="center"/>
    </xf>
    <xf numFmtId="0" fontId="43" fillId="0" borderId="0" xfId="2" quotePrefix="1" applyNumberFormat="1" applyFont="1" applyFill="1" applyBorder="1" applyAlignment="1" applyProtection="1">
      <alignment horizontal="right" vertical="center" indent="1"/>
    </xf>
    <xf numFmtId="0" fontId="54" fillId="0" borderId="27" xfId="2" applyNumberFormat="1" applyFont="1" applyFill="1" applyBorder="1" applyAlignment="1" applyProtection="1">
      <alignment vertical="center"/>
    </xf>
    <xf numFmtId="0" fontId="48" fillId="0" borderId="0" xfId="269" applyNumberFormat="1" applyFont="1" applyAlignment="1">
      <alignment vertical="center"/>
    </xf>
    <xf numFmtId="0" fontId="5" fillId="0" borderId="28" xfId="269" applyNumberFormat="1" applyFont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48" fillId="0" borderId="28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178" fontId="48" fillId="0" borderId="3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28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horizontal="center" vertical="center"/>
    </xf>
    <xf numFmtId="0" fontId="55" fillId="0" borderId="27" xfId="269" applyNumberFormat="1" applyFont="1" applyBorder="1" applyAlignment="1">
      <alignment vertical="center"/>
    </xf>
    <xf numFmtId="0" fontId="5" fillId="0" borderId="27" xfId="269" applyNumberFormat="1" applyFont="1" applyBorder="1" applyAlignment="1">
      <alignment horizontal="right" vertical="center"/>
    </xf>
    <xf numFmtId="0" fontId="5" fillId="34" borderId="27" xfId="269" applyNumberFormat="1" applyFont="1" applyFill="1" applyBorder="1" applyAlignment="1">
      <alignment horizontal="right" vertical="center" indent="1"/>
    </xf>
    <xf numFmtId="178" fontId="48" fillId="0" borderId="30" xfId="269" applyNumberFormat="1" applyFont="1" applyBorder="1" applyAlignment="1">
      <alignment vertical="center"/>
    </xf>
    <xf numFmtId="0" fontId="5" fillId="34" borderId="0" xfId="269" quotePrefix="1" applyNumberFormat="1" applyFont="1" applyFill="1" applyAlignment="1">
      <alignment horizontal="right" vertical="center" indent="1"/>
    </xf>
    <xf numFmtId="0" fontId="5" fillId="34" borderId="28" xfId="269" quotePrefix="1" applyNumberFormat="1" applyFont="1" applyFill="1" applyBorder="1" applyAlignment="1">
      <alignment horizontal="right" vertical="center" indent="1"/>
    </xf>
    <xf numFmtId="178" fontId="48" fillId="0" borderId="3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center" vertical="center"/>
    </xf>
    <xf numFmtId="0" fontId="55" fillId="0" borderId="0" xfId="269" applyNumberFormat="1" applyFont="1" applyAlignment="1">
      <alignment vertical="center"/>
    </xf>
    <xf numFmtId="0" fontId="5" fillId="0" borderId="1" xfId="269" applyNumberFormat="1" applyFont="1" applyBorder="1" applyAlignment="1">
      <alignment horizontal="center" vertical="center" wrapText="1"/>
    </xf>
    <xf numFmtId="0" fontId="57" fillId="0" borderId="0" xfId="269" applyNumberFormat="1" applyFont="1" applyAlignment="1">
      <alignment vertical="center"/>
    </xf>
    <xf numFmtId="0" fontId="5" fillId="0" borderId="0" xfId="86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86" applyNumberFormat="1" applyFont="1" applyFill="1" applyBorder="1" applyAlignment="1" applyProtection="1">
      <alignment horizontal="right"/>
    </xf>
    <xf numFmtId="0" fontId="5" fillId="0" borderId="34" xfId="86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top"/>
    </xf>
    <xf numFmtId="0" fontId="5" fillId="0" borderId="38" xfId="2" applyNumberFormat="1" applyFont="1" applyFill="1" applyBorder="1" applyAlignment="1" applyProtection="1">
      <alignment horizontal="left" vertical="center" wrapText="1"/>
    </xf>
    <xf numFmtId="0" fontId="5" fillId="0" borderId="27" xfId="86" applyNumberFormat="1" applyFont="1" applyFill="1" applyBorder="1" applyAlignment="1" applyProtection="1">
      <alignment horizontal="right" vertical="center" wrapText="1"/>
    </xf>
    <xf numFmtId="0" fontId="5" fillId="0" borderId="18" xfId="2" applyNumberFormat="1" applyFont="1" applyFill="1" applyBorder="1" applyAlignment="1" applyProtection="1">
      <alignment horizontal="center" vertical="top"/>
    </xf>
    <xf numFmtId="0" fontId="5" fillId="0" borderId="39" xfId="2" applyNumberFormat="1" applyFont="1" applyFill="1" applyBorder="1" applyAlignment="1" applyProtection="1">
      <alignment horizontal="left" vertical="center" wrapText="1"/>
    </xf>
    <xf numFmtId="0" fontId="5" fillId="0" borderId="0" xfId="86" applyNumberFormat="1" applyFont="1" applyFill="1" applyBorder="1" applyAlignment="1" applyProtection="1">
      <alignment horizontal="right" vertical="center" wrapText="1"/>
    </xf>
    <xf numFmtId="0" fontId="5" fillId="0" borderId="19" xfId="2" applyNumberFormat="1" applyFont="1" applyFill="1" applyBorder="1" applyAlignment="1" applyProtection="1">
      <alignment horizontal="left" vertical="center" wrapText="1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center" vertical="top"/>
    </xf>
    <xf numFmtId="0" fontId="5" fillId="0" borderId="25" xfId="2" applyNumberFormat="1" applyFont="1" applyFill="1" applyBorder="1" applyAlignment="1" applyProtection="1">
      <alignment horizontal="left" vertical="center" wrapText="1" indent="1"/>
    </xf>
    <xf numFmtId="0" fontId="5" fillId="0" borderId="26" xfId="2" applyNumberFormat="1" applyFont="1" applyFill="1" applyBorder="1" applyAlignment="1" applyProtection="1">
      <alignment vertical="center"/>
    </xf>
    <xf numFmtId="178" fontId="5" fillId="0" borderId="40" xfId="2" applyNumberFormat="1" applyFont="1" applyFill="1" applyBorder="1" applyAlignment="1" applyProtection="1">
      <alignment horizontal="right" vertical="center"/>
    </xf>
    <xf numFmtId="184" fontId="5" fillId="0" borderId="29" xfId="86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wrapText="1" indent="1"/>
    </xf>
    <xf numFmtId="0" fontId="6" fillId="0" borderId="0" xfId="2" applyNumberFormat="1" applyFont="1" applyFill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8" fontId="5" fillId="0" borderId="41" xfId="2" applyNumberFormat="1" applyFont="1" applyFill="1" applyBorder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0" fontId="5" fillId="0" borderId="42" xfId="2" applyNumberFormat="1" applyFont="1" applyFill="1" applyBorder="1" applyAlignment="1" applyProtection="1">
      <alignment vertical="center"/>
    </xf>
    <xf numFmtId="0" fontId="5" fillId="0" borderId="31" xfId="2" applyNumberFormat="1" applyFont="1" applyFill="1" applyBorder="1" applyAlignment="1" applyProtection="1">
      <alignment horizontal="left" vertical="center" indent="1"/>
    </xf>
    <xf numFmtId="0" fontId="5" fillId="0" borderId="43" xfId="2" applyNumberFormat="1" applyFont="1" applyFill="1" applyBorder="1" applyAlignment="1" applyProtection="1">
      <alignment vertical="center"/>
    </xf>
    <xf numFmtId="184" fontId="5" fillId="0" borderId="28" xfId="2" applyNumberFormat="1" applyFont="1" applyFill="1" applyBorder="1" applyAlignment="1" applyProtection="1">
      <alignment vertical="center"/>
    </xf>
    <xf numFmtId="0" fontId="1" fillId="0" borderId="0" xfId="268">
      <alignment vertical="center"/>
    </xf>
    <xf numFmtId="0" fontId="5" fillId="0" borderId="0" xfId="86" applyNumberFormat="1" applyFont="1" applyFill="1" applyAlignment="1" applyProtection="1">
      <alignment horizontal="right" vertical="center"/>
    </xf>
    <xf numFmtId="185" fontId="5" fillId="0" borderId="0" xfId="86" applyNumberFormat="1" applyFont="1" applyFill="1" applyBorder="1" applyAlignment="1" applyProtection="1">
      <alignment horizontal="right"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186" fontId="5" fillId="0" borderId="27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left" vertical="center" indent="1"/>
    </xf>
    <xf numFmtId="186" fontId="5" fillId="0" borderId="28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right" vertical="center"/>
    </xf>
    <xf numFmtId="184" fontId="5" fillId="0" borderId="13" xfId="2" applyNumberFormat="1" applyFont="1" applyFill="1" applyBorder="1" applyAlignment="1" applyProtection="1">
      <alignment horizontal="right" vertical="center"/>
    </xf>
    <xf numFmtId="186" fontId="5" fillId="0" borderId="1" xfId="2" applyNumberFormat="1" applyFont="1" applyFill="1" applyBorder="1" applyAlignment="1" applyProtection="1">
      <alignment vertical="center"/>
    </xf>
    <xf numFmtId="0" fontId="59" fillId="0" borderId="0" xfId="2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Border="1" applyAlignment="1">
      <alignment horizontal="left" vertical="center" indent="1"/>
    </xf>
    <xf numFmtId="0" fontId="5" fillId="0" borderId="28" xfId="269" applyNumberFormat="1" applyFont="1" applyBorder="1" applyAlignment="1">
      <alignment horizontal="right" vertical="center"/>
    </xf>
    <xf numFmtId="187" fontId="5" fillId="0" borderId="29" xfId="273" applyNumberFormat="1" applyFont="1" applyFill="1" applyBorder="1" applyAlignment="1">
      <alignment horizontal="left" vertical="center"/>
    </xf>
    <xf numFmtId="188" fontId="5" fillId="0" borderId="29" xfId="273" applyNumberFormat="1" applyFont="1" applyFill="1" applyBorder="1" applyAlignment="1">
      <alignment horizontal="left" vertical="center"/>
    </xf>
    <xf numFmtId="178" fontId="5" fillId="0" borderId="21" xfId="269" applyNumberFormat="1" applyFont="1" applyBorder="1" applyAlignment="1">
      <alignment vertical="center"/>
    </xf>
    <xf numFmtId="0" fontId="5" fillId="0" borderId="19" xfId="269" applyNumberFormat="1" applyFont="1" applyBorder="1" applyAlignment="1">
      <alignment horizontal="left" vertical="center" indent="1"/>
    </xf>
    <xf numFmtId="187" fontId="5" fillId="0" borderId="0" xfId="273" applyNumberFormat="1" applyFont="1" applyFill="1" applyBorder="1" applyAlignment="1">
      <alignment horizontal="left" vertical="center"/>
    </xf>
    <xf numFmtId="188" fontId="5" fillId="0" borderId="0" xfId="273" applyNumberFormat="1" applyFont="1" applyFill="1" applyBorder="1" applyAlignment="1">
      <alignment horizontal="left" vertical="center"/>
    </xf>
    <xf numFmtId="187" fontId="5" fillId="0" borderId="0" xfId="269" applyNumberFormat="1" applyFont="1" applyAlignment="1">
      <alignment horizontal="left" vertical="center"/>
    </xf>
    <xf numFmtId="188" fontId="5" fillId="0" borderId="0" xfId="269" applyNumberFormat="1" applyFont="1" applyAlignment="1">
      <alignment horizontal="left" vertical="center"/>
    </xf>
    <xf numFmtId="0" fontId="5" fillId="0" borderId="26" xfId="269" applyNumberFormat="1" applyFont="1" applyBorder="1" applyAlignment="1">
      <alignment horizontal="left" vertical="center" indent="1"/>
    </xf>
    <xf numFmtId="187" fontId="5" fillId="0" borderId="29" xfId="269" applyNumberFormat="1" applyFont="1" applyBorder="1" applyAlignment="1">
      <alignment horizontal="left" vertical="center"/>
    </xf>
    <xf numFmtId="188" fontId="5" fillId="0" borderId="29" xfId="269" applyNumberFormat="1" applyFont="1" applyBorder="1" applyAlignment="1">
      <alignment horizontal="left" vertical="center"/>
    </xf>
    <xf numFmtId="0" fontId="5" fillId="0" borderId="24" xfId="269" applyNumberFormat="1" applyFont="1" applyBorder="1" applyAlignment="1">
      <alignment horizontal="left" vertical="center" indent="1"/>
    </xf>
    <xf numFmtId="187" fontId="5" fillId="0" borderId="23" xfId="269" applyNumberFormat="1" applyFont="1" applyBorder="1" applyAlignment="1">
      <alignment horizontal="left" vertical="center"/>
    </xf>
    <xf numFmtId="188" fontId="5" fillId="0" borderId="23" xfId="269" applyNumberFormat="1" applyFont="1" applyBorder="1" applyAlignment="1">
      <alignment horizontal="left" vertical="center"/>
    </xf>
    <xf numFmtId="0" fontId="5" fillId="0" borderId="32" xfId="269" applyNumberFormat="1" applyFont="1" applyBorder="1" applyAlignment="1">
      <alignment horizontal="left" vertical="center" indent="1"/>
    </xf>
    <xf numFmtId="0" fontId="60" fillId="0" borderId="0" xfId="269" applyNumberFormat="1" applyFont="1" applyAlignment="1">
      <alignment vertical="center"/>
    </xf>
    <xf numFmtId="0" fontId="43" fillId="0" borderId="0" xfId="269" applyNumberFormat="1" applyFont="1" applyAlignment="1">
      <alignment vertical="center" shrinkToFit="1"/>
    </xf>
    <xf numFmtId="0" fontId="43" fillId="0" borderId="19" xfId="269" applyNumberFormat="1" applyFont="1" applyBorder="1" applyAlignment="1">
      <alignment vertical="center" shrinkToFit="1"/>
    </xf>
    <xf numFmtId="0" fontId="43" fillId="0" borderId="14" xfId="269" applyNumberFormat="1" applyFont="1" applyBorder="1" applyAlignment="1">
      <alignment vertical="center" shrinkToFit="1"/>
    </xf>
    <xf numFmtId="0" fontId="43" fillId="0" borderId="0" xfId="269" applyNumberFormat="1" applyFont="1" applyAlignment="1">
      <alignment horizontal="right" vertical="center" shrinkToFit="1"/>
    </xf>
    <xf numFmtId="0" fontId="43" fillId="0" borderId="19" xfId="269" applyNumberFormat="1" applyFont="1" applyBorder="1" applyAlignment="1">
      <alignment horizontal="right" vertical="center" shrinkToFit="1"/>
    </xf>
    <xf numFmtId="0" fontId="5" fillId="0" borderId="0" xfId="269" applyNumberFormat="1" applyFont="1" applyAlignment="1">
      <alignment horizontal="center" vertical="center" wrapText="1"/>
    </xf>
    <xf numFmtId="0" fontId="43" fillId="0" borderId="0" xfId="269" applyNumberFormat="1" applyFont="1" applyAlignment="1">
      <alignment horizontal="center" vertical="center" wrapText="1"/>
    </xf>
    <xf numFmtId="20" fontId="43" fillId="0" borderId="0" xfId="269" applyNumberFormat="1" applyFont="1" applyAlignment="1">
      <alignment vertical="center" shrinkToFit="1"/>
    </xf>
    <xf numFmtId="20" fontId="43" fillId="0" borderId="0" xfId="269" applyNumberFormat="1" applyFont="1" applyAlignment="1">
      <alignment horizontal="right" vertical="center" shrinkToFit="1"/>
    </xf>
    <xf numFmtId="0" fontId="43" fillId="0" borderId="14" xfId="269" applyNumberFormat="1" applyFont="1" applyBorder="1" applyAlignment="1">
      <alignment horizontal="center" vertical="center"/>
    </xf>
    <xf numFmtId="178" fontId="43" fillId="0" borderId="0" xfId="269" applyNumberFormat="1" applyFont="1" applyAlignment="1">
      <alignment horizontal="right" vertical="center"/>
    </xf>
    <xf numFmtId="184" fontId="43" fillId="0" borderId="0" xfId="269" applyNumberFormat="1" applyFont="1" applyAlignment="1">
      <alignment vertical="center"/>
    </xf>
    <xf numFmtId="179" fontId="43" fillId="0" borderId="0" xfId="269" applyNumberFormat="1" applyFont="1" applyAlignment="1">
      <alignment vertical="center"/>
    </xf>
    <xf numFmtId="0" fontId="43" fillId="0" borderId="42" xfId="269" applyNumberFormat="1" applyFont="1" applyBorder="1" applyAlignment="1">
      <alignment horizontal="left" vertical="center"/>
    </xf>
    <xf numFmtId="178" fontId="43" fillId="0" borderId="29" xfId="269" applyNumberFormat="1" applyFont="1" applyBorder="1" applyAlignment="1">
      <alignment horizontal="right" vertical="center"/>
    </xf>
    <xf numFmtId="178" fontId="43" fillId="0" borderId="29" xfId="269" applyNumberFormat="1" applyFont="1" applyBorder="1" applyAlignment="1">
      <alignment vertical="center"/>
    </xf>
    <xf numFmtId="179" fontId="43" fillId="0" borderId="29" xfId="269" applyNumberFormat="1" applyFont="1" applyBorder="1" applyAlignment="1">
      <alignment vertical="center"/>
    </xf>
    <xf numFmtId="0" fontId="43" fillId="0" borderId="39" xfId="269" applyNumberFormat="1" applyFont="1" applyBorder="1" applyAlignment="1">
      <alignment horizontal="left" vertical="center"/>
    </xf>
    <xf numFmtId="0" fontId="43" fillId="0" borderId="44" xfId="269" applyNumberFormat="1" applyFont="1" applyBorder="1" applyAlignment="1">
      <alignment horizontal="center" vertical="center"/>
    </xf>
    <xf numFmtId="178" fontId="43" fillId="0" borderId="23" xfId="269" applyNumberFormat="1" applyFont="1" applyBorder="1" applyAlignment="1">
      <alignment horizontal="right" vertical="center"/>
    </xf>
    <xf numFmtId="184" fontId="43" fillId="0" borderId="23" xfId="269" applyNumberFormat="1" applyFont="1" applyBorder="1" applyAlignment="1">
      <alignment vertical="center"/>
    </xf>
    <xf numFmtId="179" fontId="43" fillId="0" borderId="23" xfId="269" applyNumberFormat="1" applyFont="1" applyBorder="1" applyAlignment="1">
      <alignment vertical="center"/>
    </xf>
    <xf numFmtId="0" fontId="43" fillId="0" borderId="18" xfId="269" applyNumberFormat="1" applyFont="1" applyBorder="1" applyAlignment="1">
      <alignment horizontal="left" vertical="center" indent="1"/>
    </xf>
    <xf numFmtId="0" fontId="43" fillId="0" borderId="39" xfId="269" applyNumberFormat="1" applyFont="1" applyBorder="1" applyAlignment="1">
      <alignment horizontal="center" vertical="center"/>
    </xf>
    <xf numFmtId="184" fontId="43" fillId="0" borderId="29" xfId="269" applyNumberFormat="1" applyFont="1" applyBorder="1" applyAlignment="1">
      <alignment vertical="center"/>
    </xf>
    <xf numFmtId="0" fontId="43" fillId="0" borderId="14" xfId="269" applyNumberFormat="1" applyFont="1" applyBorder="1" applyAlignment="1">
      <alignment vertical="center"/>
    </xf>
    <xf numFmtId="0" fontId="43" fillId="0" borderId="45" xfId="269" applyNumberFormat="1" applyFont="1" applyBorder="1" applyAlignment="1">
      <alignment horizontal="left" vertical="center" indent="1"/>
    </xf>
    <xf numFmtId="0" fontId="43" fillId="0" borderId="46" xfId="269" applyNumberFormat="1" applyFont="1" applyBorder="1" applyAlignment="1">
      <alignment horizontal="left" vertical="center"/>
    </xf>
    <xf numFmtId="178" fontId="43" fillId="0" borderId="21" xfId="269" applyNumberFormat="1" applyFont="1" applyBorder="1" applyAlignment="1">
      <alignment horizontal="right" vertical="center"/>
    </xf>
    <xf numFmtId="178" fontId="43" fillId="0" borderId="21" xfId="269" applyNumberFormat="1" applyFont="1" applyBorder="1" applyAlignment="1">
      <alignment vertical="center"/>
    </xf>
    <xf numFmtId="179" fontId="43" fillId="0" borderId="21" xfId="269" applyNumberFormat="1" applyFont="1" applyBorder="1" applyAlignment="1">
      <alignment vertical="center"/>
    </xf>
    <xf numFmtId="178" fontId="43" fillId="0" borderId="0" xfId="269" quotePrefix="1" applyNumberFormat="1" applyFont="1" applyAlignment="1">
      <alignment horizontal="right" vertical="center"/>
    </xf>
    <xf numFmtId="184" fontId="43" fillId="0" borderId="23" xfId="269" applyNumberFormat="1" applyFont="1" applyBorder="1" applyAlignment="1">
      <alignment horizontal="right" vertical="center"/>
    </xf>
    <xf numFmtId="179" fontId="43" fillId="0" borderId="23" xfId="269" applyNumberFormat="1" applyFont="1" applyBorder="1" applyAlignment="1">
      <alignment horizontal="right" vertical="center"/>
    </xf>
    <xf numFmtId="184" fontId="43" fillId="0" borderId="0" xfId="269" applyNumberFormat="1" applyFont="1" applyAlignment="1">
      <alignment horizontal="right" vertical="center"/>
    </xf>
    <xf numFmtId="179" fontId="43" fillId="0" borderId="0" xfId="269" applyNumberFormat="1" applyFont="1" applyAlignment="1">
      <alignment horizontal="right" vertical="center"/>
    </xf>
    <xf numFmtId="178" fontId="41" fillId="0" borderId="1" xfId="269" applyNumberFormat="1" applyFont="1" applyBorder="1" applyAlignment="1">
      <alignment vertical="center"/>
    </xf>
    <xf numFmtId="179" fontId="41" fillId="0" borderId="1" xfId="269" applyNumberFormat="1" applyFont="1" applyBorder="1" applyAlignment="1">
      <alignment vertical="center"/>
    </xf>
    <xf numFmtId="0" fontId="43" fillId="0" borderId="0" xfId="269" applyNumberFormat="1" applyFont="1" applyAlignment="1">
      <alignment vertical="top"/>
    </xf>
    <xf numFmtId="0" fontId="43" fillId="0" borderId="0" xfId="269" applyNumberFormat="1" applyFont="1" applyAlignment="1">
      <alignment horizontal="right" vertical="center"/>
    </xf>
    <xf numFmtId="0" fontId="6" fillId="0" borderId="19" xfId="2" applyNumberFormat="1" applyFont="1" applyFill="1" applyBorder="1" applyAlignment="1" applyProtection="1">
      <alignment horizontal="distributed" vertical="center" indent="2"/>
    </xf>
    <xf numFmtId="178" fontId="6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1" fillId="0" borderId="19" xfId="2" applyNumberFormat="1" applyFont="1" applyFill="1" applyBorder="1" applyAlignment="1" applyProtection="1">
      <alignment horizontal="center" vertical="center"/>
    </xf>
    <xf numFmtId="178" fontId="61" fillId="0" borderId="0" xfId="2" applyNumberFormat="1" applyFont="1" applyFill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left" vertical="center" indent="1"/>
    </xf>
    <xf numFmtId="178" fontId="6" fillId="0" borderId="29" xfId="2" applyNumberFormat="1" applyFont="1" applyFill="1" applyBorder="1" applyAlignment="1" applyProtection="1">
      <alignment vertical="center"/>
    </xf>
    <xf numFmtId="178" fontId="47" fillId="0" borderId="29" xfId="2" applyNumberFormat="1" applyFont="1" applyFill="1" applyBorder="1" applyAlignment="1" applyProtection="1">
      <alignment vertical="center"/>
    </xf>
    <xf numFmtId="0" fontId="6" fillId="0" borderId="32" xfId="2" applyNumberFormat="1" applyFont="1" applyFill="1" applyBorder="1" applyAlignment="1" applyProtection="1">
      <alignment horizontal="left" vertical="center" indent="1"/>
    </xf>
    <xf numFmtId="178" fontId="6" fillId="0" borderId="28" xfId="2" applyNumberFormat="1" applyFont="1" applyFill="1" applyBorder="1" applyAlignment="1" applyProtection="1">
      <alignment vertical="center"/>
    </xf>
    <xf numFmtId="178" fontId="47" fillId="0" borderId="28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distributed" vertical="center" indent="2"/>
    </xf>
    <xf numFmtId="0" fontId="61" fillId="0" borderId="32" xfId="2" applyNumberFormat="1" applyFont="1" applyFill="1" applyBorder="1" applyAlignment="1" applyProtection="1">
      <alignment horizontal="center" vertical="center"/>
    </xf>
    <xf numFmtId="178" fontId="61" fillId="0" borderId="28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left" vertical="center" indent="1"/>
    </xf>
    <xf numFmtId="189" fontId="6" fillId="0" borderId="0" xfId="5" applyNumberFormat="1" applyFont="1" applyFill="1" applyAlignment="1" applyProtection="1">
      <alignment vertical="center"/>
    </xf>
    <xf numFmtId="189" fontId="6" fillId="0" borderId="28" xfId="5" applyNumberFormat="1" applyFont="1" applyFill="1" applyBorder="1" applyAlignment="1" applyProtection="1">
      <alignment vertical="center"/>
    </xf>
    <xf numFmtId="0" fontId="62" fillId="0" borderId="32" xfId="2" applyNumberFormat="1" applyFont="1" applyFill="1" applyBorder="1" applyAlignment="1" applyProtection="1">
      <alignment horizontal="center" vertical="center"/>
    </xf>
    <xf numFmtId="178" fontId="62" fillId="0" borderId="28" xfId="2" applyNumberFormat="1" applyFont="1" applyFill="1" applyBorder="1" applyAlignment="1" applyProtection="1">
      <alignment vertical="center"/>
    </xf>
    <xf numFmtId="0" fontId="63" fillId="0" borderId="0" xfId="269" applyNumberFormat="1" applyFont="1" applyAlignment="1">
      <alignment vertical="center"/>
    </xf>
    <xf numFmtId="0" fontId="3" fillId="0" borderId="0" xfId="269" applyNumberFormat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50" xfId="269" applyNumberFormat="1" applyFont="1" applyBorder="1" applyAlignment="1">
      <alignment horizontal="center" vertical="center"/>
    </xf>
    <xf numFmtId="0" fontId="48" fillId="0" borderId="17" xfId="269" applyNumberFormat="1" applyFont="1" applyBorder="1" applyAlignment="1">
      <alignment vertical="center"/>
    </xf>
    <xf numFmtId="178" fontId="48" fillId="0" borderId="37" xfId="2" applyNumberFormat="1" applyFont="1" applyFill="1" applyBorder="1" applyAlignment="1" applyProtection="1">
      <alignment vertical="center" shrinkToFit="1"/>
    </xf>
    <xf numFmtId="178" fontId="48" fillId="0" borderId="51" xfId="269" applyNumberFormat="1" applyFont="1" applyBorder="1" applyAlignment="1">
      <alignment vertical="center" shrinkToFit="1"/>
    </xf>
    <xf numFmtId="0" fontId="48" fillId="0" borderId="52" xfId="269" applyNumberFormat="1" applyFont="1" applyBorder="1" applyAlignment="1">
      <alignment vertical="center"/>
    </xf>
    <xf numFmtId="178" fontId="48" fillId="0" borderId="37" xfId="2" applyNumberFormat="1" applyFont="1" applyFill="1" applyBorder="1" applyAlignment="1" applyProtection="1">
      <alignment vertical="center"/>
    </xf>
    <xf numFmtId="178" fontId="5" fillId="0" borderId="37" xfId="2" applyNumberFormat="1" applyFont="1" applyFill="1" applyBorder="1" applyAlignment="1" applyProtection="1">
      <alignment vertical="center" shrinkToFit="1"/>
    </xf>
    <xf numFmtId="178" fontId="43" fillId="0" borderId="53" xfId="2" applyNumberFormat="1" applyFont="1" applyFill="1" applyBorder="1" applyAlignment="1" applyProtection="1">
      <alignment vertical="center" shrinkToFit="1"/>
    </xf>
    <xf numFmtId="0" fontId="43" fillId="0" borderId="54" xfId="269" applyNumberFormat="1" applyFont="1" applyBorder="1" applyAlignment="1">
      <alignment horizontal="left" vertical="center" indent="1"/>
    </xf>
    <xf numFmtId="178" fontId="5" fillId="0" borderId="30" xfId="269" applyNumberFormat="1" applyFont="1" applyBorder="1" applyAlignment="1">
      <alignment vertical="center"/>
    </xf>
    <xf numFmtId="0" fontId="5" fillId="0" borderId="54" xfId="269" applyNumberFormat="1" applyFont="1" applyBorder="1" applyAlignment="1">
      <alignment horizontal="left" vertical="center" wrapText="1" indent="1"/>
    </xf>
    <xf numFmtId="178" fontId="5" fillId="0" borderId="37" xfId="2" applyNumberFormat="1" applyFont="1" applyFill="1" applyBorder="1" applyAlignment="1" applyProtection="1">
      <alignment vertical="center"/>
    </xf>
    <xf numFmtId="178" fontId="43" fillId="0" borderId="30" xfId="269" applyNumberFormat="1" applyFont="1" applyBorder="1" applyAlignment="1">
      <alignment vertical="center" shrinkToFit="1"/>
    </xf>
    <xf numFmtId="0" fontId="5" fillId="0" borderId="54" xfId="269" applyNumberFormat="1" applyFont="1" applyBorder="1" applyAlignment="1">
      <alignment horizontal="left" vertical="center" indent="1" shrinkToFit="1"/>
    </xf>
    <xf numFmtId="0" fontId="48" fillId="0" borderId="19" xfId="269" applyNumberFormat="1" applyFont="1" applyBorder="1" applyAlignment="1">
      <alignment vertical="center"/>
    </xf>
    <xf numFmtId="178" fontId="41" fillId="0" borderId="53" xfId="2" applyNumberFormat="1" applyFont="1" applyFill="1" applyBorder="1" applyAlignment="1" applyProtection="1">
      <alignment vertical="center" shrinkToFit="1"/>
    </xf>
    <xf numFmtId="0" fontId="5" fillId="0" borderId="54" xfId="269" applyNumberFormat="1" applyFont="1" applyBorder="1" applyAlignment="1">
      <alignment horizontal="left" vertical="center" indent="1"/>
    </xf>
    <xf numFmtId="0" fontId="48" fillId="0" borderId="54" xfId="269" applyNumberFormat="1" applyFont="1" applyBorder="1" applyAlignment="1">
      <alignment vertical="center"/>
    </xf>
    <xf numFmtId="178" fontId="5" fillId="0" borderId="30" xfId="2" applyNumberFormat="1" applyFont="1" applyFill="1" applyBorder="1" applyAlignment="1" applyProtection="1">
      <alignment vertical="center" shrinkToFit="1"/>
    </xf>
    <xf numFmtId="178" fontId="5" fillId="0" borderId="36" xfId="2" applyNumberFormat="1" applyFont="1" applyFill="1" applyBorder="1" applyAlignment="1" applyProtection="1">
      <alignment vertical="center" shrinkToFit="1"/>
    </xf>
    <xf numFmtId="0" fontId="5" fillId="0" borderId="55" xfId="269" applyNumberFormat="1" applyFont="1" applyBorder="1" applyAlignment="1">
      <alignment horizontal="left" vertical="center" indent="1"/>
    </xf>
    <xf numFmtId="178" fontId="5" fillId="0" borderId="36" xfId="2" applyNumberFormat="1" applyFont="1" applyFill="1" applyBorder="1" applyAlignment="1" applyProtection="1">
      <alignment vertical="center"/>
    </xf>
    <xf numFmtId="0" fontId="5" fillId="0" borderId="33" xfId="269" applyNumberFormat="1" applyFont="1" applyBorder="1" applyAlignment="1">
      <alignment vertical="center"/>
    </xf>
    <xf numFmtId="0" fontId="48" fillId="0" borderId="17" xfId="2" applyNumberFormat="1" applyFont="1" applyFill="1" applyBorder="1" applyAlignment="1" applyProtection="1">
      <alignment horizontal="left" vertical="center" indent="1"/>
    </xf>
    <xf numFmtId="178" fontId="48" fillId="0" borderId="27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distributed" vertical="center" indent="2"/>
    </xf>
    <xf numFmtId="0" fontId="48" fillId="0" borderId="19" xfId="2" applyNumberFormat="1" applyFont="1" applyFill="1" applyBorder="1" applyAlignment="1" applyProtection="1">
      <alignment horizontal="left" vertical="center" indent="1"/>
    </xf>
    <xf numFmtId="178" fontId="48" fillId="0" borderId="0" xfId="2" quotePrefix="1" applyNumberFormat="1" applyFont="1" applyFill="1" applyBorder="1" applyAlignment="1" applyProtection="1">
      <alignment horizontal="right" vertical="center"/>
    </xf>
    <xf numFmtId="0" fontId="48" fillId="0" borderId="32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distributed" vertical="center" wrapText="1" indent="2"/>
    </xf>
    <xf numFmtId="179" fontId="5" fillId="0" borderId="0" xfId="2" applyNumberFormat="1" applyFont="1" applyFill="1" applyBorder="1" applyAlignment="1" applyProtection="1">
      <alignment vertical="center"/>
    </xf>
    <xf numFmtId="179" fontId="5" fillId="0" borderId="28" xfId="2" applyNumberFormat="1" applyFont="1" applyFill="1" applyBorder="1" applyAlignment="1" applyProtection="1">
      <alignment vertical="center"/>
    </xf>
    <xf numFmtId="0" fontId="48" fillId="0" borderId="0" xfId="269" applyNumberFormat="1" applyFont="1" applyAlignment="1">
      <alignment horizontal="left" vertical="center"/>
    </xf>
    <xf numFmtId="0" fontId="64" fillId="0" borderId="0" xfId="269" applyNumberFormat="1" applyFont="1" applyAlignment="1">
      <alignment horizontal="left" vertical="center"/>
    </xf>
    <xf numFmtId="10" fontId="5" fillId="0" borderId="0" xfId="269" applyNumberFormat="1" applyFont="1" applyAlignment="1">
      <alignment horizontal="right" vertical="center" indent="1"/>
    </xf>
    <xf numFmtId="10" fontId="5" fillId="0" borderId="28" xfId="269" applyNumberFormat="1" applyFont="1" applyBorder="1" applyAlignment="1">
      <alignment horizontal="right" vertical="center" indent="1"/>
    </xf>
    <xf numFmtId="190" fontId="5" fillId="0" borderId="28" xfId="269" applyNumberFormat="1" applyFont="1" applyBorder="1" applyAlignment="1">
      <alignment horizontal="right" vertical="center" indent="1"/>
    </xf>
    <xf numFmtId="49" fontId="5" fillId="0" borderId="0" xfId="269" applyNumberFormat="1" applyFont="1" applyAlignment="1">
      <alignment horizontal="left" vertical="center"/>
    </xf>
    <xf numFmtId="0" fontId="5" fillId="0" borderId="17" xfId="2" applyNumberFormat="1" applyFont="1" applyFill="1" applyBorder="1" applyAlignment="1" applyProtection="1">
      <alignment horizontal="center" vertical="center" shrinkToFit="1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42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0" fontId="5" fillId="0" borderId="43" xfId="2" applyNumberFormat="1" applyFont="1" applyFill="1" applyBorder="1" applyAlignment="1" applyProtection="1">
      <alignment horizontal="center" vertical="center" wrapText="1"/>
    </xf>
    <xf numFmtId="179" fontId="5" fillId="0" borderId="28" xfId="2" applyNumberFormat="1" applyFont="1" applyFill="1" applyBorder="1" applyAlignment="1" applyProtection="1">
      <alignment horizontal="right" vertical="center"/>
    </xf>
    <xf numFmtId="0" fontId="5" fillId="0" borderId="27" xfId="269" applyNumberFormat="1" applyFont="1" applyBorder="1" applyAlignment="1">
      <alignment horizontal="left" vertical="center" wrapText="1" indent="1"/>
    </xf>
    <xf numFmtId="0" fontId="5" fillId="0" borderId="0" xfId="269" applyNumberFormat="1" applyFont="1" applyAlignment="1">
      <alignment horizontal="left" vertical="center" wrapText="1" indent="1"/>
    </xf>
    <xf numFmtId="0" fontId="5" fillId="0" borderId="28" xfId="269" applyNumberFormat="1" applyFont="1" applyBorder="1" applyAlignment="1">
      <alignment horizontal="left" vertical="center" wrapText="1" indent="1"/>
    </xf>
    <xf numFmtId="0" fontId="48" fillId="0" borderId="28" xfId="269" applyNumberFormat="1" applyFont="1" applyBorder="1" applyAlignment="1">
      <alignment horizontal="center" vertical="center" wrapText="1"/>
    </xf>
    <xf numFmtId="178" fontId="48" fillId="0" borderId="15" xfId="2" applyNumberFormat="1" applyFont="1" applyFill="1" applyBorder="1" applyAlignment="1" applyProtection="1">
      <alignment vertical="center"/>
    </xf>
    <xf numFmtId="178" fontId="48" fillId="0" borderId="1" xfId="2" applyNumberFormat="1" applyFont="1" applyFill="1" applyBorder="1" applyAlignment="1" applyProtection="1">
      <alignment vertical="center"/>
    </xf>
    <xf numFmtId="0" fontId="65" fillId="0" borderId="0" xfId="274" applyNumberFormat="1" applyFill="1" applyAlignment="1" applyProtection="1">
      <alignment vertical="center"/>
    </xf>
    <xf numFmtId="0" fontId="65" fillId="0" borderId="0" xfId="274">
      <alignment vertical="center"/>
    </xf>
    <xf numFmtId="0" fontId="65" fillId="0" borderId="0" xfId="274" applyNumberFormat="1" applyAlignment="1">
      <alignment vertical="center"/>
    </xf>
    <xf numFmtId="0" fontId="65" fillId="0" borderId="0" xfId="274" applyNumberFormat="1" applyFill="1" applyBorder="1" applyAlignment="1" applyProtection="1">
      <alignment vertical="center"/>
    </xf>
    <xf numFmtId="0" fontId="43" fillId="0" borderId="0" xfId="2" applyNumberFormat="1" applyFont="1" applyFill="1" applyBorder="1" applyAlignment="1" applyProtection="1">
      <alignment horizontal="left" vertical="center" indent="1"/>
    </xf>
    <xf numFmtId="0" fontId="43" fillId="0" borderId="19" xfId="2" applyNumberFormat="1" applyFont="1" applyFill="1" applyBorder="1" applyAlignment="1" applyProtection="1">
      <alignment horizontal="left" vertical="center" indent="1"/>
    </xf>
    <xf numFmtId="0" fontId="43" fillId="0" borderId="25" xfId="2" applyNumberFormat="1" applyFont="1" applyFill="1" applyBorder="1" applyAlignment="1" applyProtection="1">
      <alignment horizontal="left" vertical="center" indent="1"/>
    </xf>
    <xf numFmtId="0" fontId="43" fillId="0" borderId="18" xfId="2" applyNumberFormat="1" applyFont="1" applyFill="1" applyBorder="1" applyAlignment="1" applyProtection="1">
      <alignment horizontal="left" vertical="center" indent="1"/>
    </xf>
    <xf numFmtId="0" fontId="43" fillId="0" borderId="20" xfId="2" applyNumberFormat="1" applyFont="1" applyFill="1" applyBorder="1" applyAlignment="1" applyProtection="1">
      <alignment horizontal="left" vertical="center" indent="1"/>
    </xf>
    <xf numFmtId="0" fontId="43" fillId="0" borderId="13" xfId="2" applyNumberFormat="1" applyFont="1" applyFill="1" applyBorder="1" applyAlignment="1" applyProtection="1">
      <alignment horizontal="center" vertical="center"/>
    </xf>
    <xf numFmtId="0" fontId="43" fillId="0" borderId="14" xfId="2" applyNumberFormat="1" applyFont="1" applyFill="1" applyBorder="1" applyAlignment="1" applyProtection="1">
      <alignment horizontal="center" vertical="center"/>
    </xf>
    <xf numFmtId="0" fontId="43" fillId="0" borderId="16" xfId="2" applyNumberFormat="1" applyFont="1" applyFill="1" applyBorder="1" applyAlignment="1" applyProtection="1">
      <alignment horizontal="left" vertical="center" indent="1"/>
    </xf>
    <xf numFmtId="0" fontId="43" fillId="0" borderId="21" xfId="2" applyNumberFormat="1" applyFont="1" applyFill="1" applyBorder="1" applyAlignment="1" applyProtection="1">
      <alignment horizontal="left" vertical="center" indent="1"/>
    </xf>
    <xf numFmtId="0" fontId="43" fillId="0" borderId="22" xfId="2" applyNumberFormat="1" applyFont="1" applyFill="1" applyBorder="1" applyAlignment="1" applyProtection="1">
      <alignment horizontal="left" vertical="center" indent="1"/>
    </xf>
    <xf numFmtId="0" fontId="43" fillId="0" borderId="23" xfId="2" applyNumberFormat="1" applyFont="1" applyFill="1" applyBorder="1" applyAlignment="1" applyProtection="1">
      <alignment horizontal="left" vertical="center" indent="1"/>
    </xf>
    <xf numFmtId="0" fontId="43" fillId="0" borderId="24" xfId="2" applyNumberFormat="1" applyFont="1" applyFill="1" applyBorder="1" applyAlignment="1" applyProtection="1">
      <alignment horizontal="left" vertical="center" indent="1"/>
    </xf>
    <xf numFmtId="0" fontId="43" fillId="0" borderId="15" xfId="269" applyNumberFormat="1" applyFont="1" applyBorder="1" applyAlignment="1">
      <alignment horizontal="center" vertical="center"/>
    </xf>
    <xf numFmtId="0" fontId="1" fillId="0" borderId="13" xfId="268" applyBorder="1" applyAlignment="1">
      <alignment horizontal="center" vertical="center"/>
    </xf>
    <xf numFmtId="0" fontId="43" fillId="0" borderId="1" xfId="269" applyNumberFormat="1" applyFont="1" applyBorder="1" applyAlignment="1">
      <alignment horizontal="center" vertical="center"/>
    </xf>
    <xf numFmtId="0" fontId="5" fillId="0" borderId="17" xfId="2" quotePrefix="1" applyNumberFormat="1" applyFont="1" applyFill="1" applyBorder="1" applyAlignment="1" applyProtection="1">
      <alignment horizontal="right" vertical="center" wrapText="1" indent="1"/>
    </xf>
    <xf numFmtId="0" fontId="1" fillId="0" borderId="24" xfId="268" applyBorder="1" applyAlignment="1">
      <alignment horizontal="right" vertical="center" wrapText="1" indent="1"/>
    </xf>
    <xf numFmtId="0" fontId="5" fillId="0" borderId="19" xfId="2" quotePrefix="1" applyNumberFormat="1" applyFont="1" applyFill="1" applyBorder="1" applyAlignment="1" applyProtection="1">
      <alignment horizontal="right" vertical="center" wrapText="1" indent="1"/>
    </xf>
    <xf numFmtId="0" fontId="5" fillId="0" borderId="24" xfId="2" quotePrefix="1" applyNumberFormat="1" applyFont="1" applyFill="1" applyBorder="1" applyAlignment="1" applyProtection="1">
      <alignment horizontal="right" vertical="center" wrapText="1" indent="1"/>
    </xf>
    <xf numFmtId="0" fontId="5" fillId="0" borderId="27" xfId="2" applyNumberFormat="1" applyFont="1" applyFill="1" applyBorder="1" applyAlignment="1" applyProtection="1">
      <alignment horizontal="left" vertical="center"/>
    </xf>
    <xf numFmtId="0" fontId="49" fillId="0" borderId="27" xfId="268" applyFont="1" applyBorder="1" applyAlignment="1">
      <alignment horizontal="lef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9" fillId="0" borderId="0" xfId="268" applyFont="1" applyAlignment="1">
      <alignment horizontal="right" vertical="center"/>
    </xf>
    <xf numFmtId="0" fontId="50" fillId="0" borderId="25" xfId="2" applyNumberFormat="1" applyFont="1" applyFill="1" applyBorder="1" applyAlignment="1" applyProtection="1">
      <alignment horizontal="left" vertical="center" wrapText="1" indent="1"/>
    </xf>
    <xf numFmtId="0" fontId="50" fillId="0" borderId="18" xfId="2" applyNumberFormat="1" applyFont="1" applyFill="1" applyBorder="1" applyAlignment="1" applyProtection="1">
      <alignment horizontal="left" vertical="center" wrapText="1" indent="1"/>
    </xf>
    <xf numFmtId="0" fontId="50" fillId="0" borderId="20" xfId="2" applyNumberFormat="1" applyFont="1" applyFill="1" applyBorder="1" applyAlignment="1" applyProtection="1">
      <alignment horizontal="left" vertical="center" wrapText="1" inden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10" fillId="0" borderId="13" xfId="270" applyBorder="1" applyAlignment="1">
      <alignment horizontal="center" vertical="center"/>
    </xf>
    <xf numFmtId="0" fontId="50" fillId="0" borderId="16" xfId="2" applyNumberFormat="1" applyFont="1" applyFill="1" applyBorder="1" applyAlignment="1" applyProtection="1">
      <alignment horizontal="left" vertical="center" wrapText="1" indent="1"/>
    </xf>
    <xf numFmtId="0" fontId="51" fillId="0" borderId="20" xfId="269" applyNumberFormat="1" applyFont="1" applyBorder="1" applyAlignment="1">
      <alignment horizontal="left" vertical="center" wrapText="1" indent="1"/>
    </xf>
    <xf numFmtId="0" fontId="50" fillId="0" borderId="31" xfId="2" applyNumberFormat="1" applyFont="1" applyFill="1" applyBorder="1" applyAlignment="1" applyProtection="1">
      <alignment horizontal="left" vertical="center" wrapText="1" indent="1"/>
    </xf>
    <xf numFmtId="178" fontId="5" fillId="0" borderId="34" xfId="2" applyNumberFormat="1" applyFont="1" applyFill="1" applyBorder="1" applyAlignment="1" applyProtection="1">
      <alignment horizontal="right" vertical="center"/>
    </xf>
    <xf numFmtId="178" fontId="5" fillId="0" borderId="27" xfId="2" applyNumberFormat="1" applyFont="1" applyFill="1" applyBorder="1" applyAlignment="1" applyProtection="1">
      <alignment horizontal="right" vertical="center"/>
    </xf>
    <xf numFmtId="178" fontId="5" fillId="0" borderId="30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33" xfId="2" quotePrefix="1" applyNumberFormat="1" applyFont="1" applyFill="1" applyBorder="1" applyAlignment="1" applyProtection="1">
      <alignment horizontal="right" vertical="center"/>
    </xf>
    <xf numFmtId="178" fontId="5" fillId="0" borderId="28" xfId="2" quotePrefix="1" applyNumberFormat="1" applyFont="1" applyFill="1" applyBorder="1" applyAlignment="1" applyProtection="1">
      <alignment horizontal="right" vertical="center"/>
    </xf>
    <xf numFmtId="0" fontId="5" fillId="0" borderId="17" xfId="269" applyNumberFormat="1" applyFont="1" applyBorder="1" applyAlignment="1">
      <alignment horizontal="right" vertical="center" indent="1"/>
    </xf>
    <xf numFmtId="0" fontId="5" fillId="0" borderId="19" xfId="269" applyNumberFormat="1" applyFont="1" applyBorder="1" applyAlignment="1">
      <alignment horizontal="right" vertical="center" indent="1"/>
    </xf>
    <xf numFmtId="0" fontId="5" fillId="0" borderId="26" xfId="269" quotePrefix="1" applyNumberFormat="1" applyFont="1" applyBorder="1" applyAlignment="1">
      <alignment horizontal="right" vertical="center" indent="1"/>
    </xf>
    <xf numFmtId="0" fontId="3" fillId="0" borderId="24" xfId="269" applyNumberFormat="1" applyBorder="1" applyAlignment="1">
      <alignment horizontal="right" indent="1"/>
    </xf>
    <xf numFmtId="0" fontId="5" fillId="0" borderId="19" xfId="269" quotePrefix="1" applyNumberFormat="1" applyFont="1" applyBorder="1" applyAlignment="1">
      <alignment horizontal="right" vertical="center" indent="1"/>
    </xf>
    <xf numFmtId="0" fontId="3" fillId="0" borderId="32" xfId="269" applyNumberFormat="1" applyBorder="1" applyAlignment="1">
      <alignment horizontal="right" indent="1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32" xfId="2" applyNumberFormat="1" applyFont="1" applyFill="1" applyBorder="1" applyAlignment="1" applyProtection="1">
      <alignment vertical="center"/>
    </xf>
    <xf numFmtId="0" fontId="53" fillId="0" borderId="35" xfId="2" applyNumberFormat="1" applyFont="1" applyFill="1" applyBorder="1" applyAlignment="1" applyProtection="1">
      <alignment horizontal="center" vertical="center" wrapText="1"/>
    </xf>
    <xf numFmtId="0" fontId="53" fillId="0" borderId="3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3" xfId="2" applyNumberFormat="1" applyFont="1" applyFill="1" applyBorder="1" applyAlignment="1" applyProtection="1">
      <alignment horizontal="center" vertical="center" shrinkToFit="1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32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5" fillId="0" borderId="37" xfId="2" applyNumberFormat="1" applyFont="1" applyFill="1" applyBorder="1" applyAlignment="1" applyProtection="1">
      <alignment horizontal="center" vertical="center"/>
    </xf>
    <xf numFmtId="0" fontId="5" fillId="0" borderId="36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 wrapText="1"/>
    </xf>
    <xf numFmtId="0" fontId="6" fillId="0" borderId="37" xfId="2" applyNumberFormat="1" applyFont="1" applyFill="1" applyBorder="1" applyAlignment="1" applyProtection="1">
      <alignment horizontal="center" vertical="center" wrapText="1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36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48" fillId="0" borderId="15" xfId="269" applyNumberFormat="1" applyFont="1" applyBorder="1" applyAlignment="1">
      <alignment horizontal="center" vertical="center"/>
    </xf>
    <xf numFmtId="0" fontId="48" fillId="0" borderId="1" xfId="269" applyNumberFormat="1" applyFont="1" applyBorder="1" applyAlignment="1">
      <alignment horizontal="center" vertical="center"/>
    </xf>
    <xf numFmtId="0" fontId="43" fillId="0" borderId="15" xfId="2" applyNumberFormat="1" applyFont="1" applyFill="1" applyBorder="1" applyAlignment="1" applyProtection="1">
      <alignment horizontal="center" vertical="center"/>
    </xf>
    <xf numFmtId="0" fontId="43" fillId="0" borderId="1" xfId="269" applyNumberFormat="1" applyFon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27" xfId="269" applyNumberFormat="1" applyFont="1" applyBorder="1" applyAlignment="1">
      <alignment horizontal="center" vertical="center" wrapText="1"/>
    </xf>
    <xf numFmtId="0" fontId="40" fillId="0" borderId="0" xfId="269" applyNumberFormat="1" applyFont="1" applyAlignment="1">
      <alignment vertical="center"/>
    </xf>
    <xf numFmtId="0" fontId="40" fillId="0" borderId="28" xfId="269" applyNumberFormat="1" applyFont="1" applyBorder="1" applyAlignment="1">
      <alignment vertical="center"/>
    </xf>
    <xf numFmtId="0" fontId="48" fillId="0" borderId="35" xfId="269" applyNumberFormat="1" applyFont="1" applyBorder="1" applyAlignment="1">
      <alignment horizontal="center" vertical="center"/>
    </xf>
    <xf numFmtId="0" fontId="48" fillId="0" borderId="37" xfId="269" applyNumberFormat="1" applyFont="1" applyBorder="1" applyAlignment="1">
      <alignment vertical="center"/>
    </xf>
    <xf numFmtId="0" fontId="48" fillId="0" borderId="36" xfId="269" applyNumberFormat="1" applyFont="1" applyBorder="1" applyAlignment="1">
      <alignment vertical="center"/>
    </xf>
    <xf numFmtId="0" fontId="5" fillId="0" borderId="35" xfId="269" applyNumberFormat="1" applyFont="1" applyBorder="1" applyAlignment="1">
      <alignment horizontal="center" vertical="center" wrapText="1"/>
    </xf>
    <xf numFmtId="0" fontId="40" fillId="0" borderId="37" xfId="269" applyNumberFormat="1" applyFont="1" applyBorder="1" applyAlignment="1">
      <alignment horizontal="center" vertical="center"/>
    </xf>
    <xf numFmtId="0" fontId="40" fillId="0" borderId="36" xfId="269" applyNumberFormat="1" applyFont="1" applyBorder="1" applyAlignment="1">
      <alignment horizontal="center" vertical="center"/>
    </xf>
    <xf numFmtId="0" fontId="6" fillId="0" borderId="34" xfId="269" applyNumberFormat="1" applyFont="1" applyBorder="1" applyAlignment="1">
      <alignment horizontal="center" vertical="center" wrapText="1"/>
    </xf>
    <xf numFmtId="0" fontId="6" fillId="0" borderId="30" xfId="269" applyNumberFormat="1" applyFont="1" applyBorder="1" applyAlignment="1">
      <alignment horizontal="center" vertical="center" wrapText="1"/>
    </xf>
    <xf numFmtId="0" fontId="6" fillId="0" borderId="33" xfId="269" applyNumberFormat="1" applyFont="1" applyBorder="1" applyAlignment="1">
      <alignment horizontal="center" vertical="center" wrapText="1"/>
    </xf>
    <xf numFmtId="0" fontId="6" fillId="0" borderId="14" xfId="269" applyNumberFormat="1" applyFont="1" applyBorder="1" applyAlignment="1">
      <alignment horizontal="center" vertical="center" wrapText="1"/>
    </xf>
    <xf numFmtId="0" fontId="19" fillId="0" borderId="14" xfId="269" applyNumberFormat="1" applyFont="1" applyBorder="1" applyAlignment="1">
      <alignment horizontal="center" vertical="center"/>
    </xf>
    <xf numFmtId="0" fontId="6" fillId="0" borderId="14" xfId="269" applyNumberFormat="1" applyFont="1" applyBorder="1" applyAlignment="1">
      <alignment horizontal="center" vertical="center"/>
    </xf>
    <xf numFmtId="0" fontId="5" fillId="0" borderId="34" xfId="269" applyNumberFormat="1" applyFont="1" applyBorder="1" applyAlignment="1">
      <alignment horizontal="center" vertical="center" wrapText="1"/>
    </xf>
    <xf numFmtId="0" fontId="40" fillId="0" borderId="30" xfId="269" applyNumberFormat="1" applyFont="1" applyBorder="1" applyAlignment="1">
      <alignment horizontal="center" vertical="center"/>
    </xf>
    <xf numFmtId="0" fontId="40" fillId="0" borderId="33" xfId="269" applyNumberFormat="1" applyFont="1" applyBorder="1" applyAlignment="1">
      <alignment horizontal="center" vertical="center"/>
    </xf>
    <xf numFmtId="0" fontId="5" fillId="34" borderId="27" xfId="269" applyNumberFormat="1" applyFont="1" applyFill="1" applyBorder="1" applyAlignment="1">
      <alignment horizontal="center" vertical="center" wrapText="1"/>
    </xf>
    <xf numFmtId="0" fontId="5" fillId="34" borderId="0" xfId="269" applyNumberFormat="1" applyFont="1" applyFill="1" applyAlignment="1">
      <alignment horizontal="center" vertical="center" wrapText="1"/>
    </xf>
    <xf numFmtId="0" fontId="5" fillId="34" borderId="28" xfId="269" applyNumberFormat="1" applyFont="1" applyFill="1" applyBorder="1" applyAlignment="1">
      <alignment horizontal="center" vertical="center" wrapText="1"/>
    </xf>
    <xf numFmtId="0" fontId="56" fillId="0" borderId="37" xfId="269" applyNumberFormat="1" applyFont="1" applyBorder="1" applyAlignment="1">
      <alignment vertical="center"/>
    </xf>
    <xf numFmtId="0" fontId="56" fillId="0" borderId="36" xfId="269" applyNumberFormat="1" applyFont="1" applyBorder="1" applyAlignment="1">
      <alignment vertical="center"/>
    </xf>
    <xf numFmtId="0" fontId="3" fillId="0" borderId="37" xfId="269" applyNumberFormat="1" applyBorder="1" applyAlignment="1">
      <alignment horizontal="center" vertical="center"/>
    </xf>
    <xf numFmtId="0" fontId="3" fillId="0" borderId="36" xfId="269" applyNumberFormat="1" applyBorder="1" applyAlignment="1">
      <alignment horizontal="center" vertical="center"/>
    </xf>
    <xf numFmtId="0" fontId="3" fillId="0" borderId="30" xfId="269" applyNumberFormat="1" applyBorder="1" applyAlignment="1">
      <alignment horizontal="center" vertical="center"/>
    </xf>
    <xf numFmtId="0" fontId="3" fillId="0" borderId="33" xfId="269" applyNumberFormat="1" applyBorder="1" applyAlignment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37" fontId="5" fillId="0" borderId="34" xfId="272" applyNumberFormat="1" applyFont="1" applyFill="1" applyBorder="1" applyAlignment="1" applyProtection="1">
      <alignment horizontal="right" vertical="center"/>
    </xf>
    <xf numFmtId="37" fontId="5" fillId="0" borderId="30" xfId="272" applyNumberFormat="1" applyFont="1" applyFill="1" applyBorder="1" applyAlignment="1" applyProtection="1">
      <alignment horizontal="right" vertical="center"/>
    </xf>
    <xf numFmtId="178" fontId="5" fillId="0" borderId="33" xfId="2" applyNumberFormat="1" applyFont="1" applyFill="1" applyBorder="1" applyAlignment="1" applyProtection="1">
      <alignment horizontal="right" vertical="center"/>
    </xf>
    <xf numFmtId="178" fontId="5" fillId="0" borderId="15" xfId="2" applyNumberFormat="1" applyFont="1" applyFill="1" applyBorder="1" applyAlignment="1" applyProtection="1">
      <alignment horizontal="right" vertical="center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8" fillId="0" borderId="34" xfId="2" applyNumberFormat="1" applyFont="1" applyFill="1" applyBorder="1" applyAlignment="1" applyProtection="1">
      <alignment horizontal="left" vertical="center"/>
    </xf>
    <xf numFmtId="0" fontId="58" fillId="0" borderId="33" xfId="2" applyNumberFormat="1" applyFont="1" applyFill="1" applyBorder="1" applyAlignment="1" applyProtection="1">
      <alignment horizontal="left" vertical="center"/>
    </xf>
    <xf numFmtId="184" fontId="5" fillId="0" borderId="17" xfId="2" applyNumberFormat="1" applyFont="1" applyFill="1" applyBorder="1" applyAlignment="1" applyProtection="1">
      <alignment horizontal="right" vertical="center"/>
    </xf>
    <xf numFmtId="184" fontId="5" fillId="0" borderId="32" xfId="2" applyNumberFormat="1" applyFont="1" applyFill="1" applyBorder="1" applyAlignment="1" applyProtection="1">
      <alignment horizontal="right" vertical="center"/>
    </xf>
    <xf numFmtId="0" fontId="48" fillId="0" borderId="27" xfId="269" applyNumberFormat="1" applyFont="1" applyBorder="1" applyAlignment="1">
      <alignment horizontal="center" vertical="center"/>
    </xf>
    <xf numFmtId="0" fontId="48" fillId="0" borderId="17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 textRotation="255"/>
    </xf>
    <xf numFmtId="0" fontId="5" fillId="0" borderId="18" xfId="269" applyNumberFormat="1" applyFont="1" applyBorder="1" applyAlignment="1">
      <alignment horizontal="center" vertical="center" textRotation="255"/>
    </xf>
    <xf numFmtId="0" fontId="40" fillId="0" borderId="18" xfId="269" applyNumberFormat="1" applyFont="1" applyBorder="1" applyAlignment="1">
      <alignment horizontal="center" vertical="center" textRotation="255"/>
    </xf>
    <xf numFmtId="0" fontId="40" fillId="0" borderId="20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31" xfId="269" applyNumberFormat="1" applyFont="1" applyBorder="1" applyAlignment="1">
      <alignment horizontal="center" vertical="center"/>
    </xf>
    <xf numFmtId="0" fontId="43" fillId="0" borderId="25" xfId="269" applyNumberFormat="1" applyFont="1" applyBorder="1" applyAlignment="1">
      <alignment horizontal="left" vertical="center"/>
    </xf>
    <xf numFmtId="0" fontId="43" fillId="0" borderId="18" xfId="269" applyNumberFormat="1" applyFont="1" applyBorder="1" applyAlignment="1">
      <alignment horizontal="left" vertical="center"/>
    </xf>
    <xf numFmtId="0" fontId="43" fillId="0" borderId="20" xfId="269" applyNumberFormat="1" applyFont="1" applyBorder="1" applyAlignment="1">
      <alignment horizontal="left" vertical="center"/>
    </xf>
    <xf numFmtId="0" fontId="43" fillId="0" borderId="28" xfId="269" quotePrefix="1" applyNumberFormat="1" applyFont="1" applyBorder="1" applyAlignment="1">
      <alignment horizontal="left" vertical="center" indent="1"/>
    </xf>
    <xf numFmtId="0" fontId="43" fillId="0" borderId="28" xfId="269" applyNumberFormat="1" applyFont="1" applyBorder="1" applyAlignment="1">
      <alignment horizontal="left" vertical="center" indent="1"/>
    </xf>
    <xf numFmtId="0" fontId="43" fillId="0" borderId="27" xfId="269" applyNumberFormat="1" applyFont="1" applyBorder="1" applyAlignment="1">
      <alignment horizontal="center" vertical="center" wrapText="1"/>
    </xf>
    <xf numFmtId="0" fontId="43" fillId="0" borderId="17" xfId="269" applyNumberFormat="1" applyFont="1" applyBorder="1" applyAlignment="1">
      <alignment horizontal="center" vertical="center" wrapText="1"/>
    </xf>
    <xf numFmtId="0" fontId="43" fillId="0" borderId="28" xfId="269" applyNumberFormat="1" applyFont="1" applyBorder="1" applyAlignment="1">
      <alignment horizontal="center" vertical="center" wrapText="1"/>
    </xf>
    <xf numFmtId="0" fontId="43" fillId="0" borderId="32" xfId="269" applyNumberFormat="1" applyFont="1" applyBorder="1" applyAlignment="1">
      <alignment horizontal="center" vertical="center" wrapText="1"/>
    </xf>
    <xf numFmtId="0" fontId="43" fillId="0" borderId="13" xfId="269" applyNumberFormat="1" applyFont="1" applyBorder="1" applyAlignment="1">
      <alignment horizontal="center" vertical="center"/>
    </xf>
    <xf numFmtId="0" fontId="43" fillId="0" borderId="35" xfId="269" applyNumberFormat="1" applyFont="1" applyBorder="1" applyAlignment="1">
      <alignment horizontal="center" vertical="center" wrapText="1"/>
    </xf>
    <xf numFmtId="0" fontId="43" fillId="0" borderId="36" xfId="269" applyNumberFormat="1" applyFont="1" applyBorder="1" applyAlignment="1">
      <alignment vertical="center"/>
    </xf>
    <xf numFmtId="0" fontId="43" fillId="0" borderId="0" xfId="269" applyNumberFormat="1" applyFont="1" applyAlignment="1">
      <alignment horizontal="center" vertical="center" shrinkToFit="1"/>
    </xf>
    <xf numFmtId="0" fontId="43" fillId="0" borderId="16" xfId="269" applyNumberFormat="1" applyFont="1" applyBorder="1" applyAlignment="1">
      <alignment horizontal="center" vertical="center"/>
    </xf>
    <xf numFmtId="0" fontId="43" fillId="0" borderId="38" xfId="269" applyNumberFormat="1" applyFont="1" applyBorder="1" applyAlignment="1">
      <alignment horizontal="center" vertical="center"/>
    </xf>
    <xf numFmtId="0" fontId="43" fillId="0" borderId="25" xfId="269" applyNumberFormat="1" applyFont="1" applyBorder="1" applyAlignment="1">
      <alignment horizontal="left" vertical="center" wrapText="1" indent="1"/>
    </xf>
    <xf numFmtId="0" fontId="60" fillId="0" borderId="18" xfId="269" applyNumberFormat="1" applyFont="1" applyBorder="1" applyAlignment="1">
      <alignment horizontal="left" vertical="center" indent="1"/>
    </xf>
    <xf numFmtId="0" fontId="60" fillId="0" borderId="20" xfId="269" applyNumberFormat="1" applyFont="1" applyBorder="1" applyAlignment="1">
      <alignment horizontal="left" vertical="center" indent="1"/>
    </xf>
    <xf numFmtId="0" fontId="43" fillId="0" borderId="18" xfId="269" applyNumberFormat="1" applyFont="1" applyBorder="1" applyAlignment="1">
      <alignment horizontal="left" vertical="center" indent="1"/>
    </xf>
    <xf numFmtId="0" fontId="43" fillId="0" borderId="25" xfId="269" applyNumberFormat="1" applyFont="1" applyBorder="1" applyAlignment="1">
      <alignment horizontal="left" vertical="center" indent="1"/>
    </xf>
    <xf numFmtId="0" fontId="43" fillId="0" borderId="36" xfId="269" applyNumberFormat="1" applyFont="1" applyBorder="1" applyAlignment="1">
      <alignment horizontal="center" vertical="center"/>
    </xf>
    <xf numFmtId="0" fontId="47" fillId="0" borderId="34" xfId="269" applyNumberFormat="1" applyFont="1" applyBorder="1" applyAlignment="1">
      <alignment horizontal="center" vertical="center" wrapText="1"/>
    </xf>
    <xf numFmtId="0" fontId="47" fillId="0" borderId="33" xfId="269" applyNumberFormat="1" applyFont="1" applyBorder="1" applyAlignment="1">
      <alignment horizontal="center" vertical="center"/>
    </xf>
    <xf numFmtId="0" fontId="41" fillId="0" borderId="1" xfId="269" applyNumberFormat="1" applyFont="1" applyBorder="1" applyAlignment="1">
      <alignment horizontal="center" vertical="center"/>
    </xf>
    <xf numFmtId="0" fontId="41" fillId="0" borderId="13" xfId="269" applyNumberFormat="1" applyFont="1" applyBorder="1" applyAlignment="1">
      <alignment horizontal="center" vertical="center"/>
    </xf>
    <xf numFmtId="0" fontId="43" fillId="0" borderId="20" xfId="269" applyNumberFormat="1" applyFont="1" applyBorder="1" applyAlignment="1">
      <alignment horizontal="left" vertical="center" indent="1"/>
    </xf>
    <xf numFmtId="0" fontId="43" fillId="0" borderId="47" xfId="269" applyNumberFormat="1" applyFont="1" applyBorder="1" applyAlignment="1">
      <alignment horizontal="left" vertical="center" indent="1"/>
    </xf>
    <xf numFmtId="0" fontId="43" fillId="0" borderId="48" xfId="269" applyNumberFormat="1" applyFont="1" applyBorder="1" applyAlignment="1">
      <alignment horizontal="left" vertical="center" indent="1"/>
    </xf>
    <xf numFmtId="0" fontId="43" fillId="0" borderId="49" xfId="269" applyNumberFormat="1" applyFont="1" applyBorder="1" applyAlignment="1">
      <alignment horizontal="left" vertical="center" indent="1"/>
    </xf>
    <xf numFmtId="0" fontId="43" fillId="0" borderId="31" xfId="269" applyNumberFormat="1" applyFont="1" applyBorder="1" applyAlignment="1">
      <alignment horizontal="left"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32" xfId="269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" fillId="0" borderId="28" xfId="269" applyNumberFormat="1" applyFont="1" applyBorder="1" applyAlignment="1">
      <alignment horizontal="center" vertical="center" wrapText="1"/>
    </xf>
  </cellXfs>
  <cellStyles count="275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4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桁区切り 5" xfId="272" xr:uid="{37EB97CC-1834-4C68-A666-44C118FF3D33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通貨 3" xfId="273" xr:uid="{32897878-CCA9-46FE-B0B2-34C8BD82E645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 4" xfId="270" xr:uid="{3FECC92C-6F20-4057-83B4-5C64DA2E2C76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8-45.介護保険認定申請件数8-46、8-47、8-48、8-49" xfId="271" xr:uid="{4B6351A7-993D-444A-8396-9E94DE71747F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493568</xdr:colOff>
      <xdr:row>5</xdr:row>
      <xdr:rowOff>51954</xdr:rowOff>
    </xdr:from>
    <xdr:to>
      <xdr:col>2</xdr:col>
      <xdr:colOff>555914</xdr:colOff>
      <xdr:row>6</xdr:row>
      <xdr:rowOff>121225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96B00E48-C542-456A-8DC0-60340E4AFEBC}"/>
            </a:ext>
          </a:extLst>
        </xdr:cNvPr>
        <xdr:cNvSpPr/>
      </xdr:nvSpPr>
      <xdr:spPr>
        <a:xfrm>
          <a:off x="3408218" y="623454"/>
          <a:ext cx="62346" cy="259771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493567</xdr:colOff>
      <xdr:row>7</xdr:row>
      <xdr:rowOff>51954</xdr:rowOff>
    </xdr:from>
    <xdr:to>
      <xdr:col>2</xdr:col>
      <xdr:colOff>555912</xdr:colOff>
      <xdr:row>9</xdr:row>
      <xdr:rowOff>142010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80CB540-950C-4FD8-A02F-0AD6990ACB56}"/>
            </a:ext>
          </a:extLst>
        </xdr:cNvPr>
        <xdr:cNvSpPr/>
      </xdr:nvSpPr>
      <xdr:spPr>
        <a:xfrm>
          <a:off x="3408217" y="1004454"/>
          <a:ext cx="62345" cy="471056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554182</xdr:colOff>
      <xdr:row>7</xdr:row>
      <xdr:rowOff>69273</xdr:rowOff>
    </xdr:from>
    <xdr:to>
      <xdr:col>4</xdr:col>
      <xdr:colOff>616527</xdr:colOff>
      <xdr:row>9</xdr:row>
      <xdr:rowOff>159329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D7C0FF5A-3394-4C77-8538-26E84C8824ED}"/>
            </a:ext>
          </a:extLst>
        </xdr:cNvPr>
        <xdr:cNvSpPr/>
      </xdr:nvSpPr>
      <xdr:spPr>
        <a:xfrm>
          <a:off x="6002482" y="1021773"/>
          <a:ext cx="62345" cy="471056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8DDB-04E1-4B00-967B-3AA5DE13BD9C}">
  <dimension ref="A1:A36"/>
  <sheetViews>
    <sheetView tabSelected="1" zoomScale="115" zoomScaleNormal="115" workbookViewId="0">
      <selection activeCell="D41" sqref="D41"/>
    </sheetView>
  </sheetViews>
  <sheetFormatPr defaultRowHeight="13.5" x14ac:dyDescent="0.15"/>
  <sheetData>
    <row r="1" spans="1:1" x14ac:dyDescent="0.15">
      <c r="A1" t="s">
        <v>561</v>
      </c>
    </row>
    <row r="2" spans="1:1" x14ac:dyDescent="0.15">
      <c r="A2" s="379" t="s">
        <v>563</v>
      </c>
    </row>
    <row r="3" spans="1:1" x14ac:dyDescent="0.15">
      <c r="A3" s="379" t="s">
        <v>564</v>
      </c>
    </row>
    <row r="4" spans="1:1" x14ac:dyDescent="0.15">
      <c r="A4" s="379" t="s">
        <v>565</v>
      </c>
    </row>
    <row r="5" spans="1:1" x14ac:dyDescent="0.15">
      <c r="A5" s="379" t="s">
        <v>566</v>
      </c>
    </row>
    <row r="6" spans="1:1" x14ac:dyDescent="0.15">
      <c r="A6" s="379" t="s">
        <v>567</v>
      </c>
    </row>
    <row r="7" spans="1:1" x14ac:dyDescent="0.15">
      <c r="A7" s="379" t="s">
        <v>568</v>
      </c>
    </row>
    <row r="8" spans="1:1" x14ac:dyDescent="0.15">
      <c r="A8" s="379" t="s">
        <v>569</v>
      </c>
    </row>
    <row r="9" spans="1:1" x14ac:dyDescent="0.15">
      <c r="A9" s="379" t="s">
        <v>570</v>
      </c>
    </row>
    <row r="10" spans="1:1" x14ac:dyDescent="0.15">
      <c r="A10" s="379" t="s">
        <v>571</v>
      </c>
    </row>
    <row r="11" spans="1:1" x14ac:dyDescent="0.15">
      <c r="A11" s="379" t="s">
        <v>572</v>
      </c>
    </row>
    <row r="12" spans="1:1" x14ac:dyDescent="0.15">
      <c r="A12" s="379" t="s">
        <v>573</v>
      </c>
    </row>
    <row r="13" spans="1:1" x14ac:dyDescent="0.15">
      <c r="A13" s="379" t="s">
        <v>574</v>
      </c>
    </row>
    <row r="14" spans="1:1" x14ac:dyDescent="0.15">
      <c r="A14" s="379" t="s">
        <v>575</v>
      </c>
    </row>
    <row r="15" spans="1:1" x14ac:dyDescent="0.15">
      <c r="A15" s="379" t="s">
        <v>576</v>
      </c>
    </row>
    <row r="16" spans="1:1" x14ac:dyDescent="0.15">
      <c r="A16" s="379" t="s">
        <v>577</v>
      </c>
    </row>
    <row r="17" spans="1:1" x14ac:dyDescent="0.15">
      <c r="A17" s="379" t="s">
        <v>578</v>
      </c>
    </row>
    <row r="18" spans="1:1" x14ac:dyDescent="0.15">
      <c r="A18" s="379" t="s">
        <v>579</v>
      </c>
    </row>
    <row r="19" spans="1:1" x14ac:dyDescent="0.15">
      <c r="A19" s="379" t="s">
        <v>580</v>
      </c>
    </row>
    <row r="20" spans="1:1" x14ac:dyDescent="0.15">
      <c r="A20" s="379" t="s">
        <v>581</v>
      </c>
    </row>
    <row r="21" spans="1:1" x14ac:dyDescent="0.15">
      <c r="A21" s="379" t="s">
        <v>582</v>
      </c>
    </row>
    <row r="22" spans="1:1" x14ac:dyDescent="0.15">
      <c r="A22" s="379" t="s">
        <v>583</v>
      </c>
    </row>
    <row r="23" spans="1:1" x14ac:dyDescent="0.15">
      <c r="A23" s="379" t="s">
        <v>584</v>
      </c>
    </row>
    <row r="24" spans="1:1" x14ac:dyDescent="0.15">
      <c r="A24" s="379" t="s">
        <v>585</v>
      </c>
    </row>
    <row r="25" spans="1:1" x14ac:dyDescent="0.15">
      <c r="A25" s="379" t="s">
        <v>586</v>
      </c>
    </row>
    <row r="26" spans="1:1" x14ac:dyDescent="0.15">
      <c r="A26" s="379" t="s">
        <v>587</v>
      </c>
    </row>
    <row r="27" spans="1:1" x14ac:dyDescent="0.15">
      <c r="A27" s="379" t="s">
        <v>588</v>
      </c>
    </row>
    <row r="28" spans="1:1" x14ac:dyDescent="0.15">
      <c r="A28" s="379" t="s">
        <v>589</v>
      </c>
    </row>
    <row r="29" spans="1:1" x14ac:dyDescent="0.15">
      <c r="A29" s="379" t="s">
        <v>590</v>
      </c>
    </row>
    <row r="30" spans="1:1" x14ac:dyDescent="0.15">
      <c r="A30" s="379" t="s">
        <v>591</v>
      </c>
    </row>
    <row r="31" spans="1:1" x14ac:dyDescent="0.15">
      <c r="A31" s="379" t="s">
        <v>592</v>
      </c>
    </row>
    <row r="32" spans="1:1" x14ac:dyDescent="0.15">
      <c r="A32" s="379" t="s">
        <v>596</v>
      </c>
    </row>
    <row r="33" spans="1:1" x14ac:dyDescent="0.15">
      <c r="A33" s="379" t="s">
        <v>593</v>
      </c>
    </row>
    <row r="34" spans="1:1" x14ac:dyDescent="0.15">
      <c r="A34" s="379" t="s">
        <v>597</v>
      </c>
    </row>
    <row r="35" spans="1:1" x14ac:dyDescent="0.15">
      <c r="A35" s="379" t="s">
        <v>594</v>
      </c>
    </row>
    <row r="36" spans="1:1" x14ac:dyDescent="0.15">
      <c r="A36" s="379" t="s">
        <v>595</v>
      </c>
    </row>
  </sheetData>
  <phoneticPr fontId="2"/>
  <hyperlinks>
    <hyperlink ref="A2" location="'7-1'!A1" display="7-1. 出生・死亡等の推移" xr:uid="{E6E50B22-E88C-4B28-AA6D-C50416AF5790}"/>
    <hyperlink ref="A3" location="'7-2'!A1" display="7-2. 主要死因別死亡者数" xr:uid="{AAC03E63-CF33-4C36-B240-5365B75E3345}"/>
    <hyperlink ref="A4" location="'7-3'!A1" display="7-3. 医療施設数・許可病床数" xr:uid="{48411946-4E90-4C59-91DC-04640DCE22DE}"/>
    <hyperlink ref="A5" location="'7-4'!A1" display="7-4. 医療関係従事者数" xr:uid="{20545DD8-0EE3-466D-B259-2E1284C691FE}"/>
    <hyperlink ref="A6" location="'7-5(1)'!A1" display="7-5. 成人保健　（1）健康診査状況" xr:uid="{AF253BCF-F8DA-495F-8CD9-200B5806A75C}"/>
    <hyperlink ref="A7" location="'7-5(2)'!A1" display="7-5. 成人保健　（2）健康手帳の交付" xr:uid="{BCC62929-9D87-4F2D-97ED-1A8559FD7D43}"/>
    <hyperlink ref="A8" location="'7-5(3)'!A1" display="7-5. 成人保健　（3）成人健康相談状況" xr:uid="{C6DBAED3-1C54-40D4-84C3-7392BDD39B6D}"/>
    <hyperlink ref="A9" location="'7-5(4)'!A1" display="7-5. 成人保健　（4）成人・老人訪問活動" xr:uid="{B3F6FBCC-183C-4051-959C-55E5DF7353E3}"/>
    <hyperlink ref="A10" location="'7-5(5)'!A1" display="7-5. 成人保健　（5）地域包括支援センター" xr:uid="{A0AAF498-8719-4C94-A510-E956DC9CCAF5}"/>
    <hyperlink ref="A11" location="'7-6(1)'!A1" display="7-6. 母子保健　（1）相談等の状況" xr:uid="{4EEC69A0-448E-495B-BAAA-CFEB04FF4472}"/>
    <hyperlink ref="A12" location="'7-6(2)'!A1" display="7-6. 母子保健　（2）４か月児健康診査状況" xr:uid="{01B32A67-7B78-41D8-A60D-4D9C1F382622}"/>
    <hyperlink ref="A13" location="'7-6(3)'!A1" display="7-6. 母子保健　（3）10か月児健康診査状況" xr:uid="{DAC32A09-5BBF-43CE-B6DD-64BE60FD40B7}"/>
    <hyperlink ref="A14" location="'7-6(4)'!A1" display="7-6. 母子保健　（4）１歳６か月児健康診査状況" xr:uid="{0AF271D7-D2BB-4435-B28B-FBD3E35AB8A8}"/>
    <hyperlink ref="A15" location="'7-6(5)'!A1" display="7-6. 母子保健　（5）３歳児健康診査状況" xr:uid="{9117D975-A711-41B3-A28A-7A39FA4BA3C8}"/>
    <hyperlink ref="A16" location="'7-6(6)'!A1" display="7-6. 母子保健　（6）母子訪問活動" xr:uid="{26950F2F-B7D0-41D8-83E5-8042392006C3}"/>
    <hyperlink ref="A17" location="'7-7(1)'!A1" display="7-7. 健康づくり事業　（1）成人保健" xr:uid="{F74459BA-3F97-4539-B092-ABD3356BB6EB}"/>
    <hyperlink ref="A18" location="'7-7(2)'!A1" display="7-7. 健康づくり事業　（2）母子保健" xr:uid="{2D1E11DA-15EF-4E88-A2B8-31757CBF107C}"/>
    <hyperlink ref="A19" location="'7-8'!A1" display="7-8. 栄養指導" xr:uid="{C8845C06-0448-4BF3-97CB-BDBFA3D238F9}"/>
    <hyperlink ref="A20" location="'7-9'!A1" display="7-9. 移動献血車による献血実施状況" xr:uid="{98165C75-0BD9-476D-8226-C179051C276C}"/>
    <hyperlink ref="A21" location="'7-10'!A1" display="7-10. 結核新登録者数" xr:uid="{EF9206F0-0F43-4AD6-A943-2686EE42CB5B}"/>
    <hyperlink ref="A22" location="'7-11'!A1" display="7-11. 結核患者登録者数（年末時）" xr:uid="{0DBC9D0D-C0D2-4CFD-B94A-E15F720A2ABC}"/>
    <hyperlink ref="A23" location="'7-12'!A1" display="7-12. 結核健康診断受診状況" xr:uid="{384F5F68-08C0-426F-91C0-9661DF4CA74D}"/>
    <hyperlink ref="A24" location="'7-13'!A1" display="7-13. 予防接種実施状況" xr:uid="{F8343C5D-8E6C-4647-A4FC-C09E37977208}"/>
    <hyperlink ref="A25" location="'7-14'!A1" display="7-14. 施設の規模" xr:uid="{1A1FB3F2-F942-4193-B3EF-FB12D67F510F}"/>
    <hyperlink ref="A26" location="'7-15'!A1" display="7-15. 年次別職員数" xr:uid="{3395AD96-58BA-4F94-8D0D-E4373C99CA9B}"/>
    <hyperlink ref="A27" location="'7-16'!A1" display="7-16. 職員数の状況" xr:uid="{0E10FA0B-50E8-4F82-91FB-B201F30F6FAF}"/>
    <hyperlink ref="A28" location="'7-17'!A1" display="7-17. 入院患者延人数" xr:uid="{B725953A-701C-437F-8AEF-653DE73EA924}"/>
    <hyperlink ref="A29" location="'7-18'!A1" display="7-18. 外来患者延人数" xr:uid="{76CE7E4D-4122-48D8-B1D2-E545B5B712F5}"/>
    <hyperlink ref="A30" location="'7-19'!A1" display="7-19. 救急車搬入患者数" xr:uid="{FB400347-575F-42C6-9859-0229340F7F05}"/>
    <hyperlink ref="A31" location="'7-20'!A1" display="7-20. 事業会計" xr:uid="{670B720F-5BDE-468A-984A-65A01E57E15A}"/>
    <hyperlink ref="A32" location="'7-21'!A1" display="7-21. 損益計算書　（借  方）" xr:uid="{F80C4022-10C7-419C-87FC-AB1F32D75664}"/>
    <hyperlink ref="A33" location="'7-22'!A1" display="7-22. 国民健康保険加入状況" xr:uid="{8445845B-4BD3-401B-96F3-E06D8997F2B9}"/>
    <hyperlink ref="A34" location="'7-23'!A1" display="7-23. 国民健康保険税賦課基準　（医療分）" xr:uid="{E3DD8BFE-CA81-4742-B6B6-8FCCCCFE4000}"/>
    <hyperlink ref="A35" location="'7-24(1)'!A1" display="7-24. 国民健康保険事業状況　（1）事業費" xr:uid="{BEAA9564-6577-43EC-A236-736616630A63}"/>
    <hyperlink ref="A36" location="'7-24(2)'!A1" display="7-24. 国民健康保険事業状況　（2）給付等（退職者医療分含む）" xr:uid="{01FD0B2A-515D-48A2-9921-C81883AEB2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3B15-875A-489F-85AA-285E47905A49}">
  <sheetPr codeName="Sheet9"/>
  <dimension ref="A1:C9"/>
  <sheetViews>
    <sheetView zoomScale="110" zoomScaleNormal="110" workbookViewId="0"/>
  </sheetViews>
  <sheetFormatPr defaultColWidth="9.875" defaultRowHeight="15" customHeight="1" x14ac:dyDescent="0.15"/>
  <cols>
    <col min="1" max="1" width="11.25" style="109" customWidth="1"/>
    <col min="2" max="2" width="14" style="109" customWidth="1"/>
    <col min="3" max="3" width="17.875" style="109" customWidth="1"/>
    <col min="4" max="16384" width="9.875" style="109"/>
  </cols>
  <sheetData>
    <row r="1" spans="1:3" ht="15" customHeight="1" x14ac:dyDescent="0.15">
      <c r="A1" s="380" t="s">
        <v>562</v>
      </c>
    </row>
    <row r="3" spans="1:3" ht="15" customHeight="1" x14ac:dyDescent="0.15">
      <c r="A3" s="109" t="s">
        <v>133</v>
      </c>
      <c r="C3" s="127" t="s">
        <v>134</v>
      </c>
    </row>
    <row r="4" spans="1:3" ht="15" customHeight="1" x14ac:dyDescent="0.15">
      <c r="A4" s="111" t="s">
        <v>118</v>
      </c>
      <c r="B4" s="427" t="s">
        <v>135</v>
      </c>
      <c r="C4" s="428"/>
    </row>
    <row r="5" spans="1:3" ht="15" customHeight="1" x14ac:dyDescent="0.15">
      <c r="A5" s="118" t="s">
        <v>130</v>
      </c>
      <c r="B5" s="129"/>
      <c r="C5" s="130">
        <v>17345</v>
      </c>
    </row>
    <row r="6" spans="1:3" ht="15" customHeight="1" x14ac:dyDescent="0.15">
      <c r="A6" s="121">
        <v>5</v>
      </c>
      <c r="B6" s="131"/>
      <c r="C6" s="83">
        <v>18231</v>
      </c>
    </row>
    <row r="7" spans="1:3" ht="15" customHeight="1" x14ac:dyDescent="0.15">
      <c r="A7" s="132">
        <v>6</v>
      </c>
      <c r="B7" s="104"/>
      <c r="C7" s="105">
        <v>18241</v>
      </c>
    </row>
    <row r="8" spans="1:3" ht="15" customHeight="1" x14ac:dyDescent="0.15">
      <c r="A8" s="133" t="s">
        <v>136</v>
      </c>
    </row>
    <row r="9" spans="1:3" ht="15" customHeight="1" x14ac:dyDescent="0.15">
      <c r="B9" s="134"/>
      <c r="C9" s="134" t="s">
        <v>137</v>
      </c>
    </row>
  </sheetData>
  <mergeCells count="1">
    <mergeCell ref="B4:C4"/>
  </mergeCells>
  <phoneticPr fontId="2"/>
  <hyperlinks>
    <hyperlink ref="A1" location="目次!A1" display="目次へもどる" xr:uid="{EECC15E2-D341-4A07-8424-64C1112DF76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571C-4223-42B2-A9BB-9859B74FA2A5}">
  <sheetPr codeName="Sheet10"/>
  <dimension ref="A1:K11"/>
  <sheetViews>
    <sheetView zoomScale="110" zoomScaleNormal="110" workbookViewId="0"/>
  </sheetViews>
  <sheetFormatPr defaultColWidth="9.625" defaultRowHeight="15" customHeight="1" x14ac:dyDescent="0.15"/>
  <cols>
    <col min="1" max="1" width="7.125" style="76" customWidth="1"/>
    <col min="2" max="2" width="8.125" style="76" customWidth="1"/>
    <col min="3" max="11" width="7.625" style="76" customWidth="1"/>
    <col min="12" max="16384" width="9.625" style="76"/>
  </cols>
  <sheetData>
    <row r="1" spans="1:11" ht="15" customHeight="1" x14ac:dyDescent="0.15">
      <c r="A1" s="378" t="s">
        <v>562</v>
      </c>
    </row>
    <row r="3" spans="1:11" ht="15" customHeight="1" x14ac:dyDescent="0.15">
      <c r="A3" s="75" t="s">
        <v>138</v>
      </c>
    </row>
    <row r="4" spans="1:11" ht="15" customHeight="1" x14ac:dyDescent="0.15">
      <c r="A4" s="97" t="s">
        <v>139</v>
      </c>
      <c r="G4" s="135"/>
      <c r="H4" s="135"/>
      <c r="I4" s="135"/>
      <c r="J4" s="135"/>
      <c r="K4" s="98" t="s">
        <v>140</v>
      </c>
    </row>
    <row r="5" spans="1:11" ht="15" customHeight="1" x14ac:dyDescent="0.15">
      <c r="A5" s="429" t="s">
        <v>118</v>
      </c>
      <c r="B5" s="431" t="s">
        <v>141</v>
      </c>
      <c r="C5" s="410" t="s">
        <v>142</v>
      </c>
      <c r="D5" s="408"/>
      <c r="E5" s="433"/>
      <c r="F5" s="434" t="s">
        <v>143</v>
      </c>
      <c r="G5" s="435"/>
      <c r="H5" s="436"/>
      <c r="I5" s="410" t="s">
        <v>144</v>
      </c>
      <c r="J5" s="408"/>
      <c r="K5" s="408"/>
    </row>
    <row r="6" spans="1:11" ht="15" customHeight="1" x14ac:dyDescent="0.15">
      <c r="A6" s="430"/>
      <c r="B6" s="432"/>
      <c r="C6" s="100" t="s">
        <v>145</v>
      </c>
      <c r="D6" s="100" t="s">
        <v>146</v>
      </c>
      <c r="E6" s="100" t="s">
        <v>147</v>
      </c>
      <c r="F6" s="100" t="s">
        <v>148</v>
      </c>
      <c r="G6" s="100" t="s">
        <v>149</v>
      </c>
      <c r="H6" s="81" t="s">
        <v>150</v>
      </c>
      <c r="I6" s="100" t="s">
        <v>151</v>
      </c>
      <c r="J6" s="100" t="s">
        <v>148</v>
      </c>
      <c r="K6" s="81" t="s">
        <v>152</v>
      </c>
    </row>
    <row r="7" spans="1:11" ht="15" customHeight="1" x14ac:dyDescent="0.15">
      <c r="A7" s="136" t="s">
        <v>130</v>
      </c>
      <c r="B7" s="131">
        <v>2320</v>
      </c>
      <c r="C7" s="83">
        <v>2171</v>
      </c>
      <c r="D7" s="83">
        <v>617</v>
      </c>
      <c r="E7" s="83">
        <v>469</v>
      </c>
      <c r="F7" s="83">
        <v>162</v>
      </c>
      <c r="G7" s="83">
        <v>217</v>
      </c>
      <c r="H7" s="83">
        <v>150</v>
      </c>
      <c r="I7" s="56">
        <v>48</v>
      </c>
      <c r="J7" s="83">
        <v>81</v>
      </c>
      <c r="K7" s="83">
        <v>249</v>
      </c>
    </row>
    <row r="8" spans="1:11" ht="15" customHeight="1" x14ac:dyDescent="0.15">
      <c r="A8" s="137">
        <v>5</v>
      </c>
      <c r="B8" s="131">
        <v>2154</v>
      </c>
      <c r="C8" s="83">
        <v>2018</v>
      </c>
      <c r="D8" s="138">
        <v>521</v>
      </c>
      <c r="E8" s="138">
        <v>442</v>
      </c>
      <c r="F8" s="83">
        <v>140</v>
      </c>
      <c r="G8" s="83">
        <v>209</v>
      </c>
      <c r="H8" s="83">
        <v>136</v>
      </c>
      <c r="I8" s="56">
        <v>48</v>
      </c>
      <c r="J8" s="83">
        <v>93</v>
      </c>
      <c r="K8" s="83">
        <v>306</v>
      </c>
    </row>
    <row r="9" spans="1:11" ht="15" customHeight="1" x14ac:dyDescent="0.15">
      <c r="A9" s="102">
        <v>6</v>
      </c>
      <c r="B9" s="131">
        <v>2070</v>
      </c>
      <c r="C9" s="83">
        <v>2161</v>
      </c>
      <c r="D9" s="83">
        <v>559</v>
      </c>
      <c r="E9" s="83">
        <v>454</v>
      </c>
      <c r="F9" s="83">
        <v>140</v>
      </c>
      <c r="G9" s="83">
        <v>195</v>
      </c>
      <c r="H9" s="83">
        <v>123</v>
      </c>
      <c r="I9" s="56">
        <v>48</v>
      </c>
      <c r="J9" s="83">
        <v>72</v>
      </c>
      <c r="K9" s="83">
        <v>263</v>
      </c>
    </row>
    <row r="10" spans="1:11" ht="15" customHeight="1" x14ac:dyDescent="0.15">
      <c r="A10" s="59" t="s">
        <v>153</v>
      </c>
      <c r="B10" s="139"/>
      <c r="C10" s="139"/>
      <c r="D10" s="139"/>
      <c r="E10" s="139"/>
      <c r="F10" s="139"/>
      <c r="G10" s="139"/>
      <c r="H10" s="139"/>
      <c r="I10" s="139"/>
      <c r="J10" s="73"/>
      <c r="K10" s="61"/>
    </row>
    <row r="11" spans="1:11" ht="15" customHeight="1" x14ac:dyDescent="0.15">
      <c r="K11" s="78" t="s">
        <v>154</v>
      </c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 xr:uid="{533D5056-56B6-4758-BAE8-CAB093B0044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7161-5CD5-456E-A247-F0D81AA92DD9}">
  <sheetPr codeName="Sheet11"/>
  <dimension ref="A1:K11"/>
  <sheetViews>
    <sheetView zoomScale="110" zoomScaleNormal="110" workbookViewId="0"/>
  </sheetViews>
  <sheetFormatPr defaultColWidth="9.875" defaultRowHeight="15" customHeight="1" x14ac:dyDescent="0.15"/>
  <cols>
    <col min="1" max="1" width="11.625" style="41" customWidth="1"/>
    <col min="2" max="2" width="6.625" style="41" customWidth="1"/>
    <col min="3" max="3" width="7.625" style="41" customWidth="1"/>
    <col min="4" max="4" width="6.625" style="41" customWidth="1"/>
    <col min="5" max="6" width="7.625" style="41" customWidth="1"/>
    <col min="7" max="7" width="8.375" style="41" customWidth="1"/>
    <col min="8" max="9" width="7.125" style="41" customWidth="1"/>
    <col min="10" max="11" width="7.625" style="41" customWidth="1"/>
    <col min="12" max="16384" width="9.875" style="41"/>
  </cols>
  <sheetData>
    <row r="1" spans="1:11" s="76" customFormat="1" ht="15" customHeight="1" x14ac:dyDescent="0.15">
      <c r="A1" s="378" t="s">
        <v>562</v>
      </c>
    </row>
    <row r="2" spans="1:11" s="76" customFormat="1" ht="15" customHeight="1" x14ac:dyDescent="0.15"/>
    <row r="3" spans="1:11" s="76" customFormat="1" ht="15" customHeight="1" x14ac:dyDescent="0.15">
      <c r="A3" s="140" t="s">
        <v>155</v>
      </c>
      <c r="K3" s="98" t="s">
        <v>156</v>
      </c>
    </row>
    <row r="4" spans="1:11" s="76" customFormat="1" ht="15" customHeight="1" x14ac:dyDescent="0.15">
      <c r="A4" s="429" t="s">
        <v>118</v>
      </c>
      <c r="B4" s="440" t="s">
        <v>157</v>
      </c>
      <c r="C4" s="440" t="s">
        <v>158</v>
      </c>
      <c r="D4" s="440" t="s">
        <v>159</v>
      </c>
      <c r="E4" s="437" t="s">
        <v>160</v>
      </c>
      <c r="F4" s="437" t="s">
        <v>161</v>
      </c>
      <c r="G4" s="410" t="s">
        <v>162</v>
      </c>
      <c r="H4" s="408"/>
      <c r="I4" s="408"/>
      <c r="J4" s="408"/>
      <c r="K4" s="408"/>
    </row>
    <row r="5" spans="1:11" s="76" customFormat="1" ht="15" customHeight="1" x14ac:dyDescent="0.15">
      <c r="A5" s="438"/>
      <c r="B5" s="440"/>
      <c r="C5" s="440"/>
      <c r="D5" s="440"/>
      <c r="E5" s="437"/>
      <c r="F5" s="437"/>
      <c r="G5" s="440" t="s">
        <v>163</v>
      </c>
      <c r="H5" s="441" t="s">
        <v>164</v>
      </c>
      <c r="I5" s="440" t="s">
        <v>165</v>
      </c>
      <c r="J5" s="442" t="s">
        <v>166</v>
      </c>
      <c r="K5" s="442"/>
    </row>
    <row r="6" spans="1:11" s="76" customFormat="1" ht="15" customHeight="1" x14ac:dyDescent="0.15">
      <c r="A6" s="439"/>
      <c r="B6" s="440"/>
      <c r="C6" s="440"/>
      <c r="D6" s="440"/>
      <c r="E6" s="437"/>
      <c r="F6" s="437"/>
      <c r="G6" s="440"/>
      <c r="H6" s="440"/>
      <c r="I6" s="440"/>
      <c r="J6" s="100" t="s">
        <v>167</v>
      </c>
      <c r="K6" s="81" t="s">
        <v>168</v>
      </c>
    </row>
    <row r="7" spans="1:11" s="76" customFormat="1" ht="15" customHeight="1" x14ac:dyDescent="0.15">
      <c r="A7" s="136" t="s">
        <v>130</v>
      </c>
      <c r="B7" s="107">
        <v>2280</v>
      </c>
      <c r="C7" s="56">
        <v>2222</v>
      </c>
      <c r="D7" s="142">
        <f>IFERROR(C7/B7,0)*100</f>
        <v>97.456140350877192</v>
      </c>
      <c r="E7" s="56">
        <v>42</v>
      </c>
      <c r="F7" s="56">
        <v>18</v>
      </c>
      <c r="G7" s="56">
        <v>8</v>
      </c>
      <c r="H7" s="56">
        <v>7</v>
      </c>
      <c r="I7" s="56">
        <v>3</v>
      </c>
      <c r="J7" s="56">
        <v>0</v>
      </c>
      <c r="K7" s="56">
        <v>3</v>
      </c>
    </row>
    <row r="8" spans="1:11" s="76" customFormat="1" ht="15" customHeight="1" x14ac:dyDescent="0.15">
      <c r="A8" s="137">
        <v>5</v>
      </c>
      <c r="B8" s="107">
        <v>2171</v>
      </c>
      <c r="C8" s="56">
        <v>2075</v>
      </c>
      <c r="D8" s="142">
        <f>IFERROR(C8/B8,0)*100</f>
        <v>95.578074619990787</v>
      </c>
      <c r="E8" s="56">
        <v>37</v>
      </c>
      <c r="F8" s="56">
        <v>17</v>
      </c>
      <c r="G8" s="56">
        <v>9</v>
      </c>
      <c r="H8" s="56">
        <v>6</v>
      </c>
      <c r="I8" s="56">
        <v>2</v>
      </c>
      <c r="J8" s="56">
        <v>0</v>
      </c>
      <c r="K8" s="56">
        <v>2</v>
      </c>
    </row>
    <row r="9" spans="1:11" s="76" customFormat="1" ht="15" customHeight="1" x14ac:dyDescent="0.15">
      <c r="A9" s="102">
        <v>6</v>
      </c>
      <c r="B9" s="107">
        <v>2001</v>
      </c>
      <c r="C9" s="56">
        <v>1924</v>
      </c>
      <c r="D9" s="142">
        <f>IFERROR(C9/B9,0)*100</f>
        <v>96.151924037981004</v>
      </c>
      <c r="E9" s="56">
        <v>41</v>
      </c>
      <c r="F9" s="56">
        <v>25</v>
      </c>
      <c r="G9" s="56">
        <v>14</v>
      </c>
      <c r="H9" s="56">
        <v>9</v>
      </c>
      <c r="I9" s="56">
        <v>2</v>
      </c>
      <c r="J9" s="56">
        <v>0</v>
      </c>
      <c r="K9" s="56">
        <v>2</v>
      </c>
    </row>
    <row r="10" spans="1:11" ht="15" customHeight="1" x14ac:dyDescent="0.15">
      <c r="A10" s="59" t="s">
        <v>169</v>
      </c>
      <c r="B10" s="143"/>
      <c r="C10" s="143"/>
      <c r="D10" s="143"/>
      <c r="E10" s="143"/>
      <c r="F10" s="143"/>
      <c r="G10" s="144"/>
      <c r="H10" s="143"/>
      <c r="I10" s="143"/>
      <c r="J10" s="145"/>
      <c r="K10" s="59"/>
    </row>
    <row r="11" spans="1:11" ht="15" customHeight="1" x14ac:dyDescent="0.15">
      <c r="A11" s="41" t="s">
        <v>170</v>
      </c>
      <c r="B11" s="146"/>
      <c r="C11" s="146"/>
      <c r="D11" s="146"/>
      <c r="E11" s="146"/>
      <c r="F11" s="146"/>
      <c r="G11" s="146"/>
      <c r="H11" s="146"/>
      <c r="I11" s="146"/>
      <c r="K11" s="74" t="s">
        <v>171</v>
      </c>
    </row>
  </sheetData>
  <mergeCells count="11">
    <mergeCell ref="G4:K4"/>
    <mergeCell ref="G5:G6"/>
    <mergeCell ref="H5:H6"/>
    <mergeCell ref="I5:I6"/>
    <mergeCell ref="J5:K5"/>
    <mergeCell ref="F4:F6"/>
    <mergeCell ref="A4:A6"/>
    <mergeCell ref="B4:B6"/>
    <mergeCell ref="C4:C6"/>
    <mergeCell ref="D4:D6"/>
    <mergeCell ref="E4:E6"/>
  </mergeCells>
  <phoneticPr fontId="2"/>
  <hyperlinks>
    <hyperlink ref="A1" location="目次!A1" display="目次へもどる" xr:uid="{AACEB123-CD00-4383-9EFD-AFBD7E723B8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0AEE-7D61-4951-A2BD-9BAE0CFA9D33}">
  <sheetPr codeName="Sheet12"/>
  <dimension ref="A1:K11"/>
  <sheetViews>
    <sheetView zoomScale="110" zoomScaleNormal="110" workbookViewId="0"/>
  </sheetViews>
  <sheetFormatPr defaultColWidth="10" defaultRowHeight="15" customHeight="1" x14ac:dyDescent="0.15"/>
  <cols>
    <col min="1" max="1" width="11.625" style="147" customWidth="1"/>
    <col min="2" max="2" width="6.625" style="147" customWidth="1"/>
    <col min="3" max="3" width="7.625" style="147" customWidth="1"/>
    <col min="4" max="4" width="6.625" style="147" customWidth="1"/>
    <col min="5" max="5" width="7.625" style="147" customWidth="1"/>
    <col min="6" max="6" width="7.875" style="147" customWidth="1"/>
    <col min="7" max="7" width="8.375" style="147" customWidth="1"/>
    <col min="8" max="9" width="7.125" style="147" customWidth="1"/>
    <col min="10" max="11" width="7.625" style="147" customWidth="1"/>
    <col min="12" max="16384" width="10" style="147"/>
  </cols>
  <sheetData>
    <row r="1" spans="1:11" s="324" customFormat="1" ht="15" customHeight="1" x14ac:dyDescent="0.15">
      <c r="A1" s="380" t="s">
        <v>562</v>
      </c>
    </row>
    <row r="2" spans="1:11" s="324" customFormat="1" ht="15" customHeight="1" x14ac:dyDescent="0.15"/>
    <row r="3" spans="1:11" ht="15" customHeight="1" x14ac:dyDescent="0.15">
      <c r="A3" s="140" t="s">
        <v>172</v>
      </c>
      <c r="B3" s="76"/>
      <c r="C3" s="76"/>
      <c r="D3" s="76"/>
      <c r="E3" s="76"/>
      <c r="F3" s="76"/>
      <c r="G3" s="76"/>
      <c r="H3" s="76"/>
      <c r="I3" s="76"/>
      <c r="J3" s="76"/>
      <c r="K3" s="98" t="s">
        <v>156</v>
      </c>
    </row>
    <row r="4" spans="1:11" ht="15" customHeight="1" x14ac:dyDescent="0.15">
      <c r="A4" s="429" t="s">
        <v>118</v>
      </c>
      <c r="B4" s="443" t="s">
        <v>157</v>
      </c>
      <c r="C4" s="443" t="s">
        <v>158</v>
      </c>
      <c r="D4" s="443" t="s">
        <v>159</v>
      </c>
      <c r="E4" s="446" t="s">
        <v>160</v>
      </c>
      <c r="F4" s="446" t="s">
        <v>161</v>
      </c>
      <c r="G4" s="410" t="s">
        <v>173</v>
      </c>
      <c r="H4" s="408"/>
      <c r="I4" s="408"/>
      <c r="J4" s="408"/>
      <c r="K4" s="408"/>
    </row>
    <row r="5" spans="1:11" ht="15" customHeight="1" x14ac:dyDescent="0.15">
      <c r="A5" s="438"/>
      <c r="B5" s="444"/>
      <c r="C5" s="444"/>
      <c r="D5" s="444"/>
      <c r="E5" s="447"/>
      <c r="F5" s="447"/>
      <c r="G5" s="440" t="s">
        <v>163</v>
      </c>
      <c r="H5" s="441" t="s">
        <v>164</v>
      </c>
      <c r="I5" s="440" t="s">
        <v>165</v>
      </c>
      <c r="J5" s="149" t="s">
        <v>174</v>
      </c>
      <c r="K5" s="150"/>
    </row>
    <row r="6" spans="1:11" ht="15" customHeight="1" x14ac:dyDescent="0.15">
      <c r="A6" s="430"/>
      <c r="B6" s="445"/>
      <c r="C6" s="445"/>
      <c r="D6" s="445"/>
      <c r="E6" s="448"/>
      <c r="F6" s="448"/>
      <c r="G6" s="440"/>
      <c r="H6" s="440"/>
      <c r="I6" s="440"/>
      <c r="J6" s="99" t="s">
        <v>175</v>
      </c>
      <c r="K6" s="81" t="s">
        <v>176</v>
      </c>
    </row>
    <row r="7" spans="1:11" ht="15" customHeight="1" x14ac:dyDescent="0.15">
      <c r="A7" s="136" t="s">
        <v>130</v>
      </c>
      <c r="B7" s="107">
        <v>2355</v>
      </c>
      <c r="C7" s="56">
        <v>2162</v>
      </c>
      <c r="D7" s="142">
        <f>IFERROR(C7/B7,0)*100</f>
        <v>91.804670912951167</v>
      </c>
      <c r="E7" s="56">
        <v>30</v>
      </c>
      <c r="F7" s="56">
        <v>11</v>
      </c>
      <c r="G7" s="56">
        <v>5</v>
      </c>
      <c r="H7" s="56">
        <v>5</v>
      </c>
      <c r="I7" s="56">
        <v>1</v>
      </c>
      <c r="J7" s="83">
        <v>0</v>
      </c>
      <c r="K7" s="56">
        <v>1</v>
      </c>
    </row>
    <row r="8" spans="1:11" ht="15" customHeight="1" x14ac:dyDescent="0.15">
      <c r="A8" s="137">
        <v>5</v>
      </c>
      <c r="B8" s="107">
        <v>2336</v>
      </c>
      <c r="C8" s="56">
        <v>2136</v>
      </c>
      <c r="D8" s="142">
        <f>IFERROR(C8/B8,0)*100</f>
        <v>91.438356164383563</v>
      </c>
      <c r="E8" s="56">
        <v>35</v>
      </c>
      <c r="F8" s="56">
        <v>16</v>
      </c>
      <c r="G8" s="56">
        <v>7</v>
      </c>
      <c r="H8" s="56">
        <v>9</v>
      </c>
      <c r="I8" s="56">
        <v>0</v>
      </c>
      <c r="J8" s="83">
        <v>0</v>
      </c>
      <c r="K8" s="56">
        <v>0</v>
      </c>
    </row>
    <row r="9" spans="1:11" ht="15" customHeight="1" x14ac:dyDescent="0.15">
      <c r="A9" s="103">
        <v>6</v>
      </c>
      <c r="B9" s="152">
        <v>2081</v>
      </c>
      <c r="C9" s="153">
        <v>1941</v>
      </c>
      <c r="D9" s="142">
        <f>IFERROR(C9/B9,0)*100</f>
        <v>93.272465160980303</v>
      </c>
      <c r="E9" s="153">
        <v>25</v>
      </c>
      <c r="F9" s="153">
        <v>15</v>
      </c>
      <c r="G9" s="153">
        <v>3</v>
      </c>
      <c r="H9" s="153">
        <v>12</v>
      </c>
      <c r="I9" s="153">
        <v>0</v>
      </c>
      <c r="J9" s="105">
        <v>0</v>
      </c>
      <c r="K9" s="153">
        <v>0</v>
      </c>
    </row>
    <row r="10" spans="1:11" ht="15" customHeight="1" x14ac:dyDescent="0.15">
      <c r="A10" s="59" t="s">
        <v>169</v>
      </c>
      <c r="B10" s="76"/>
      <c r="C10" s="76"/>
      <c r="D10" s="59"/>
      <c r="E10" s="76"/>
      <c r="F10" s="76"/>
      <c r="G10" s="154"/>
      <c r="H10" s="76"/>
      <c r="I10" s="76"/>
      <c r="J10" s="76"/>
    </row>
    <row r="11" spans="1:11" ht="15" customHeight="1" x14ac:dyDescent="0.15">
      <c r="A11" s="41" t="s">
        <v>170</v>
      </c>
      <c r="K11" s="74" t="s">
        <v>171</v>
      </c>
    </row>
  </sheetData>
  <mergeCells count="10">
    <mergeCell ref="G4:K4"/>
    <mergeCell ref="G5:G6"/>
    <mergeCell ref="H5:H6"/>
    <mergeCell ref="I5:I6"/>
    <mergeCell ref="A4:A6"/>
    <mergeCell ref="B4:B6"/>
    <mergeCell ref="C4:C6"/>
    <mergeCell ref="D4:D6"/>
    <mergeCell ref="E4:E6"/>
    <mergeCell ref="F4:F6"/>
  </mergeCells>
  <phoneticPr fontId="2"/>
  <hyperlinks>
    <hyperlink ref="A1" location="目次!A1" display="目次へもどる" xr:uid="{7E5A4753-5685-4B04-912D-4AF3DDCFDEE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A7A0-05D9-498C-84FF-9C18A4212D01}">
  <sheetPr codeName="Sheet13"/>
  <dimension ref="A1:L11"/>
  <sheetViews>
    <sheetView zoomScale="110" zoomScaleNormal="110" workbookViewId="0"/>
  </sheetViews>
  <sheetFormatPr defaultColWidth="9.625" defaultRowHeight="15" customHeight="1" x14ac:dyDescent="0.15"/>
  <cols>
    <col min="1" max="1" width="7.125" style="76" customWidth="1"/>
    <col min="2" max="2" width="6.625" style="76" customWidth="1"/>
    <col min="3" max="3" width="7.625" style="76" customWidth="1"/>
    <col min="4" max="5" width="6.625" style="76" customWidth="1"/>
    <col min="6" max="7" width="7.625" style="76" customWidth="1"/>
    <col min="8" max="10" width="7.125" style="76" customWidth="1"/>
    <col min="11" max="12" width="7.625" style="76" customWidth="1"/>
    <col min="13" max="16384" width="9.625" style="76"/>
  </cols>
  <sheetData>
    <row r="1" spans="1:12" ht="15" customHeight="1" x14ac:dyDescent="0.15">
      <c r="A1" s="378" t="s">
        <v>562</v>
      </c>
    </row>
    <row r="3" spans="1:12" ht="15" customHeight="1" x14ac:dyDescent="0.15">
      <c r="A3" s="140" t="s">
        <v>177</v>
      </c>
      <c r="K3" s="79"/>
      <c r="L3" s="79" t="s">
        <v>156</v>
      </c>
    </row>
    <row r="4" spans="1:12" ht="15" customHeight="1" x14ac:dyDescent="0.15">
      <c r="A4" s="450" t="s">
        <v>118</v>
      </c>
      <c r="B4" s="453" t="s">
        <v>157</v>
      </c>
      <c r="C4" s="453" t="s">
        <v>158</v>
      </c>
      <c r="D4" s="453" t="s">
        <v>159</v>
      </c>
      <c r="E4" s="446" t="s">
        <v>178</v>
      </c>
      <c r="F4" s="446" t="s">
        <v>160</v>
      </c>
      <c r="G4" s="446" t="s">
        <v>179</v>
      </c>
      <c r="H4" s="455" t="s">
        <v>180</v>
      </c>
      <c r="I4" s="455"/>
      <c r="J4" s="455"/>
      <c r="K4" s="455"/>
      <c r="L4" s="456"/>
    </row>
    <row r="5" spans="1:12" ht="15" customHeight="1" x14ac:dyDescent="0.15">
      <c r="A5" s="451"/>
      <c r="B5" s="454"/>
      <c r="C5" s="454"/>
      <c r="D5" s="454"/>
      <c r="E5" s="447"/>
      <c r="F5" s="447"/>
      <c r="G5" s="447"/>
      <c r="H5" s="455" t="s">
        <v>181</v>
      </c>
      <c r="I5" s="437" t="s">
        <v>182</v>
      </c>
      <c r="J5" s="455" t="s">
        <v>183</v>
      </c>
      <c r="K5" s="456" t="s">
        <v>184</v>
      </c>
      <c r="L5" s="442"/>
    </row>
    <row r="6" spans="1:12" ht="15" customHeight="1" x14ac:dyDescent="0.15">
      <c r="A6" s="452"/>
      <c r="B6" s="448"/>
      <c r="C6" s="448"/>
      <c r="D6" s="448"/>
      <c r="E6" s="448"/>
      <c r="F6" s="449"/>
      <c r="G6" s="449"/>
      <c r="H6" s="455"/>
      <c r="I6" s="455"/>
      <c r="J6" s="455"/>
      <c r="K6" s="155" t="s">
        <v>175</v>
      </c>
      <c r="L6" s="141" t="s">
        <v>185</v>
      </c>
    </row>
    <row r="7" spans="1:12" ht="15" customHeight="1" x14ac:dyDescent="0.15">
      <c r="A7" s="136" t="s">
        <v>130</v>
      </c>
      <c r="B7" s="107">
        <v>2346</v>
      </c>
      <c r="C7" s="56">
        <v>2220</v>
      </c>
      <c r="D7" s="142">
        <f>IFERROR(C7/B7*100,0)</f>
        <v>94.629156010230176</v>
      </c>
      <c r="E7" s="56">
        <v>18</v>
      </c>
      <c r="F7" s="56">
        <v>31</v>
      </c>
      <c r="G7" s="56">
        <v>21</v>
      </c>
      <c r="H7" s="56">
        <v>4</v>
      </c>
      <c r="I7" s="56">
        <v>13</v>
      </c>
      <c r="J7" s="56">
        <v>4</v>
      </c>
      <c r="K7" s="56">
        <v>0</v>
      </c>
      <c r="L7" s="56">
        <v>4</v>
      </c>
    </row>
    <row r="8" spans="1:12" ht="15" customHeight="1" x14ac:dyDescent="0.15">
      <c r="A8" s="137">
        <v>5</v>
      </c>
      <c r="B8" s="107">
        <v>2349</v>
      </c>
      <c r="C8" s="56">
        <v>2238</v>
      </c>
      <c r="D8" s="142">
        <f>IFERROR(C8/B8*100,0)</f>
        <v>95.274584929757339</v>
      </c>
      <c r="E8" s="56">
        <v>10</v>
      </c>
      <c r="F8" s="56">
        <v>51</v>
      </c>
      <c r="G8" s="56">
        <v>23</v>
      </c>
      <c r="H8" s="56">
        <v>5</v>
      </c>
      <c r="I8" s="56">
        <v>14</v>
      </c>
      <c r="J8" s="56">
        <v>4</v>
      </c>
      <c r="K8" s="56">
        <v>0</v>
      </c>
      <c r="L8" s="56">
        <v>4</v>
      </c>
    </row>
    <row r="9" spans="1:12" ht="15" customHeight="1" x14ac:dyDescent="0.15">
      <c r="A9" s="102">
        <v>6</v>
      </c>
      <c r="B9" s="107">
        <v>2291</v>
      </c>
      <c r="C9" s="56">
        <v>2203</v>
      </c>
      <c r="D9" s="142">
        <f>IFERROR(C9/B9*100,0)</f>
        <v>96.15888258402444</v>
      </c>
      <c r="E9" s="56">
        <v>20</v>
      </c>
      <c r="F9" s="56">
        <v>48</v>
      </c>
      <c r="G9" s="56">
        <v>37</v>
      </c>
      <c r="H9" s="56">
        <v>13</v>
      </c>
      <c r="I9" s="56">
        <v>22</v>
      </c>
      <c r="J9" s="56">
        <v>2</v>
      </c>
      <c r="K9" s="153">
        <v>0</v>
      </c>
      <c r="L9" s="153">
        <v>2</v>
      </c>
    </row>
    <row r="10" spans="1:12" ht="15" customHeight="1" x14ac:dyDescent="0.15">
      <c r="A10" s="59" t="s">
        <v>169</v>
      </c>
      <c r="B10" s="59"/>
      <c r="C10" s="59"/>
      <c r="D10" s="59"/>
      <c r="E10" s="59"/>
      <c r="F10" s="59"/>
      <c r="G10" s="59"/>
      <c r="H10" s="157"/>
      <c r="I10" s="59"/>
      <c r="J10" s="59"/>
      <c r="L10" s="78"/>
    </row>
    <row r="11" spans="1:12" ht="15" customHeight="1" x14ac:dyDescent="0.15">
      <c r="A11" s="41" t="s">
        <v>170</v>
      </c>
      <c r="L11" s="78" t="s">
        <v>171</v>
      </c>
    </row>
  </sheetData>
  <mergeCells count="12">
    <mergeCell ref="G4:G6"/>
    <mergeCell ref="H4:L4"/>
    <mergeCell ref="H5:H6"/>
    <mergeCell ref="I5:I6"/>
    <mergeCell ref="J5:J6"/>
    <mergeCell ref="K5:L5"/>
    <mergeCell ref="F4:F6"/>
    <mergeCell ref="A4:A6"/>
    <mergeCell ref="B4:B6"/>
    <mergeCell ref="C4:C6"/>
    <mergeCell ref="D4:D6"/>
    <mergeCell ref="E4:E6"/>
  </mergeCells>
  <phoneticPr fontId="2"/>
  <hyperlinks>
    <hyperlink ref="A1" location="目次!A1" display="目次へもどる" xr:uid="{7179749A-19DF-4C40-8F06-E55DC5C983D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EAFB-B84E-4C62-8D69-0A759A593C97}">
  <sheetPr codeName="Sheet14"/>
  <dimension ref="A1:M11"/>
  <sheetViews>
    <sheetView zoomScale="110" zoomScaleNormal="110" workbookViewId="0"/>
  </sheetViews>
  <sheetFormatPr defaultColWidth="9.625" defaultRowHeight="15" customHeight="1" x14ac:dyDescent="0.15"/>
  <cols>
    <col min="1" max="1" width="7.125" style="147" customWidth="1"/>
    <col min="2" max="2" width="6.625" style="147" customWidth="1"/>
    <col min="3" max="3" width="7.125" style="147" customWidth="1"/>
    <col min="4" max="4" width="5.625" style="147" customWidth="1"/>
    <col min="5" max="5" width="7.125" style="147" customWidth="1"/>
    <col min="6" max="6" width="6.125" style="147" customWidth="1"/>
    <col min="7" max="8" width="7.625" style="147" customWidth="1"/>
    <col min="9" max="9" width="7.125" style="147" customWidth="1"/>
    <col min="10" max="11" width="6.125" style="147" customWidth="1"/>
    <col min="12" max="13" width="7.625" style="147" customWidth="1"/>
    <col min="14" max="16384" width="9.625" style="147"/>
  </cols>
  <sheetData>
    <row r="1" spans="1:13" s="324" customFormat="1" ht="15" customHeight="1" x14ac:dyDescent="0.15">
      <c r="A1" s="380" t="s">
        <v>562</v>
      </c>
    </row>
    <row r="2" spans="1:13" s="324" customFormat="1" ht="15" customHeight="1" x14ac:dyDescent="0.15"/>
    <row r="3" spans="1:13" ht="15" customHeight="1" x14ac:dyDescent="0.15">
      <c r="A3" s="140" t="s">
        <v>186</v>
      </c>
      <c r="B3" s="76"/>
      <c r="C3" s="76"/>
      <c r="D3" s="76"/>
      <c r="E3" s="76"/>
      <c r="F3" s="76"/>
      <c r="G3" s="76"/>
      <c r="H3" s="76"/>
      <c r="I3" s="76"/>
      <c r="J3" s="158"/>
      <c r="K3" s="140"/>
      <c r="L3" s="76"/>
      <c r="M3" s="159" t="s">
        <v>187</v>
      </c>
    </row>
    <row r="4" spans="1:13" ht="15" customHeight="1" x14ac:dyDescent="0.15">
      <c r="A4" s="450" t="s">
        <v>188</v>
      </c>
      <c r="B4" s="453" t="s">
        <v>189</v>
      </c>
      <c r="C4" s="453" t="s">
        <v>190</v>
      </c>
      <c r="D4" s="453" t="s">
        <v>191</v>
      </c>
      <c r="E4" s="453" t="s">
        <v>192</v>
      </c>
      <c r="F4" s="446" t="s">
        <v>193</v>
      </c>
      <c r="G4" s="446" t="s">
        <v>194</v>
      </c>
      <c r="H4" s="446" t="s">
        <v>161</v>
      </c>
      <c r="I4" s="456" t="s">
        <v>195</v>
      </c>
      <c r="J4" s="442"/>
      <c r="K4" s="442"/>
      <c r="L4" s="442"/>
      <c r="M4" s="442"/>
    </row>
    <row r="5" spans="1:13" ht="15" customHeight="1" x14ac:dyDescent="0.15">
      <c r="A5" s="451"/>
      <c r="B5" s="454"/>
      <c r="C5" s="454"/>
      <c r="D5" s="454"/>
      <c r="E5" s="454"/>
      <c r="F5" s="454"/>
      <c r="G5" s="447"/>
      <c r="H5" s="447"/>
      <c r="I5" s="455" t="s">
        <v>181</v>
      </c>
      <c r="J5" s="437" t="s">
        <v>182</v>
      </c>
      <c r="K5" s="455" t="s">
        <v>183</v>
      </c>
      <c r="L5" s="456" t="s">
        <v>196</v>
      </c>
      <c r="M5" s="442"/>
    </row>
    <row r="6" spans="1:13" ht="15" customHeight="1" x14ac:dyDescent="0.15">
      <c r="A6" s="452"/>
      <c r="B6" s="448"/>
      <c r="C6" s="448"/>
      <c r="D6" s="457"/>
      <c r="E6" s="448"/>
      <c r="F6" s="448"/>
      <c r="G6" s="449"/>
      <c r="H6" s="449"/>
      <c r="I6" s="455"/>
      <c r="J6" s="455"/>
      <c r="K6" s="455"/>
      <c r="L6" s="155" t="s">
        <v>167</v>
      </c>
      <c r="M6" s="156" t="s">
        <v>168</v>
      </c>
    </row>
    <row r="7" spans="1:13" ht="15" customHeight="1" x14ac:dyDescent="0.15">
      <c r="A7" s="136" t="s">
        <v>130</v>
      </c>
      <c r="B7" s="107">
        <v>2625</v>
      </c>
      <c r="C7" s="56">
        <v>2474</v>
      </c>
      <c r="D7" s="142">
        <f>IFERROR(C7/B7*100,0)</f>
        <v>94.247619047619054</v>
      </c>
      <c r="E7" s="56">
        <v>386</v>
      </c>
      <c r="F7" s="56">
        <v>164</v>
      </c>
      <c r="G7" s="56">
        <v>185</v>
      </c>
      <c r="H7" s="56">
        <v>137</v>
      </c>
      <c r="I7" s="56">
        <v>44</v>
      </c>
      <c r="J7" s="56">
        <v>54</v>
      </c>
      <c r="K7" s="160">
        <v>39</v>
      </c>
      <c r="L7" s="56">
        <v>0</v>
      </c>
      <c r="M7" s="56">
        <v>39</v>
      </c>
    </row>
    <row r="8" spans="1:13" ht="15" customHeight="1" x14ac:dyDescent="0.15">
      <c r="A8" s="137">
        <v>5</v>
      </c>
      <c r="B8" s="107">
        <v>2466</v>
      </c>
      <c r="C8" s="56">
        <v>2322</v>
      </c>
      <c r="D8" s="142">
        <f>IFERROR(C8/B8*100,0)</f>
        <v>94.160583941605836</v>
      </c>
      <c r="E8" s="56">
        <v>354</v>
      </c>
      <c r="F8" s="56">
        <v>151</v>
      </c>
      <c r="G8" s="56">
        <v>221</v>
      </c>
      <c r="H8" s="56">
        <v>177</v>
      </c>
      <c r="I8" s="56">
        <v>42</v>
      </c>
      <c r="J8" s="56">
        <v>87</v>
      </c>
      <c r="K8" s="160">
        <v>48</v>
      </c>
      <c r="L8" s="56">
        <v>0</v>
      </c>
      <c r="M8" s="56">
        <v>48</v>
      </c>
    </row>
    <row r="9" spans="1:13" ht="15" customHeight="1" x14ac:dyDescent="0.15">
      <c r="A9" s="102">
        <v>6</v>
      </c>
      <c r="B9" s="107">
        <v>2302</v>
      </c>
      <c r="C9" s="56">
        <v>2243</v>
      </c>
      <c r="D9" s="142">
        <f>IFERROR(C9/B9*100,0)</f>
        <v>97.437011294526499</v>
      </c>
      <c r="E9" s="56">
        <v>409</v>
      </c>
      <c r="F9" s="56">
        <v>136</v>
      </c>
      <c r="G9" s="56">
        <v>224</v>
      </c>
      <c r="H9" s="56">
        <v>177</v>
      </c>
      <c r="I9" s="56">
        <v>36</v>
      </c>
      <c r="J9" s="56">
        <v>85</v>
      </c>
      <c r="K9" s="160">
        <v>56</v>
      </c>
      <c r="L9" s="56">
        <v>0</v>
      </c>
      <c r="M9" s="153">
        <v>56</v>
      </c>
    </row>
    <row r="10" spans="1:13" ht="15" customHeight="1" x14ac:dyDescent="0.15">
      <c r="A10" s="59" t="s">
        <v>169</v>
      </c>
      <c r="B10" s="59"/>
      <c r="C10" s="59"/>
      <c r="D10" s="59"/>
      <c r="E10" s="59"/>
      <c r="F10" s="59"/>
      <c r="G10" s="59"/>
      <c r="H10" s="59"/>
      <c r="I10" s="157"/>
      <c r="J10" s="59"/>
      <c r="K10" s="59"/>
      <c r="L10" s="59"/>
      <c r="M10" s="78"/>
    </row>
    <row r="11" spans="1:13" ht="15" customHeight="1" x14ac:dyDescent="0.15">
      <c r="A11" s="41" t="s">
        <v>170</v>
      </c>
      <c r="M11" s="78" t="s">
        <v>171</v>
      </c>
    </row>
  </sheetData>
  <mergeCells count="13">
    <mergeCell ref="G4:G6"/>
    <mergeCell ref="H4:H6"/>
    <mergeCell ref="I4:M4"/>
    <mergeCell ref="I5:I6"/>
    <mergeCell ref="J5:J6"/>
    <mergeCell ref="K5:K6"/>
    <mergeCell ref="L5:M5"/>
    <mergeCell ref="F4:F6"/>
    <mergeCell ref="A4:A6"/>
    <mergeCell ref="B4:B6"/>
    <mergeCell ref="C4:C6"/>
    <mergeCell ref="D4:D6"/>
    <mergeCell ref="E4:E6"/>
  </mergeCells>
  <phoneticPr fontId="2"/>
  <hyperlinks>
    <hyperlink ref="A1" location="目次!A1" display="目次へもどる" xr:uid="{10750FE6-77C1-4EDF-9BA8-219A981D4C4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F0F6-B5C3-483A-90EA-EECD262A21C9}">
  <sheetPr codeName="Sheet15">
    <pageSetUpPr fitToPage="1"/>
  </sheetPr>
  <dimension ref="A1:M8"/>
  <sheetViews>
    <sheetView zoomScale="110" zoomScaleNormal="110" workbookViewId="0"/>
  </sheetViews>
  <sheetFormatPr defaultColWidth="9.625" defaultRowHeight="15" customHeight="1" x14ac:dyDescent="0.15"/>
  <cols>
    <col min="1" max="1" width="7.125" style="161" customWidth="1"/>
    <col min="2" max="2" width="6.625" style="161" customWidth="1"/>
    <col min="3" max="3" width="7.625" style="161" customWidth="1"/>
    <col min="4" max="4" width="5.5" style="161" customWidth="1"/>
    <col min="5" max="5" width="6.25" style="161" customWidth="1"/>
    <col min="6" max="6" width="5.5" style="161" customWidth="1"/>
    <col min="7" max="7" width="4.875" style="161" customWidth="1"/>
    <col min="8" max="8" width="6.625" style="161" customWidth="1"/>
    <col min="9" max="9" width="7.625" style="161" customWidth="1"/>
    <col min="10" max="10" width="6.25" style="161" customWidth="1"/>
    <col min="11" max="11" width="6.875" style="161" customWidth="1"/>
    <col min="12" max="12" width="7.625" style="161" customWidth="1"/>
    <col min="13" max="13" width="8.375" style="161" customWidth="1"/>
    <col min="14" max="16384" width="9.625" style="161"/>
  </cols>
  <sheetData>
    <row r="1" spans="1:13" ht="15" customHeight="1" x14ac:dyDescent="0.15">
      <c r="A1" s="380" t="s">
        <v>562</v>
      </c>
    </row>
    <row r="3" spans="1:13" ht="15" customHeight="1" x14ac:dyDescent="0.15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M3" s="162" t="s">
        <v>2</v>
      </c>
    </row>
    <row r="4" spans="1:13" ht="15" customHeight="1" x14ac:dyDescent="0.15">
      <c r="A4" s="111" t="s">
        <v>118</v>
      </c>
      <c r="B4" s="427" t="s">
        <v>198</v>
      </c>
      <c r="C4" s="458"/>
      <c r="D4" s="427" t="s">
        <v>199</v>
      </c>
      <c r="E4" s="458"/>
      <c r="F4" s="427" t="s">
        <v>200</v>
      </c>
      <c r="G4" s="458"/>
      <c r="H4" s="427" t="s">
        <v>201</v>
      </c>
      <c r="I4" s="458"/>
      <c r="J4" s="113" t="s">
        <v>202</v>
      </c>
      <c r="K4" s="113" t="s">
        <v>128</v>
      </c>
      <c r="L4" s="459" t="s">
        <v>8</v>
      </c>
      <c r="M4" s="460"/>
    </row>
    <row r="5" spans="1:13" ht="15" customHeight="1" x14ac:dyDescent="0.15">
      <c r="A5" s="136" t="s">
        <v>130</v>
      </c>
      <c r="B5" s="163">
        <v>2379</v>
      </c>
      <c r="C5" s="164">
        <v>1862</v>
      </c>
      <c r="D5" s="165">
        <v>257</v>
      </c>
      <c r="E5" s="164">
        <v>151</v>
      </c>
      <c r="F5" s="165">
        <v>145</v>
      </c>
      <c r="G5" s="164">
        <v>14</v>
      </c>
      <c r="H5" s="165">
        <v>2012</v>
      </c>
      <c r="I5" s="164">
        <v>1710</v>
      </c>
      <c r="J5" s="165">
        <v>277</v>
      </c>
      <c r="K5" s="165">
        <v>396</v>
      </c>
      <c r="L5" s="166">
        <f t="shared" ref="L5:L6" si="0">SUM(B5+D5+F5+H5+J5+K5)</f>
        <v>5466</v>
      </c>
      <c r="M5" s="167">
        <f t="shared" ref="M5:M6" si="1">SUM(C5+E5+G5+I5)</f>
        <v>3737</v>
      </c>
    </row>
    <row r="6" spans="1:13" ht="15" customHeight="1" x14ac:dyDescent="0.15">
      <c r="A6" s="102">
        <v>5</v>
      </c>
      <c r="B6" s="163">
        <v>2358</v>
      </c>
      <c r="C6" s="164">
        <v>1809</v>
      </c>
      <c r="D6" s="165">
        <v>264</v>
      </c>
      <c r="E6" s="164">
        <v>165</v>
      </c>
      <c r="F6" s="165">
        <v>136</v>
      </c>
      <c r="G6" s="164">
        <v>13</v>
      </c>
      <c r="H6" s="165">
        <v>1984</v>
      </c>
      <c r="I6" s="164">
        <v>1637</v>
      </c>
      <c r="J6" s="165">
        <v>258</v>
      </c>
      <c r="K6" s="165">
        <v>376</v>
      </c>
      <c r="L6" s="166">
        <f t="shared" si="0"/>
        <v>5376</v>
      </c>
      <c r="M6" s="167">
        <f t="shared" si="1"/>
        <v>3624</v>
      </c>
    </row>
    <row r="7" spans="1:13" ht="15" customHeight="1" x14ac:dyDescent="0.15">
      <c r="A7" s="102">
        <v>6</v>
      </c>
      <c r="B7" s="163">
        <v>2515</v>
      </c>
      <c r="C7" s="164">
        <v>1753</v>
      </c>
      <c r="D7" s="165">
        <v>272</v>
      </c>
      <c r="E7" s="164">
        <v>138</v>
      </c>
      <c r="F7" s="165">
        <v>148</v>
      </c>
      <c r="G7" s="164">
        <v>33</v>
      </c>
      <c r="H7" s="165">
        <v>2031</v>
      </c>
      <c r="I7" s="164">
        <v>1593</v>
      </c>
      <c r="J7" s="165">
        <v>313</v>
      </c>
      <c r="K7" s="165">
        <v>415</v>
      </c>
      <c r="L7" s="166">
        <f>SUM(B7+D7+F7+H7+J7+K7)</f>
        <v>5694</v>
      </c>
      <c r="M7" s="167">
        <f>SUM(C7+E7+G7+I7)</f>
        <v>3517</v>
      </c>
    </row>
    <row r="8" spans="1:13" ht="15" customHeight="1" x14ac:dyDescent="0.15">
      <c r="A8" s="168" t="s">
        <v>203</v>
      </c>
      <c r="B8" s="168"/>
      <c r="C8" s="169"/>
      <c r="D8" s="169"/>
      <c r="E8" s="169"/>
      <c r="F8" s="169"/>
      <c r="G8" s="169"/>
      <c r="H8" s="169"/>
      <c r="I8" s="169"/>
      <c r="J8" s="169"/>
      <c r="K8" s="170"/>
      <c r="L8" s="170"/>
      <c r="M8" s="171" t="s">
        <v>204</v>
      </c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 xr:uid="{8DCD3F8D-8802-49CA-A1E7-E4D6BD92704C}"/>
  </hyperlinks>
  <printOptions horizontalCentered="1"/>
  <pageMargins left="0.25" right="0.25" top="0.75" bottom="0.75" header="0.3" footer="0.3"/>
  <pageSetup paperSize="9" fitToHeight="0" orientation="landscape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E416-1DF6-4989-A428-E4863344BA7A}">
  <sheetPr codeName="Sheet16">
    <pageSetUpPr fitToPage="1"/>
  </sheetPr>
  <dimension ref="A1:F9"/>
  <sheetViews>
    <sheetView zoomScale="110" zoomScaleNormal="110" workbookViewId="0"/>
  </sheetViews>
  <sheetFormatPr defaultColWidth="9.875" defaultRowHeight="15" customHeight="1" x14ac:dyDescent="0.15"/>
  <cols>
    <col min="1" max="1" width="10.625" style="41" customWidth="1"/>
    <col min="2" max="2" width="26.625" style="41" customWidth="1"/>
    <col min="3" max="3" width="20.625" style="41" customWidth="1"/>
    <col min="4" max="4" width="6.625" style="41" customWidth="1"/>
    <col min="5" max="5" width="20.625" style="41" customWidth="1"/>
    <col min="6" max="6" width="6.625" style="41" customWidth="1"/>
    <col min="7" max="16384" width="9.875" style="41"/>
  </cols>
  <sheetData>
    <row r="1" spans="1:6" s="76" customFormat="1" ht="15" customHeight="1" x14ac:dyDescent="0.15">
      <c r="A1" s="378" t="s">
        <v>562</v>
      </c>
    </row>
    <row r="2" spans="1:6" s="76" customFormat="1" ht="15" customHeight="1" x14ac:dyDescent="0.15"/>
    <row r="3" spans="1:6" s="76" customFormat="1" ht="15" customHeight="1" x14ac:dyDescent="0.15">
      <c r="A3" s="172" t="s">
        <v>205</v>
      </c>
    </row>
    <row r="4" spans="1:6" s="76" customFormat="1" ht="15" customHeight="1" x14ac:dyDescent="0.15">
      <c r="A4" s="97" t="s">
        <v>206</v>
      </c>
      <c r="B4" s="97"/>
      <c r="C4" s="97"/>
      <c r="D4" s="97"/>
      <c r="E4" s="97"/>
      <c r="F4" s="79" t="s">
        <v>2</v>
      </c>
    </row>
    <row r="5" spans="1:6" s="76" customFormat="1" ht="15" customHeight="1" x14ac:dyDescent="0.15">
      <c r="A5" s="99" t="s">
        <v>118</v>
      </c>
      <c r="B5" s="81" t="s">
        <v>207</v>
      </c>
      <c r="C5" s="434" t="s">
        <v>208</v>
      </c>
      <c r="D5" s="436"/>
      <c r="E5" s="410" t="s">
        <v>209</v>
      </c>
      <c r="F5" s="408"/>
    </row>
    <row r="6" spans="1:6" s="76" customFormat="1" ht="15" customHeight="1" x14ac:dyDescent="0.15">
      <c r="A6" s="136" t="s">
        <v>130</v>
      </c>
      <c r="B6" s="107">
        <v>2691</v>
      </c>
      <c r="C6" s="56"/>
      <c r="D6" s="56">
        <v>368</v>
      </c>
      <c r="E6" s="56"/>
      <c r="F6" s="56">
        <v>1570</v>
      </c>
    </row>
    <row r="7" spans="1:6" s="76" customFormat="1" ht="15" customHeight="1" x14ac:dyDescent="0.15">
      <c r="A7" s="137">
        <v>5</v>
      </c>
      <c r="B7" s="107">
        <v>3318</v>
      </c>
      <c r="C7" s="56"/>
      <c r="D7" s="56">
        <v>655</v>
      </c>
      <c r="E7" s="56"/>
      <c r="F7" s="56">
        <v>1605</v>
      </c>
    </row>
    <row r="8" spans="1:6" s="76" customFormat="1" ht="15" customHeight="1" x14ac:dyDescent="0.15">
      <c r="A8" s="102">
        <v>6</v>
      </c>
      <c r="B8" s="107">
        <v>4808</v>
      </c>
      <c r="C8" s="56"/>
      <c r="D8" s="56">
        <v>2203</v>
      </c>
      <c r="E8" s="56"/>
      <c r="F8" s="56">
        <v>1827</v>
      </c>
    </row>
    <row r="9" spans="1:6" s="76" customFormat="1" ht="15" customHeight="1" x14ac:dyDescent="0.15">
      <c r="A9" s="59" t="s">
        <v>210</v>
      </c>
      <c r="B9" s="59"/>
      <c r="C9" s="59"/>
      <c r="D9" s="59"/>
      <c r="E9" s="59"/>
      <c r="F9" s="61" t="s">
        <v>121</v>
      </c>
    </row>
  </sheetData>
  <mergeCells count="2">
    <mergeCell ref="C5:D5"/>
    <mergeCell ref="E5:F5"/>
  </mergeCells>
  <phoneticPr fontId="2"/>
  <hyperlinks>
    <hyperlink ref="A1" location="目次!A1" display="目次へもどる" xr:uid="{250DEB1E-A0F9-443F-9891-915ECA9F614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BB9F-80C4-466B-8486-5B537B28DF93}">
  <sheetPr codeName="Sheet17"/>
  <dimension ref="A1:E9"/>
  <sheetViews>
    <sheetView zoomScale="110" zoomScaleNormal="110" workbookViewId="0"/>
  </sheetViews>
  <sheetFormatPr defaultColWidth="5.625" defaultRowHeight="15" customHeight="1" x14ac:dyDescent="0.15"/>
  <cols>
    <col min="1" max="1" width="10.625" style="41" customWidth="1"/>
    <col min="2" max="2" width="20.625" style="41" customWidth="1"/>
    <col min="3" max="3" width="19.625" style="41" customWidth="1"/>
    <col min="4" max="4" width="20.625" style="41" customWidth="1"/>
    <col min="5" max="5" width="19.625" style="41" customWidth="1"/>
    <col min="6" max="16384" width="5.625" style="41"/>
  </cols>
  <sheetData>
    <row r="1" spans="1:5" s="76" customFormat="1" ht="15" customHeight="1" x14ac:dyDescent="0.15">
      <c r="A1" s="378" t="s">
        <v>562</v>
      </c>
    </row>
    <row r="2" spans="1:5" s="76" customFormat="1" ht="15" customHeight="1" x14ac:dyDescent="0.15"/>
    <row r="3" spans="1:5" ht="15" customHeight="1" x14ac:dyDescent="0.15">
      <c r="A3" s="97" t="s">
        <v>211</v>
      </c>
      <c r="B3" s="97"/>
      <c r="C3" s="97"/>
      <c r="E3" s="79" t="s">
        <v>2</v>
      </c>
    </row>
    <row r="4" spans="1:5" ht="15" customHeight="1" x14ac:dyDescent="0.15">
      <c r="A4" s="429" t="s">
        <v>118</v>
      </c>
      <c r="B4" s="410" t="s">
        <v>212</v>
      </c>
      <c r="C4" s="408"/>
      <c r="D4" s="408"/>
      <c r="E4" s="408"/>
    </row>
    <row r="5" spans="1:5" ht="15" customHeight="1" x14ac:dyDescent="0.15">
      <c r="A5" s="439"/>
      <c r="B5" s="410" t="s">
        <v>213</v>
      </c>
      <c r="C5" s="408"/>
      <c r="D5" s="410" t="s">
        <v>214</v>
      </c>
      <c r="E5" s="408"/>
    </row>
    <row r="6" spans="1:5" ht="15" customHeight="1" x14ac:dyDescent="0.15">
      <c r="A6" s="136" t="s">
        <v>130</v>
      </c>
      <c r="B6" s="131">
        <v>731</v>
      </c>
      <c r="C6" s="122" t="s">
        <v>215</v>
      </c>
      <c r="D6" s="122">
        <v>148</v>
      </c>
      <c r="E6" s="122" t="s">
        <v>216</v>
      </c>
    </row>
    <row r="7" spans="1:5" ht="15" customHeight="1" x14ac:dyDescent="0.15">
      <c r="A7" s="137">
        <v>5</v>
      </c>
      <c r="B7" s="131">
        <v>999</v>
      </c>
      <c r="C7" s="173" t="s">
        <v>217</v>
      </c>
      <c r="D7" s="122">
        <v>230</v>
      </c>
      <c r="E7" s="173" t="s">
        <v>218</v>
      </c>
    </row>
    <row r="8" spans="1:5" ht="15" customHeight="1" x14ac:dyDescent="0.15">
      <c r="A8" s="102">
        <v>6</v>
      </c>
      <c r="B8" s="131">
        <v>931</v>
      </c>
      <c r="C8" s="173" t="s">
        <v>219</v>
      </c>
      <c r="D8" s="122">
        <v>229</v>
      </c>
      <c r="E8" s="173" t="s">
        <v>218</v>
      </c>
    </row>
    <row r="9" spans="1:5" ht="15" customHeight="1" x14ac:dyDescent="0.15">
      <c r="A9" s="59" t="s">
        <v>220</v>
      </c>
      <c r="B9" s="59"/>
      <c r="C9" s="59"/>
      <c r="D9" s="60"/>
      <c r="E9" s="174" t="s">
        <v>121</v>
      </c>
    </row>
  </sheetData>
  <mergeCells count="4">
    <mergeCell ref="A4:A5"/>
    <mergeCell ref="B4:E4"/>
    <mergeCell ref="B5:C5"/>
    <mergeCell ref="D5:E5"/>
  </mergeCells>
  <phoneticPr fontId="2"/>
  <hyperlinks>
    <hyperlink ref="A1" location="目次!A1" display="目次へもどる" xr:uid="{FAC1567A-38F1-4DE7-9132-31B93EDBFD5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3F22-DB98-49E9-898C-99E9E788F4D0}">
  <sheetPr codeName="Sheet18"/>
  <dimension ref="A1:H9"/>
  <sheetViews>
    <sheetView zoomScale="110" zoomScaleNormal="110" workbookViewId="0"/>
  </sheetViews>
  <sheetFormatPr defaultColWidth="9.875" defaultRowHeight="15" customHeight="1" x14ac:dyDescent="0.15"/>
  <cols>
    <col min="1" max="1" width="11.125" style="3" customWidth="1"/>
    <col min="2" max="5" width="10.625" style="3" customWidth="1"/>
    <col min="6" max="6" width="11.125" style="3" customWidth="1"/>
    <col min="7" max="7" width="9.625" style="3" customWidth="1"/>
    <col min="8" max="8" width="10.625" style="3" customWidth="1"/>
    <col min="9" max="16384" width="9.875" style="3"/>
  </cols>
  <sheetData>
    <row r="1" spans="1:8" ht="15" customHeight="1" x14ac:dyDescent="0.15">
      <c r="A1" s="378" t="s">
        <v>562</v>
      </c>
    </row>
    <row r="3" spans="1:8" ht="15" customHeight="1" x14ac:dyDescent="0.15">
      <c r="A3" s="175" t="s">
        <v>221</v>
      </c>
    </row>
    <row r="4" spans="1:8" ht="15" customHeight="1" x14ac:dyDescent="0.15">
      <c r="A4" s="63"/>
      <c r="B4" s="63"/>
      <c r="C4" s="63"/>
      <c r="D4" s="63"/>
      <c r="E4" s="2"/>
      <c r="F4" s="2"/>
      <c r="G4" s="64"/>
      <c r="H4" s="64" t="s">
        <v>140</v>
      </c>
    </row>
    <row r="5" spans="1:8" ht="15" customHeight="1" x14ac:dyDescent="0.15">
      <c r="A5" s="6" t="s">
        <v>188</v>
      </c>
      <c r="B5" s="8" t="s">
        <v>222</v>
      </c>
      <c r="C5" s="7" t="s">
        <v>223</v>
      </c>
      <c r="D5" s="7" t="s">
        <v>224</v>
      </c>
      <c r="E5" s="7" t="s">
        <v>225</v>
      </c>
      <c r="F5" s="7" t="s">
        <v>226</v>
      </c>
      <c r="G5" s="461" t="s">
        <v>227</v>
      </c>
      <c r="H5" s="462"/>
    </row>
    <row r="6" spans="1:8" ht="15" customHeight="1" x14ac:dyDescent="0.15">
      <c r="A6" s="176" t="s">
        <v>130</v>
      </c>
      <c r="B6" s="177">
        <v>168</v>
      </c>
      <c r="C6" s="12">
        <v>285</v>
      </c>
      <c r="D6" s="12">
        <v>307</v>
      </c>
      <c r="E6" s="12">
        <v>135</v>
      </c>
      <c r="F6" s="12">
        <v>699</v>
      </c>
      <c r="G6" s="12">
        <v>2291</v>
      </c>
      <c r="H6" s="178">
        <v>307</v>
      </c>
    </row>
    <row r="7" spans="1:8" ht="15" customHeight="1" x14ac:dyDescent="0.15">
      <c r="A7" s="179">
        <v>5</v>
      </c>
      <c r="B7" s="177">
        <v>240</v>
      </c>
      <c r="C7" s="12">
        <v>379</v>
      </c>
      <c r="D7" s="12">
        <v>417</v>
      </c>
      <c r="E7" s="12">
        <v>182</v>
      </c>
      <c r="F7" s="12">
        <v>468</v>
      </c>
      <c r="G7" s="12">
        <v>418</v>
      </c>
      <c r="H7" s="178">
        <v>271</v>
      </c>
    </row>
    <row r="8" spans="1:8" ht="15" customHeight="1" x14ac:dyDescent="0.15">
      <c r="A8" s="70">
        <v>6</v>
      </c>
      <c r="B8" s="177">
        <v>230</v>
      </c>
      <c r="C8" s="12">
        <v>369</v>
      </c>
      <c r="D8" s="12">
        <v>360</v>
      </c>
      <c r="E8" s="12">
        <v>121</v>
      </c>
      <c r="F8" s="12">
        <v>490</v>
      </c>
      <c r="G8" s="12">
        <v>2470</v>
      </c>
      <c r="H8" s="178">
        <v>220</v>
      </c>
    </row>
    <row r="9" spans="1:8" ht="15" customHeight="1" x14ac:dyDescent="0.15">
      <c r="A9" s="18" t="s">
        <v>228</v>
      </c>
      <c r="B9" s="180"/>
      <c r="C9" s="180"/>
      <c r="D9" s="18"/>
      <c r="E9" s="18"/>
      <c r="F9" s="18"/>
      <c r="G9" s="21"/>
      <c r="H9" s="21" t="s">
        <v>121</v>
      </c>
    </row>
  </sheetData>
  <mergeCells count="1">
    <mergeCell ref="G5:H5"/>
  </mergeCells>
  <phoneticPr fontId="2"/>
  <hyperlinks>
    <hyperlink ref="A1" location="目次!A1" display="目次へもどる" xr:uid="{D85DF79A-CE21-4056-9F05-9FC135866C6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EDFA-D380-4557-B5F0-7FC8C4A8EEAC}">
  <sheetPr codeName="Sheet1">
    <pageSetUpPr fitToPage="1"/>
  </sheetPr>
  <dimension ref="A1:E21"/>
  <sheetViews>
    <sheetView zoomScale="110" zoomScaleNormal="110" workbookViewId="0"/>
  </sheetViews>
  <sheetFormatPr defaultColWidth="9.625" defaultRowHeight="15" customHeight="1" x14ac:dyDescent="0.15"/>
  <cols>
    <col min="1" max="1" width="11.625" style="3" customWidth="1"/>
    <col min="2" max="2" width="11.125" style="3" customWidth="1"/>
    <col min="3" max="5" width="20.625" style="3" customWidth="1"/>
    <col min="6" max="16384" width="9.625" style="3"/>
  </cols>
  <sheetData>
    <row r="1" spans="1:5" ht="15" customHeight="1" x14ac:dyDescent="0.15">
      <c r="A1" s="378" t="s">
        <v>562</v>
      </c>
    </row>
    <row r="3" spans="1:5" ht="15" customHeight="1" x14ac:dyDescent="0.15">
      <c r="A3" s="1" t="s">
        <v>0</v>
      </c>
      <c r="B3" s="2"/>
      <c r="C3" s="2"/>
      <c r="D3" s="2"/>
      <c r="E3" s="2"/>
    </row>
    <row r="4" spans="1:5" ht="15" customHeight="1" x14ac:dyDescent="0.15">
      <c r="A4" s="4" t="s">
        <v>1</v>
      </c>
      <c r="B4" s="2"/>
      <c r="C4" s="2"/>
      <c r="D4" s="2"/>
      <c r="E4" s="5" t="s">
        <v>2</v>
      </c>
    </row>
    <row r="5" spans="1:5" ht="15" customHeight="1" x14ac:dyDescent="0.15">
      <c r="A5" s="387" t="s">
        <v>3</v>
      </c>
      <c r="B5" s="388"/>
      <c r="C5" s="7" t="s">
        <v>4</v>
      </c>
      <c r="D5" s="7" t="s">
        <v>5</v>
      </c>
      <c r="E5" s="8" t="s">
        <v>6</v>
      </c>
    </row>
    <row r="6" spans="1:5" ht="15" customHeight="1" x14ac:dyDescent="0.15">
      <c r="A6" s="389" t="s">
        <v>7</v>
      </c>
      <c r="B6" s="9" t="s">
        <v>8</v>
      </c>
      <c r="C6" s="10">
        <v>2247</v>
      </c>
      <c r="D6" s="10">
        <v>2058</v>
      </c>
      <c r="E6" s="10">
        <v>1904</v>
      </c>
    </row>
    <row r="7" spans="1:5" ht="15" customHeight="1" x14ac:dyDescent="0.15">
      <c r="A7" s="385"/>
      <c r="B7" s="11" t="s">
        <v>9</v>
      </c>
      <c r="C7" s="12">
        <v>1138</v>
      </c>
      <c r="D7" s="12">
        <v>1007</v>
      </c>
      <c r="E7" s="12">
        <v>948</v>
      </c>
    </row>
    <row r="8" spans="1:5" ht="15" customHeight="1" x14ac:dyDescent="0.15">
      <c r="A8" s="386"/>
      <c r="B8" s="11" t="s">
        <v>10</v>
      </c>
      <c r="C8" s="12">
        <v>1109</v>
      </c>
      <c r="D8" s="12">
        <v>1051</v>
      </c>
      <c r="E8" s="12">
        <v>956</v>
      </c>
    </row>
    <row r="9" spans="1:5" ht="15" customHeight="1" x14ac:dyDescent="0.15">
      <c r="A9" s="390" t="s">
        <v>11</v>
      </c>
      <c r="B9" s="391"/>
      <c r="C9" s="13">
        <v>1.1599999999999999</v>
      </c>
      <c r="D9" s="13">
        <v>1.08</v>
      </c>
      <c r="E9" s="13">
        <v>1.01</v>
      </c>
    </row>
    <row r="10" spans="1:5" ht="15" customHeight="1" x14ac:dyDescent="0.15">
      <c r="A10" s="385" t="s">
        <v>12</v>
      </c>
      <c r="B10" s="14" t="s">
        <v>8</v>
      </c>
      <c r="C10" s="10">
        <f>SUM(C11:C12)</f>
        <v>3573</v>
      </c>
      <c r="D10" s="10">
        <f>SUM(D11:D12)</f>
        <v>3579</v>
      </c>
      <c r="E10" s="10">
        <f>SUM(E11:E12)</f>
        <v>3729</v>
      </c>
    </row>
    <row r="11" spans="1:5" ht="15" customHeight="1" x14ac:dyDescent="0.15">
      <c r="A11" s="385"/>
      <c r="B11" s="11" t="s">
        <v>9</v>
      </c>
      <c r="C11" s="12">
        <v>1934</v>
      </c>
      <c r="D11" s="12">
        <v>2044</v>
      </c>
      <c r="E11" s="12">
        <v>2095</v>
      </c>
    </row>
    <row r="12" spans="1:5" ht="15" customHeight="1" x14ac:dyDescent="0.15">
      <c r="A12" s="386"/>
      <c r="B12" s="15" t="s">
        <v>10</v>
      </c>
      <c r="C12" s="12">
        <v>1639</v>
      </c>
      <c r="D12" s="12">
        <v>1535</v>
      </c>
      <c r="E12" s="12">
        <v>1634</v>
      </c>
    </row>
    <row r="13" spans="1:5" ht="15" customHeight="1" x14ac:dyDescent="0.15">
      <c r="A13" s="390" t="s">
        <v>13</v>
      </c>
      <c r="B13" s="391"/>
      <c r="C13" s="12">
        <v>4</v>
      </c>
      <c r="D13" s="12">
        <v>4</v>
      </c>
      <c r="E13" s="12">
        <v>3</v>
      </c>
    </row>
    <row r="14" spans="1:5" ht="15" customHeight="1" x14ac:dyDescent="0.15">
      <c r="A14" s="392" t="s">
        <v>14</v>
      </c>
      <c r="B14" s="393"/>
      <c r="C14" s="12">
        <v>1</v>
      </c>
      <c r="D14" s="12">
        <v>4</v>
      </c>
      <c r="E14" s="12">
        <v>2</v>
      </c>
    </row>
    <row r="15" spans="1:5" ht="15" customHeight="1" x14ac:dyDescent="0.15">
      <c r="A15" s="382" t="s">
        <v>15</v>
      </c>
      <c r="B15" s="383"/>
      <c r="C15" s="16">
        <v>4</v>
      </c>
      <c r="D15" s="16">
        <v>6</v>
      </c>
      <c r="E15" s="16">
        <v>5</v>
      </c>
    </row>
    <row r="16" spans="1:5" ht="15" customHeight="1" x14ac:dyDescent="0.15">
      <c r="A16" s="384" t="s">
        <v>16</v>
      </c>
      <c r="B16" s="17" t="s">
        <v>8</v>
      </c>
      <c r="C16" s="10">
        <f>SUM(C17:C18)</f>
        <v>61</v>
      </c>
      <c r="D16" s="10">
        <f>SUM(D17:D18)</f>
        <v>51</v>
      </c>
      <c r="E16" s="10">
        <f>SUM(E17:E18)</f>
        <v>57</v>
      </c>
    </row>
    <row r="17" spans="1:5" ht="15" customHeight="1" x14ac:dyDescent="0.15">
      <c r="A17" s="385"/>
      <c r="B17" s="11" t="s">
        <v>17</v>
      </c>
      <c r="C17" s="12">
        <v>24</v>
      </c>
      <c r="D17" s="12">
        <v>14</v>
      </c>
      <c r="E17" s="12">
        <v>17</v>
      </c>
    </row>
    <row r="18" spans="1:5" ht="15" customHeight="1" x14ac:dyDescent="0.15">
      <c r="A18" s="386"/>
      <c r="B18" s="15" t="s">
        <v>18</v>
      </c>
      <c r="C18" s="16">
        <v>37</v>
      </c>
      <c r="D18" s="16">
        <v>37</v>
      </c>
      <c r="E18" s="16">
        <v>40</v>
      </c>
    </row>
    <row r="19" spans="1:5" ht="15" customHeight="1" x14ac:dyDescent="0.15">
      <c r="A19" s="382" t="s">
        <v>19</v>
      </c>
      <c r="B19" s="383"/>
      <c r="C19" s="12">
        <f>C6-C10</f>
        <v>-1326</v>
      </c>
      <c r="D19" s="12">
        <f>D6-D10</f>
        <v>-1521</v>
      </c>
      <c r="E19" s="12">
        <f>E6-E10</f>
        <v>-1825</v>
      </c>
    </row>
    <row r="20" spans="1:5" ht="15" customHeight="1" x14ac:dyDescent="0.15">
      <c r="A20" s="18" t="s">
        <v>20</v>
      </c>
      <c r="B20" s="19"/>
      <c r="C20" s="20"/>
      <c r="D20" s="19"/>
      <c r="E20" s="21"/>
    </row>
    <row r="21" spans="1:5" ht="15" customHeight="1" x14ac:dyDescent="0.15">
      <c r="E21" s="22" t="s">
        <v>21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 xr:uid="{7081571C-693F-4C38-B788-192A3AD15B9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FE9A-915F-4C05-A583-86EBB7A7A0F2}">
  <sheetPr codeName="Sheet19"/>
  <dimension ref="A1:F10"/>
  <sheetViews>
    <sheetView zoomScale="110" zoomScaleNormal="110" workbookViewId="0"/>
  </sheetViews>
  <sheetFormatPr defaultColWidth="9.875" defaultRowHeight="15" customHeight="1" x14ac:dyDescent="0.15"/>
  <cols>
    <col min="1" max="1" width="11.125" style="109" customWidth="1"/>
    <col min="2" max="6" width="15" style="109" customWidth="1"/>
    <col min="7" max="16384" width="9.875" style="109"/>
  </cols>
  <sheetData>
    <row r="1" spans="1:6" ht="15" customHeight="1" x14ac:dyDescent="0.15">
      <c r="A1" s="380" t="s">
        <v>562</v>
      </c>
    </row>
    <row r="3" spans="1:6" ht="15" customHeight="1" x14ac:dyDescent="0.15">
      <c r="A3" s="181" t="s">
        <v>229</v>
      </c>
    </row>
    <row r="4" spans="1:6" ht="15" customHeight="1" x14ac:dyDescent="0.15">
      <c r="A4" s="182"/>
      <c r="B4" s="182"/>
      <c r="C4" s="182"/>
      <c r="D4" s="182"/>
      <c r="E4" s="182"/>
      <c r="F4" s="110" t="s">
        <v>140</v>
      </c>
    </row>
    <row r="5" spans="1:6" ht="15" customHeight="1" x14ac:dyDescent="0.15">
      <c r="A5" s="458" t="s">
        <v>188</v>
      </c>
      <c r="B5" s="463" t="s">
        <v>230</v>
      </c>
      <c r="C5" s="463" t="s">
        <v>231</v>
      </c>
      <c r="D5" s="463"/>
      <c r="E5" s="463"/>
      <c r="F5" s="427"/>
    </row>
    <row r="6" spans="1:6" ht="15" customHeight="1" x14ac:dyDescent="0.15">
      <c r="A6" s="458"/>
      <c r="B6" s="463"/>
      <c r="C6" s="113" t="s">
        <v>232</v>
      </c>
      <c r="D6" s="113" t="s">
        <v>233</v>
      </c>
      <c r="E6" s="113" t="s">
        <v>234</v>
      </c>
      <c r="F6" s="114" t="s">
        <v>129</v>
      </c>
    </row>
    <row r="7" spans="1:6" ht="15" customHeight="1" x14ac:dyDescent="0.15">
      <c r="A7" s="183" t="s">
        <v>130</v>
      </c>
      <c r="B7" s="107">
        <v>1494</v>
      </c>
      <c r="C7" s="56">
        <v>235</v>
      </c>
      <c r="D7" s="56">
        <v>936</v>
      </c>
      <c r="E7" s="56">
        <v>0</v>
      </c>
      <c r="F7" s="57">
        <f t="shared" ref="F7:F8" si="0">SUM(C7:D7)</f>
        <v>1171</v>
      </c>
    </row>
    <row r="8" spans="1:6" ht="15" customHeight="1" x14ac:dyDescent="0.15">
      <c r="A8" s="102" t="s">
        <v>58</v>
      </c>
      <c r="B8" s="107">
        <v>1445</v>
      </c>
      <c r="C8" s="56">
        <v>284</v>
      </c>
      <c r="D8" s="56">
        <v>850</v>
      </c>
      <c r="E8" s="56">
        <v>0</v>
      </c>
      <c r="F8" s="57">
        <f t="shared" si="0"/>
        <v>1134</v>
      </c>
    </row>
    <row r="9" spans="1:6" ht="15" customHeight="1" x14ac:dyDescent="0.15">
      <c r="A9" s="103" t="s">
        <v>59</v>
      </c>
      <c r="B9" s="152">
        <v>1462</v>
      </c>
      <c r="C9" s="153">
        <v>230</v>
      </c>
      <c r="D9" s="153">
        <v>919</v>
      </c>
      <c r="E9" s="153">
        <v>0</v>
      </c>
      <c r="F9" s="184">
        <f>SUM(C9:D9)</f>
        <v>1149</v>
      </c>
    </row>
    <row r="10" spans="1:6" ht="15" customHeight="1" x14ac:dyDescent="0.15">
      <c r="F10" s="127" t="s">
        <v>235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96FD6DE0-3D82-47FC-8DB7-B649851CF52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A35D-BCEF-4DB6-942D-7D7C098FDE99}">
  <sheetPr codeName="Sheet20">
    <pageSetUpPr fitToPage="1"/>
  </sheetPr>
  <dimension ref="A1:J11"/>
  <sheetViews>
    <sheetView zoomScale="110" zoomScaleNormal="110" workbookViewId="0"/>
  </sheetViews>
  <sheetFormatPr defaultColWidth="7.875" defaultRowHeight="15" customHeight="1" x14ac:dyDescent="0.15"/>
  <cols>
    <col min="1" max="1" width="9.625" style="109" customWidth="1"/>
    <col min="2" max="2" width="6.625" style="109" customWidth="1"/>
    <col min="3" max="3" width="6.875" style="109" customWidth="1"/>
    <col min="4" max="4" width="8.625" style="109" customWidth="1"/>
    <col min="5" max="5" width="10.625" style="109" customWidth="1"/>
    <col min="6" max="6" width="7.625" style="109" customWidth="1"/>
    <col min="7" max="10" width="8.625" style="109" customWidth="1"/>
    <col min="11" max="16384" width="7.875" style="109"/>
  </cols>
  <sheetData>
    <row r="1" spans="1:10" ht="15" customHeight="1" x14ac:dyDescent="0.15">
      <c r="A1" s="380" t="s">
        <v>562</v>
      </c>
    </row>
    <row r="3" spans="1:10" ht="15" customHeight="1" x14ac:dyDescent="0.15">
      <c r="A3" s="181" t="s">
        <v>236</v>
      </c>
    </row>
    <row r="4" spans="1:10" ht="15" customHeight="1" x14ac:dyDescent="0.15">
      <c r="A4" s="185" t="s">
        <v>237</v>
      </c>
      <c r="J4" s="186" t="s">
        <v>238</v>
      </c>
    </row>
    <row r="5" spans="1:10" ht="15" customHeight="1" x14ac:dyDescent="0.15">
      <c r="A5" s="464" t="s">
        <v>64</v>
      </c>
      <c r="B5" s="467" t="s">
        <v>239</v>
      </c>
      <c r="C5" s="463" t="s">
        <v>240</v>
      </c>
      <c r="D5" s="463"/>
      <c r="E5" s="463"/>
      <c r="F5" s="463"/>
      <c r="G5" s="470" t="s">
        <v>241</v>
      </c>
      <c r="H5" s="470" t="s">
        <v>242</v>
      </c>
      <c r="I5" s="479" t="s">
        <v>243</v>
      </c>
      <c r="J5" s="473" t="s">
        <v>244</v>
      </c>
    </row>
    <row r="6" spans="1:10" ht="15" customHeight="1" x14ac:dyDescent="0.15">
      <c r="A6" s="465"/>
      <c r="B6" s="468"/>
      <c r="C6" s="463" t="s">
        <v>245</v>
      </c>
      <c r="D6" s="476" t="s">
        <v>246</v>
      </c>
      <c r="E6" s="476" t="s">
        <v>247</v>
      </c>
      <c r="F6" s="470" t="s">
        <v>248</v>
      </c>
      <c r="G6" s="471"/>
      <c r="H6" s="471"/>
      <c r="I6" s="480"/>
      <c r="J6" s="474"/>
    </row>
    <row r="7" spans="1:10" ht="15" customHeight="1" x14ac:dyDescent="0.15">
      <c r="A7" s="466"/>
      <c r="B7" s="469"/>
      <c r="C7" s="463"/>
      <c r="D7" s="477"/>
      <c r="E7" s="478"/>
      <c r="F7" s="472"/>
      <c r="G7" s="472"/>
      <c r="H7" s="472"/>
      <c r="I7" s="481"/>
      <c r="J7" s="475"/>
    </row>
    <row r="8" spans="1:10" ht="15" customHeight="1" x14ac:dyDescent="0.15">
      <c r="A8" s="183" t="s">
        <v>130</v>
      </c>
      <c r="B8" s="187">
        <f t="shared" ref="B8:B9" si="0">SUM(C8,G8:I8)</f>
        <v>20</v>
      </c>
      <c r="C8" s="83">
        <f t="shared" ref="C8:C9" si="1">SUM(D8:F8)</f>
        <v>17</v>
      </c>
      <c r="D8" s="188">
        <v>9</v>
      </c>
      <c r="E8" s="83">
        <v>7</v>
      </c>
      <c r="F8" s="188">
        <v>1</v>
      </c>
      <c r="G8" s="188">
        <v>3</v>
      </c>
      <c r="H8" s="189" t="s">
        <v>57</v>
      </c>
      <c r="I8" s="189" t="s">
        <v>57</v>
      </c>
      <c r="J8" s="122">
        <v>11</v>
      </c>
    </row>
    <row r="9" spans="1:10" ht="15" customHeight="1" x14ac:dyDescent="0.15">
      <c r="A9" s="102" t="s">
        <v>58</v>
      </c>
      <c r="B9" s="187">
        <f t="shared" si="0"/>
        <v>23</v>
      </c>
      <c r="C9" s="83">
        <f t="shared" si="1"/>
        <v>16</v>
      </c>
      <c r="D9" s="188">
        <v>8</v>
      </c>
      <c r="E9" s="83">
        <v>7</v>
      </c>
      <c r="F9" s="188">
        <v>1</v>
      </c>
      <c r="G9" s="188">
        <v>7</v>
      </c>
      <c r="H9" s="189" t="s">
        <v>57</v>
      </c>
      <c r="I9" s="189" t="s">
        <v>57</v>
      </c>
      <c r="J9" s="122">
        <v>10</v>
      </c>
    </row>
    <row r="10" spans="1:10" ht="15" customHeight="1" x14ac:dyDescent="0.15">
      <c r="A10" s="102" t="s">
        <v>59</v>
      </c>
      <c r="B10" s="187">
        <f>SUM(C10,G10:I10)</f>
        <v>19</v>
      </c>
      <c r="C10" s="83">
        <f>SUM(D10:F10)</f>
        <v>14</v>
      </c>
      <c r="D10" s="190">
        <v>8</v>
      </c>
      <c r="E10" s="190">
        <v>5</v>
      </c>
      <c r="F10" s="190">
        <v>1</v>
      </c>
      <c r="G10" s="190">
        <v>5</v>
      </c>
      <c r="H10" s="189" t="s">
        <v>57</v>
      </c>
      <c r="I10" s="189" t="s">
        <v>57</v>
      </c>
      <c r="J10" s="190">
        <v>19</v>
      </c>
    </row>
    <row r="11" spans="1:10" ht="15" customHeight="1" x14ac:dyDescent="0.15">
      <c r="A11" s="191"/>
      <c r="B11" s="192"/>
      <c r="C11" s="192"/>
      <c r="D11" s="193"/>
      <c r="E11" s="193"/>
      <c r="F11" s="193"/>
      <c r="G11" s="193"/>
      <c r="H11" s="193"/>
      <c r="I11" s="193"/>
      <c r="J11" s="194" t="s">
        <v>249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 xr:uid="{9AEE5A39-AB4D-48C8-AAE0-42733FD980DD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5F5E-048D-459D-9B5D-FB36552A0AA5}">
  <sheetPr codeName="Sheet21">
    <pageSetUpPr fitToPage="1"/>
  </sheetPr>
  <dimension ref="A1:J11"/>
  <sheetViews>
    <sheetView zoomScale="110" zoomScaleNormal="110" workbookViewId="0"/>
  </sheetViews>
  <sheetFormatPr defaultColWidth="7.875" defaultRowHeight="15" customHeight="1" x14ac:dyDescent="0.15"/>
  <cols>
    <col min="1" max="1" width="9.625" style="109" customWidth="1"/>
    <col min="2" max="2" width="6.625" style="109" customWidth="1"/>
    <col min="3" max="3" width="6.875" style="109" customWidth="1"/>
    <col min="4" max="4" width="8.625" style="109" customWidth="1"/>
    <col min="5" max="5" width="10.625" style="109" customWidth="1"/>
    <col min="6" max="6" width="7.625" style="109" customWidth="1"/>
    <col min="7" max="10" width="8.625" style="109" customWidth="1"/>
    <col min="11" max="16384" width="7.875" style="109"/>
  </cols>
  <sheetData>
    <row r="1" spans="1:10" ht="15" customHeight="1" x14ac:dyDescent="0.15">
      <c r="A1" s="380" t="s">
        <v>562</v>
      </c>
    </row>
    <row r="3" spans="1:10" ht="15" customHeight="1" x14ac:dyDescent="0.15">
      <c r="A3" s="181" t="s">
        <v>250</v>
      </c>
    </row>
    <row r="4" spans="1:10" ht="15" customHeight="1" x14ac:dyDescent="0.15">
      <c r="A4" s="185" t="s">
        <v>237</v>
      </c>
      <c r="J4" s="186" t="s">
        <v>238</v>
      </c>
    </row>
    <row r="5" spans="1:10" ht="15" customHeight="1" x14ac:dyDescent="0.15">
      <c r="A5" s="482" t="s">
        <v>64</v>
      </c>
      <c r="B5" s="467" t="s">
        <v>239</v>
      </c>
      <c r="C5" s="463" t="s">
        <v>240</v>
      </c>
      <c r="D5" s="463"/>
      <c r="E5" s="463"/>
      <c r="F5" s="463"/>
      <c r="G5" s="470" t="s">
        <v>241</v>
      </c>
      <c r="H5" s="470" t="s">
        <v>242</v>
      </c>
      <c r="I5" s="479" t="s">
        <v>243</v>
      </c>
      <c r="J5" s="473" t="s">
        <v>244</v>
      </c>
    </row>
    <row r="6" spans="1:10" ht="15" customHeight="1" x14ac:dyDescent="0.15">
      <c r="A6" s="483"/>
      <c r="B6" s="485"/>
      <c r="C6" s="463" t="s">
        <v>245</v>
      </c>
      <c r="D6" s="476" t="s">
        <v>246</v>
      </c>
      <c r="E6" s="476" t="s">
        <v>247</v>
      </c>
      <c r="F6" s="470" t="s">
        <v>248</v>
      </c>
      <c r="G6" s="487"/>
      <c r="H6" s="487"/>
      <c r="I6" s="489"/>
      <c r="J6" s="474"/>
    </row>
    <row r="7" spans="1:10" ht="15" customHeight="1" x14ac:dyDescent="0.15">
      <c r="A7" s="484"/>
      <c r="B7" s="486"/>
      <c r="C7" s="463"/>
      <c r="D7" s="477"/>
      <c r="E7" s="478"/>
      <c r="F7" s="488"/>
      <c r="G7" s="488"/>
      <c r="H7" s="488"/>
      <c r="I7" s="490"/>
      <c r="J7" s="475"/>
    </row>
    <row r="8" spans="1:10" ht="15" customHeight="1" x14ac:dyDescent="0.15">
      <c r="A8" s="195" t="s">
        <v>130</v>
      </c>
      <c r="B8" s="196">
        <f>SUM(C8,G8:I8)</f>
        <v>72</v>
      </c>
      <c r="C8" s="122">
        <f t="shared" ref="C8:C9" si="0">SUM(D8:F8)</f>
        <v>14</v>
      </c>
      <c r="D8" s="122">
        <v>8</v>
      </c>
      <c r="E8" s="122">
        <v>6</v>
      </c>
      <c r="F8" s="122">
        <v>0</v>
      </c>
      <c r="G8" s="122">
        <v>0</v>
      </c>
      <c r="H8" s="122">
        <v>19</v>
      </c>
      <c r="I8" s="122">
        <v>39</v>
      </c>
      <c r="J8" s="122">
        <v>23</v>
      </c>
    </row>
    <row r="9" spans="1:10" ht="15" customHeight="1" x14ac:dyDescent="0.15">
      <c r="A9" s="197" t="s">
        <v>58</v>
      </c>
      <c r="B9" s="196">
        <f>SUM(C9,G9:I9)</f>
        <v>61</v>
      </c>
      <c r="C9" s="122">
        <f t="shared" si="0"/>
        <v>12</v>
      </c>
      <c r="D9" s="122">
        <v>4</v>
      </c>
      <c r="E9" s="122">
        <v>7</v>
      </c>
      <c r="F9" s="122">
        <v>1</v>
      </c>
      <c r="G9" s="122">
        <v>5</v>
      </c>
      <c r="H9" s="122">
        <v>15</v>
      </c>
      <c r="I9" s="122">
        <v>29</v>
      </c>
      <c r="J9" s="122">
        <v>21</v>
      </c>
    </row>
    <row r="10" spans="1:10" ht="15" customHeight="1" x14ac:dyDescent="0.15">
      <c r="A10" s="198" t="s">
        <v>59</v>
      </c>
      <c r="B10" s="199">
        <f>SUM(C10,G10:I10)</f>
        <v>65</v>
      </c>
      <c r="C10" s="190">
        <f>SUM(D10:F10)</f>
        <v>13</v>
      </c>
      <c r="D10" s="190">
        <v>7</v>
      </c>
      <c r="E10" s="190">
        <v>4</v>
      </c>
      <c r="F10" s="190">
        <v>2</v>
      </c>
      <c r="G10" s="190">
        <v>3</v>
      </c>
      <c r="H10" s="190">
        <v>20</v>
      </c>
      <c r="I10" s="190">
        <v>29</v>
      </c>
      <c r="J10" s="190">
        <v>30</v>
      </c>
    </row>
    <row r="11" spans="1:10" ht="15" customHeight="1" x14ac:dyDescent="0.15">
      <c r="C11" s="200"/>
      <c r="D11" s="201"/>
      <c r="E11" s="201"/>
      <c r="F11" s="201"/>
      <c r="G11" s="201"/>
      <c r="H11" s="201"/>
      <c r="I11" s="201"/>
      <c r="J11" s="127" t="s">
        <v>249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2"/>
  <hyperlinks>
    <hyperlink ref="A1" location="目次!A1" display="目次へもどる" xr:uid="{F2867EA4-1399-485F-8ECA-41F589A772A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F166-2DFD-4ADE-8B72-1D178A23A5C8}">
  <sheetPr codeName="Sheet22"/>
  <dimension ref="A1:D9"/>
  <sheetViews>
    <sheetView zoomScale="110" zoomScaleNormal="110" workbookViewId="0"/>
  </sheetViews>
  <sheetFormatPr defaultColWidth="7.875" defaultRowHeight="15" customHeight="1" x14ac:dyDescent="0.15"/>
  <cols>
    <col min="1" max="1" width="10.625" style="109" customWidth="1"/>
    <col min="2" max="4" width="25.625" style="109" customWidth="1"/>
    <col min="5" max="16384" width="7.875" style="109"/>
  </cols>
  <sheetData>
    <row r="1" spans="1:4" ht="15" customHeight="1" x14ac:dyDescent="0.15">
      <c r="A1" s="380" t="s">
        <v>562</v>
      </c>
    </row>
    <row r="3" spans="1:4" ht="15" customHeight="1" x14ac:dyDescent="0.15">
      <c r="A3" s="181" t="s">
        <v>251</v>
      </c>
    </row>
    <row r="4" spans="1:4" ht="15" customHeight="1" x14ac:dyDescent="0.15">
      <c r="D4" s="186" t="s">
        <v>23</v>
      </c>
    </row>
    <row r="5" spans="1:4" ht="15" customHeight="1" x14ac:dyDescent="0.15">
      <c r="A5" s="202" t="s">
        <v>252</v>
      </c>
      <c r="B5" s="112" t="s">
        <v>253</v>
      </c>
      <c r="C5" s="112" t="s">
        <v>254</v>
      </c>
      <c r="D5" s="112" t="s">
        <v>255</v>
      </c>
    </row>
    <row r="6" spans="1:4" ht="15" customHeight="1" x14ac:dyDescent="0.15">
      <c r="A6" s="136" t="s">
        <v>130</v>
      </c>
      <c r="B6" s="131">
        <v>21691</v>
      </c>
      <c r="C6" s="83">
        <v>0</v>
      </c>
      <c r="D6" s="83">
        <v>0</v>
      </c>
    </row>
    <row r="7" spans="1:4" ht="15" customHeight="1" x14ac:dyDescent="0.15">
      <c r="A7" s="137">
        <v>5</v>
      </c>
      <c r="B7" s="131">
        <v>24821</v>
      </c>
      <c r="C7" s="83">
        <v>2</v>
      </c>
      <c r="D7" s="83">
        <v>0</v>
      </c>
    </row>
    <row r="8" spans="1:4" ht="15" customHeight="1" x14ac:dyDescent="0.15">
      <c r="A8" s="103">
        <v>6</v>
      </c>
      <c r="B8" s="104">
        <v>24098</v>
      </c>
      <c r="C8" s="105">
        <v>1</v>
      </c>
      <c r="D8" s="105">
        <v>0</v>
      </c>
    </row>
    <row r="9" spans="1:4" ht="15" customHeight="1" x14ac:dyDescent="0.15">
      <c r="A9" s="203"/>
      <c r="B9" s="203"/>
      <c r="D9" s="127" t="s">
        <v>171</v>
      </c>
    </row>
  </sheetData>
  <phoneticPr fontId="2"/>
  <hyperlinks>
    <hyperlink ref="A1" location="目次!A1" display="目次へもどる" xr:uid="{EDB316E0-6A92-4469-B545-3B6716A456A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6B84-08AC-4E09-A196-23FF60C9E0D7}">
  <sheetPr codeName="Sheet23">
    <pageSetUpPr fitToPage="1"/>
  </sheetPr>
  <dimension ref="A1:E39"/>
  <sheetViews>
    <sheetView topLeftCell="A4" zoomScale="110" zoomScaleNormal="110" workbookViewId="0"/>
  </sheetViews>
  <sheetFormatPr defaultColWidth="9.5" defaultRowHeight="15" customHeight="1" x14ac:dyDescent="0.15"/>
  <cols>
    <col min="1" max="1" width="9.625" style="76" customWidth="1"/>
    <col min="2" max="2" width="28.625" style="76" customWidth="1"/>
    <col min="3" max="4" width="16.625" style="76" customWidth="1"/>
    <col min="5" max="5" width="16.625" style="204" customWidth="1"/>
    <col min="6" max="16384" width="9.5" style="76"/>
  </cols>
  <sheetData>
    <row r="1" spans="1:5" ht="15" customHeight="1" x14ac:dyDescent="0.15">
      <c r="A1" s="378" t="s">
        <v>562</v>
      </c>
    </row>
    <row r="3" spans="1:5" ht="15" customHeight="1" x14ac:dyDescent="0.15">
      <c r="A3" s="39" t="s">
        <v>256</v>
      </c>
    </row>
    <row r="4" spans="1:5" ht="15" customHeight="1" x14ac:dyDescent="0.15">
      <c r="A4" s="205" t="s">
        <v>257</v>
      </c>
      <c r="E4" s="206" t="s">
        <v>187</v>
      </c>
    </row>
    <row r="5" spans="1:5" ht="15" customHeight="1" x14ac:dyDescent="0.15">
      <c r="A5" s="491" t="s">
        <v>258</v>
      </c>
      <c r="B5" s="441"/>
      <c r="C5" s="46" t="s">
        <v>259</v>
      </c>
      <c r="D5" s="46" t="s">
        <v>260</v>
      </c>
      <c r="E5" s="207" t="s">
        <v>261</v>
      </c>
    </row>
    <row r="6" spans="1:5" ht="15" customHeight="1" x14ac:dyDescent="0.15">
      <c r="A6" s="208" t="s">
        <v>262</v>
      </c>
      <c r="B6" s="209" t="s">
        <v>263</v>
      </c>
      <c r="C6" s="492">
        <v>2002</v>
      </c>
      <c r="D6" s="106">
        <v>3213</v>
      </c>
      <c r="E6" s="210"/>
    </row>
    <row r="7" spans="1:5" ht="15" customHeight="1" x14ac:dyDescent="0.15">
      <c r="A7" s="211"/>
      <c r="B7" s="212" t="s">
        <v>264</v>
      </c>
      <c r="C7" s="493"/>
      <c r="D7" s="56">
        <v>923</v>
      </c>
      <c r="E7" s="213"/>
    </row>
    <row r="8" spans="1:5" ht="15" customHeight="1" x14ac:dyDescent="0.15">
      <c r="A8" s="211"/>
      <c r="B8" s="214" t="s">
        <v>265</v>
      </c>
      <c r="C8" s="494">
        <v>6006</v>
      </c>
      <c r="D8" s="56">
        <v>1955</v>
      </c>
      <c r="E8" s="496">
        <v>97.8</v>
      </c>
    </row>
    <row r="9" spans="1:5" ht="15" customHeight="1" x14ac:dyDescent="0.15">
      <c r="A9" s="211"/>
      <c r="B9" s="214" t="s">
        <v>266</v>
      </c>
      <c r="C9" s="495"/>
      <c r="D9" s="56">
        <v>1955</v>
      </c>
      <c r="E9" s="496"/>
    </row>
    <row r="10" spans="1:5" ht="15" customHeight="1" x14ac:dyDescent="0.15">
      <c r="A10" s="211"/>
      <c r="B10" s="214" t="s">
        <v>267</v>
      </c>
      <c r="C10" s="415"/>
      <c r="D10" s="56">
        <v>1961</v>
      </c>
      <c r="E10" s="496"/>
    </row>
    <row r="11" spans="1:5" ht="15" customHeight="1" x14ac:dyDescent="0.15">
      <c r="A11" s="211"/>
      <c r="B11" s="216" t="s">
        <v>268</v>
      </c>
      <c r="C11" s="107">
        <v>6006</v>
      </c>
      <c r="D11" s="56">
        <v>623</v>
      </c>
      <c r="E11" s="215">
        <v>10.4</v>
      </c>
    </row>
    <row r="12" spans="1:5" ht="15" customHeight="1" x14ac:dyDescent="0.15">
      <c r="A12" s="211"/>
      <c r="B12" s="217" t="s">
        <v>269</v>
      </c>
      <c r="C12" s="56">
        <v>2161</v>
      </c>
      <c r="D12" s="56">
        <v>1709</v>
      </c>
      <c r="E12" s="215">
        <v>79.099999999999994</v>
      </c>
    </row>
    <row r="13" spans="1:5" ht="15" customHeight="1" x14ac:dyDescent="0.15">
      <c r="A13" s="211"/>
      <c r="B13" s="217" t="s">
        <v>270</v>
      </c>
      <c r="C13" s="56">
        <v>6006</v>
      </c>
      <c r="D13" s="56">
        <v>5891</v>
      </c>
      <c r="E13" s="215">
        <v>98.1</v>
      </c>
    </row>
    <row r="14" spans="1:5" ht="15" customHeight="1" x14ac:dyDescent="0.15">
      <c r="A14" s="211"/>
      <c r="B14" s="217" t="s">
        <v>271</v>
      </c>
      <c r="C14" s="56">
        <v>2024</v>
      </c>
      <c r="D14" s="56">
        <v>1997</v>
      </c>
      <c r="E14" s="215">
        <v>98.7</v>
      </c>
    </row>
    <row r="15" spans="1:5" ht="15" customHeight="1" x14ac:dyDescent="0.15">
      <c r="A15" s="211"/>
      <c r="B15" s="217" t="s">
        <v>272</v>
      </c>
      <c r="C15" s="56">
        <v>2002</v>
      </c>
      <c r="D15" s="56">
        <v>2029</v>
      </c>
      <c r="E15" s="215">
        <v>101.3</v>
      </c>
    </row>
    <row r="16" spans="1:5" ht="15" customHeight="1" x14ac:dyDescent="0.15">
      <c r="A16" s="211"/>
      <c r="B16" s="217" t="s">
        <v>273</v>
      </c>
      <c r="C16" s="213"/>
      <c r="D16" s="56">
        <v>0</v>
      </c>
      <c r="E16" s="213"/>
    </row>
    <row r="17" spans="1:5" ht="15" customHeight="1" x14ac:dyDescent="0.15">
      <c r="A17" s="211"/>
      <c r="B17" s="217" t="s">
        <v>274</v>
      </c>
      <c r="C17" s="213"/>
      <c r="D17" s="56">
        <v>2</v>
      </c>
      <c r="E17" s="213"/>
    </row>
    <row r="18" spans="1:5" ht="15" customHeight="1" x14ac:dyDescent="0.15">
      <c r="A18" s="211"/>
      <c r="B18" s="217" t="s">
        <v>275</v>
      </c>
      <c r="C18" s="56">
        <v>6006</v>
      </c>
      <c r="D18" s="83">
        <v>667</v>
      </c>
      <c r="E18" s="215">
        <v>11.1</v>
      </c>
    </row>
    <row r="19" spans="1:5" ht="15" customHeight="1" x14ac:dyDescent="0.15">
      <c r="A19" s="211"/>
      <c r="B19" s="216" t="s">
        <v>276</v>
      </c>
      <c r="C19" s="107">
        <v>2084</v>
      </c>
      <c r="D19" s="83">
        <v>2210</v>
      </c>
      <c r="E19" s="215">
        <v>106</v>
      </c>
    </row>
    <row r="20" spans="1:5" ht="15" customHeight="1" x14ac:dyDescent="0.15">
      <c r="A20" s="211"/>
      <c r="B20" s="216" t="s">
        <v>277</v>
      </c>
      <c r="C20" s="107">
        <v>6006</v>
      </c>
      <c r="D20" s="83">
        <v>5278</v>
      </c>
      <c r="E20" s="215">
        <v>87.9</v>
      </c>
    </row>
    <row r="21" spans="1:5" ht="15" customHeight="1" x14ac:dyDescent="0.15">
      <c r="A21" s="211"/>
      <c r="B21" s="216" t="s">
        <v>278</v>
      </c>
      <c r="C21" s="107">
        <v>648</v>
      </c>
      <c r="D21" s="83">
        <v>291</v>
      </c>
      <c r="E21" s="215">
        <v>44.9</v>
      </c>
    </row>
    <row r="22" spans="1:5" ht="15" customHeight="1" x14ac:dyDescent="0.15">
      <c r="A22" s="211"/>
      <c r="B22" s="216" t="s">
        <v>279</v>
      </c>
      <c r="C22" s="107">
        <v>2024</v>
      </c>
      <c r="D22" s="56">
        <v>1969</v>
      </c>
      <c r="E22" s="215">
        <v>97.3</v>
      </c>
    </row>
    <row r="23" spans="1:5" ht="15" customHeight="1" x14ac:dyDescent="0.15">
      <c r="A23" s="211"/>
      <c r="B23" s="216" t="s">
        <v>280</v>
      </c>
      <c r="C23" s="107">
        <v>2708</v>
      </c>
      <c r="D23" s="56">
        <v>2391</v>
      </c>
      <c r="E23" s="215">
        <v>88.3</v>
      </c>
    </row>
    <row r="24" spans="1:5" ht="15" customHeight="1" x14ac:dyDescent="0.15">
      <c r="A24" s="211"/>
      <c r="B24" s="216" t="s">
        <v>281</v>
      </c>
      <c r="C24" s="107">
        <v>4048</v>
      </c>
      <c r="D24" s="56">
        <v>4018</v>
      </c>
      <c r="E24" s="215">
        <v>99.3</v>
      </c>
    </row>
    <row r="25" spans="1:5" ht="15" customHeight="1" x14ac:dyDescent="0.15">
      <c r="A25" s="211"/>
      <c r="B25" s="216" t="s">
        <v>282</v>
      </c>
      <c r="C25" s="107">
        <v>4690</v>
      </c>
      <c r="D25" s="56">
        <v>4826</v>
      </c>
      <c r="E25" s="215">
        <v>102.9</v>
      </c>
    </row>
    <row r="26" spans="1:5" ht="15" customHeight="1" x14ac:dyDescent="0.15">
      <c r="A26" s="218"/>
      <c r="B26" s="216" t="s">
        <v>283</v>
      </c>
      <c r="C26" s="107">
        <v>2314</v>
      </c>
      <c r="D26" s="56">
        <v>2315</v>
      </c>
      <c r="E26" s="215">
        <v>100</v>
      </c>
    </row>
    <row r="27" spans="1:5" ht="15" customHeight="1" x14ac:dyDescent="0.15">
      <c r="A27" s="219" t="s">
        <v>284</v>
      </c>
      <c r="B27" s="220" t="s">
        <v>285</v>
      </c>
      <c r="C27" s="221">
        <v>3014</v>
      </c>
      <c r="D27" s="50">
        <v>3200</v>
      </c>
      <c r="E27" s="222">
        <v>106.2</v>
      </c>
    </row>
    <row r="28" spans="1:5" s="224" customFormat="1" ht="15" customHeight="1" x14ac:dyDescent="0.15">
      <c r="A28" s="223"/>
      <c r="B28" s="216" t="s">
        <v>286</v>
      </c>
      <c r="C28" s="107">
        <v>2892</v>
      </c>
      <c r="D28" s="56">
        <v>2308</v>
      </c>
      <c r="E28" s="215">
        <v>79.8</v>
      </c>
    </row>
    <row r="29" spans="1:5" s="224" customFormat="1" ht="15" customHeight="1" x14ac:dyDescent="0.15">
      <c r="A29" s="225"/>
      <c r="B29" s="217" t="s">
        <v>287</v>
      </c>
      <c r="C29" s="226">
        <v>1440</v>
      </c>
      <c r="D29" s="53">
        <v>2177</v>
      </c>
      <c r="E29" s="215"/>
    </row>
    <row r="30" spans="1:5" s="224" customFormat="1" ht="15" customHeight="1" x14ac:dyDescent="0.15">
      <c r="A30" s="227" t="s">
        <v>288</v>
      </c>
      <c r="B30" s="228" t="s">
        <v>289</v>
      </c>
      <c r="C30" s="131">
        <v>88142</v>
      </c>
      <c r="D30" s="83">
        <v>39772</v>
      </c>
      <c r="E30" s="222">
        <v>45.1</v>
      </c>
    </row>
    <row r="31" spans="1:5" s="224" customFormat="1" ht="15" customHeight="1" x14ac:dyDescent="0.15">
      <c r="A31" s="227"/>
      <c r="B31" s="217" t="s">
        <v>290</v>
      </c>
      <c r="C31" s="131">
        <v>88142</v>
      </c>
      <c r="D31" s="83">
        <v>15293</v>
      </c>
      <c r="E31" s="215">
        <f>D31/C31*100</f>
        <v>17.350411835447346</v>
      </c>
    </row>
    <row r="32" spans="1:5" s="224" customFormat="1" ht="15" customHeight="1" x14ac:dyDescent="0.15">
      <c r="A32" s="229"/>
      <c r="B32" s="230" t="s">
        <v>291</v>
      </c>
      <c r="C32" s="104">
        <v>3131</v>
      </c>
      <c r="D32" s="105">
        <v>670</v>
      </c>
      <c r="E32" s="231">
        <v>21.4</v>
      </c>
    </row>
    <row r="33" spans="1:5" s="224" customFormat="1" ht="15" customHeight="1" x14ac:dyDescent="0.15">
      <c r="A33" s="97" t="s">
        <v>292</v>
      </c>
      <c r="B33" s="232"/>
      <c r="C33" s="232"/>
      <c r="D33" s="232"/>
      <c r="E33" s="232"/>
    </row>
    <row r="34" spans="1:5" s="224" customFormat="1" ht="15" customHeight="1" x14ac:dyDescent="0.15">
      <c r="A34" s="76" t="s">
        <v>293</v>
      </c>
      <c r="B34" s="76"/>
      <c r="C34" s="76"/>
      <c r="D34" s="76"/>
      <c r="E34" s="204"/>
    </row>
    <row r="35" spans="1:5" s="224" customFormat="1" ht="15" customHeight="1" x14ac:dyDescent="0.15">
      <c r="A35" s="76" t="s">
        <v>294</v>
      </c>
      <c r="B35" s="76"/>
      <c r="C35" s="76"/>
      <c r="D35" s="76"/>
      <c r="E35" s="233" t="s">
        <v>295</v>
      </c>
    </row>
    <row r="36" spans="1:5" s="224" customFormat="1" ht="15" customHeight="1" x14ac:dyDescent="0.15">
      <c r="A36" s="205"/>
      <c r="B36" s="97"/>
      <c r="C36" s="83"/>
      <c r="D36" s="83"/>
      <c r="E36" s="234"/>
    </row>
    <row r="37" spans="1:5" s="224" customFormat="1" ht="15" customHeight="1" x14ac:dyDescent="0.15">
      <c r="A37" s="76"/>
      <c r="B37" s="97"/>
      <c r="C37" s="97"/>
      <c r="D37" s="97"/>
      <c r="E37" s="233"/>
    </row>
    <row r="38" spans="1:5" ht="15" customHeight="1" x14ac:dyDescent="0.15">
      <c r="E38" s="76"/>
    </row>
    <row r="39" spans="1:5" ht="15" customHeight="1" x14ac:dyDescent="0.15">
      <c r="E39" s="76"/>
    </row>
  </sheetData>
  <mergeCells count="4">
    <mergeCell ref="A5:B5"/>
    <mergeCell ref="C6:C7"/>
    <mergeCell ref="C8:C10"/>
    <mergeCell ref="E8:E10"/>
  </mergeCells>
  <phoneticPr fontId="2"/>
  <hyperlinks>
    <hyperlink ref="A1" location="目次!A1" display="目次へもどる" xr:uid="{62223DEA-131A-47DC-872D-2C0CCFD27BAD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CD7D-6529-4685-B109-38C41CA6C272}">
  <sheetPr codeName="Sheet24">
    <pageSetUpPr fitToPage="1"/>
  </sheetPr>
  <dimension ref="A1:D17"/>
  <sheetViews>
    <sheetView zoomScale="110" zoomScaleNormal="110" workbookViewId="0"/>
  </sheetViews>
  <sheetFormatPr defaultColWidth="9.875" defaultRowHeight="15" customHeight="1" x14ac:dyDescent="0.15"/>
  <cols>
    <col min="1" max="1" width="26.25" style="76" customWidth="1"/>
    <col min="2" max="2" width="3.75" style="76" customWidth="1"/>
    <col min="3" max="3" width="26.25" style="76" customWidth="1"/>
    <col min="4" max="4" width="30" style="76" customWidth="1"/>
    <col min="5" max="16384" width="9.875" style="76"/>
  </cols>
  <sheetData>
    <row r="1" spans="1:4" ht="15" customHeight="1" x14ac:dyDescent="0.15">
      <c r="A1" s="378" t="s">
        <v>562</v>
      </c>
    </row>
    <row r="3" spans="1:4" ht="15" customHeight="1" x14ac:dyDescent="0.15">
      <c r="A3" s="75" t="s">
        <v>296</v>
      </c>
    </row>
    <row r="4" spans="1:4" ht="15" customHeight="1" x14ac:dyDescent="0.15">
      <c r="A4" s="235" t="s">
        <v>297</v>
      </c>
    </row>
    <row r="5" spans="1:4" ht="15" customHeight="1" x14ac:dyDescent="0.15">
      <c r="A5" s="99" t="s">
        <v>3</v>
      </c>
      <c r="B5" s="410" t="s">
        <v>298</v>
      </c>
      <c r="C5" s="433"/>
      <c r="D5" s="81" t="s">
        <v>299</v>
      </c>
    </row>
    <row r="6" spans="1:4" ht="15" customHeight="1" x14ac:dyDescent="0.15">
      <c r="A6" s="236" t="s">
        <v>300</v>
      </c>
      <c r="B6" s="497" t="s">
        <v>301</v>
      </c>
      <c r="C6" s="499">
        <v>21013.9</v>
      </c>
      <c r="D6" s="237">
        <v>28942.526999999998</v>
      </c>
    </row>
    <row r="7" spans="1:4" ht="15" customHeight="1" x14ac:dyDescent="0.15">
      <c r="A7" s="238" t="s">
        <v>302</v>
      </c>
      <c r="B7" s="498"/>
      <c r="C7" s="500"/>
      <c r="D7" s="239">
        <v>2075.11</v>
      </c>
    </row>
    <row r="8" spans="1:4" ht="15" customHeight="1" x14ac:dyDescent="0.15">
      <c r="A8" s="236" t="s">
        <v>303</v>
      </c>
      <c r="B8" s="240"/>
      <c r="C8" s="241">
        <v>2107</v>
      </c>
      <c r="D8" s="242">
        <v>901.39</v>
      </c>
    </row>
    <row r="9" spans="1:4" ht="15" customHeight="1" x14ac:dyDescent="0.15">
      <c r="D9" s="74" t="s">
        <v>304</v>
      </c>
    </row>
    <row r="14" spans="1:4" ht="12" x14ac:dyDescent="0.15"/>
    <row r="17" spans="2:2" ht="15" customHeight="1" x14ac:dyDescent="0.15">
      <c r="B17" s="243"/>
    </row>
  </sheetData>
  <mergeCells count="3">
    <mergeCell ref="B5:C5"/>
    <mergeCell ref="B6:B7"/>
    <mergeCell ref="C6:C7"/>
  </mergeCells>
  <phoneticPr fontId="2"/>
  <hyperlinks>
    <hyperlink ref="A1" location="目次!A1" display="目次へもどる" xr:uid="{FD5C7EEF-00C8-4BD3-9DBD-C4AF2753EF59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8329-25FC-40D9-A5C9-B5B68BF9ECD7}">
  <sheetPr codeName="Sheet25">
    <pageSetUpPr fitToPage="1"/>
  </sheetPr>
  <dimension ref="A1:H25"/>
  <sheetViews>
    <sheetView zoomScale="110" zoomScaleNormal="110" workbookViewId="0"/>
  </sheetViews>
  <sheetFormatPr defaultColWidth="9.875" defaultRowHeight="15" customHeight="1" x14ac:dyDescent="0.15"/>
  <cols>
    <col min="1" max="1" width="7.5" style="109" customWidth="1"/>
    <col min="2" max="2" width="18.625" style="109" customWidth="1"/>
    <col min="3" max="8" width="10" style="109" customWidth="1"/>
    <col min="9" max="16384" width="9.875" style="109"/>
  </cols>
  <sheetData>
    <row r="1" spans="1:8" ht="15" customHeight="1" x14ac:dyDescent="0.15">
      <c r="A1" s="380" t="s">
        <v>562</v>
      </c>
    </row>
    <row r="3" spans="1:8" ht="15" customHeight="1" x14ac:dyDescent="0.15">
      <c r="A3" s="181" t="s">
        <v>305</v>
      </c>
    </row>
    <row r="4" spans="1:8" ht="15" customHeight="1" x14ac:dyDescent="0.15">
      <c r="A4" s="244" t="s">
        <v>306</v>
      </c>
      <c r="B4" s="182"/>
      <c r="C4" s="182"/>
      <c r="D4" s="245"/>
      <c r="E4" s="245"/>
      <c r="F4" s="245"/>
      <c r="G4" s="245"/>
      <c r="H4" s="110" t="s">
        <v>23</v>
      </c>
    </row>
    <row r="5" spans="1:8" ht="15" customHeight="1" x14ac:dyDescent="0.15">
      <c r="A5" s="428" t="s">
        <v>307</v>
      </c>
      <c r="B5" s="458"/>
      <c r="C5" s="427" t="s">
        <v>308</v>
      </c>
      <c r="D5" s="411"/>
      <c r="E5" s="427" t="s">
        <v>6</v>
      </c>
      <c r="F5" s="428"/>
      <c r="G5" s="427" t="s">
        <v>309</v>
      </c>
      <c r="H5" s="428"/>
    </row>
    <row r="6" spans="1:8" ht="15" customHeight="1" x14ac:dyDescent="0.15">
      <c r="A6" s="501" t="s">
        <v>310</v>
      </c>
      <c r="B6" s="502"/>
      <c r="C6" s="123">
        <v>634</v>
      </c>
      <c r="D6" s="246">
        <v>31</v>
      </c>
      <c r="E6" s="123">
        <v>643</v>
      </c>
      <c r="F6" s="247">
        <v>32</v>
      </c>
      <c r="G6" s="123">
        <v>645</v>
      </c>
      <c r="H6" s="247">
        <v>33</v>
      </c>
    </row>
    <row r="7" spans="1:8" ht="15" customHeight="1" x14ac:dyDescent="0.15">
      <c r="A7" s="503" t="s">
        <v>311</v>
      </c>
      <c r="B7" s="504"/>
      <c r="C7" s="248">
        <v>94</v>
      </c>
      <c r="D7" s="246">
        <v>2</v>
      </c>
      <c r="E7" s="248">
        <v>96</v>
      </c>
      <c r="F7" s="247">
        <v>3</v>
      </c>
      <c r="G7" s="248">
        <v>98</v>
      </c>
      <c r="H7" s="247">
        <v>6</v>
      </c>
    </row>
    <row r="8" spans="1:8" ht="15" customHeight="1" x14ac:dyDescent="0.15">
      <c r="A8" s="505" t="s">
        <v>312</v>
      </c>
      <c r="B8" s="249" t="s">
        <v>313</v>
      </c>
      <c r="C8" s="122">
        <v>35</v>
      </c>
      <c r="D8" s="246">
        <v>4</v>
      </c>
      <c r="E8" s="122">
        <v>34</v>
      </c>
      <c r="F8" s="247">
        <v>4</v>
      </c>
      <c r="G8" s="122">
        <v>28</v>
      </c>
      <c r="H8" s="247">
        <v>4</v>
      </c>
    </row>
    <row r="9" spans="1:8" ht="15" customHeight="1" x14ac:dyDescent="0.15">
      <c r="A9" s="506"/>
      <c r="B9" s="249" t="s">
        <v>312</v>
      </c>
      <c r="C9" s="122">
        <v>346</v>
      </c>
      <c r="D9" s="250">
        <v>23</v>
      </c>
      <c r="E9" s="122">
        <v>351</v>
      </c>
      <c r="F9" s="251">
        <v>21</v>
      </c>
      <c r="G9" s="122">
        <v>350</v>
      </c>
      <c r="H9" s="251">
        <v>19</v>
      </c>
    </row>
    <row r="10" spans="1:8" ht="15" customHeight="1" x14ac:dyDescent="0.15">
      <c r="A10" s="506"/>
      <c r="B10" s="249" t="s">
        <v>314</v>
      </c>
      <c r="C10" s="122">
        <v>0</v>
      </c>
      <c r="D10" s="252"/>
      <c r="E10" s="122">
        <v>0</v>
      </c>
      <c r="F10" s="253"/>
      <c r="G10" s="122">
        <v>0</v>
      </c>
      <c r="H10" s="253"/>
    </row>
    <row r="11" spans="1:8" ht="15" customHeight="1" x14ac:dyDescent="0.15">
      <c r="A11" s="505" t="s">
        <v>315</v>
      </c>
      <c r="B11" s="254" t="s">
        <v>316</v>
      </c>
      <c r="C11" s="116">
        <v>13</v>
      </c>
      <c r="D11" s="255"/>
      <c r="E11" s="116">
        <v>12</v>
      </c>
      <c r="F11" s="256"/>
      <c r="G11" s="116">
        <v>13</v>
      </c>
      <c r="H11" s="256"/>
    </row>
    <row r="12" spans="1:8" ht="15" customHeight="1" x14ac:dyDescent="0.15">
      <c r="A12" s="507"/>
      <c r="B12" s="249" t="s">
        <v>317</v>
      </c>
      <c r="C12" s="122">
        <v>3</v>
      </c>
      <c r="D12" s="252"/>
      <c r="E12" s="122">
        <v>3</v>
      </c>
      <c r="F12" s="253"/>
      <c r="G12" s="122">
        <v>3</v>
      </c>
      <c r="H12" s="253"/>
    </row>
    <row r="13" spans="1:8" ht="15" customHeight="1" x14ac:dyDescent="0.15">
      <c r="A13" s="507"/>
      <c r="B13" s="249" t="s">
        <v>318</v>
      </c>
      <c r="C13" s="122">
        <v>2</v>
      </c>
      <c r="D13" s="252"/>
      <c r="E13" s="122">
        <v>3</v>
      </c>
      <c r="F13" s="253"/>
      <c r="G13" s="122">
        <v>2</v>
      </c>
      <c r="H13" s="253"/>
    </row>
    <row r="14" spans="1:8" ht="15" customHeight="1" x14ac:dyDescent="0.15">
      <c r="A14" s="507"/>
      <c r="B14" s="249" t="s">
        <v>319</v>
      </c>
      <c r="C14" s="122">
        <v>21</v>
      </c>
      <c r="D14" s="252"/>
      <c r="E14" s="122">
        <v>21</v>
      </c>
      <c r="F14" s="253">
        <v>1</v>
      </c>
      <c r="G14" s="122">
        <v>20</v>
      </c>
      <c r="H14" s="251"/>
    </row>
    <row r="15" spans="1:8" ht="15" customHeight="1" x14ac:dyDescent="0.15">
      <c r="A15" s="507"/>
      <c r="B15" s="249" t="s">
        <v>320</v>
      </c>
      <c r="C15" s="122">
        <v>24</v>
      </c>
      <c r="D15" s="252"/>
      <c r="E15" s="122">
        <v>24</v>
      </c>
      <c r="F15" s="253"/>
      <c r="G15" s="122">
        <v>24</v>
      </c>
      <c r="H15" s="253"/>
    </row>
    <row r="16" spans="1:8" ht="15" customHeight="1" x14ac:dyDescent="0.15">
      <c r="A16" s="507"/>
      <c r="B16" s="249" t="s">
        <v>321</v>
      </c>
      <c r="C16" s="122">
        <v>3</v>
      </c>
      <c r="D16" s="252"/>
      <c r="E16" s="122">
        <v>2</v>
      </c>
      <c r="F16" s="253"/>
      <c r="G16" s="122">
        <v>2</v>
      </c>
      <c r="H16" s="253"/>
    </row>
    <row r="17" spans="1:8" ht="15" customHeight="1" x14ac:dyDescent="0.15">
      <c r="A17" s="507"/>
      <c r="B17" s="249" t="s">
        <v>322</v>
      </c>
      <c r="C17" s="122">
        <v>22</v>
      </c>
      <c r="D17" s="252">
        <v>1</v>
      </c>
      <c r="E17" s="122">
        <v>27</v>
      </c>
      <c r="F17" s="251">
        <v>1</v>
      </c>
      <c r="G17" s="122">
        <v>28</v>
      </c>
      <c r="H17" s="251"/>
    </row>
    <row r="18" spans="1:8" ht="15" customHeight="1" x14ac:dyDescent="0.15">
      <c r="A18" s="507"/>
      <c r="B18" s="249" t="s">
        <v>323</v>
      </c>
      <c r="C18" s="122">
        <v>5</v>
      </c>
      <c r="D18" s="250"/>
      <c r="E18" s="122">
        <v>5</v>
      </c>
      <c r="F18" s="253">
        <v>1</v>
      </c>
      <c r="G18" s="122">
        <v>5</v>
      </c>
      <c r="H18" s="251">
        <v>2</v>
      </c>
    </row>
    <row r="19" spans="1:8" ht="15" customHeight="1" x14ac:dyDescent="0.15">
      <c r="A19" s="508"/>
      <c r="B19" s="257" t="s">
        <v>324</v>
      </c>
      <c r="C19" s="119">
        <v>2</v>
      </c>
      <c r="D19" s="258"/>
      <c r="E19" s="119">
        <v>2</v>
      </c>
      <c r="F19" s="259"/>
      <c r="G19" s="119">
        <v>2</v>
      </c>
      <c r="H19" s="259"/>
    </row>
    <row r="20" spans="1:8" ht="15" customHeight="1" x14ac:dyDescent="0.15">
      <c r="A20" s="509" t="s">
        <v>325</v>
      </c>
      <c r="B20" s="254" t="s">
        <v>326</v>
      </c>
      <c r="C20" s="116">
        <v>31</v>
      </c>
      <c r="D20" s="246">
        <v>1</v>
      </c>
      <c r="E20" s="116">
        <v>31</v>
      </c>
      <c r="F20" s="247">
        <v>1</v>
      </c>
      <c r="G20" s="116">
        <v>38</v>
      </c>
      <c r="H20" s="247">
        <v>2</v>
      </c>
    </row>
    <row r="21" spans="1:8" ht="15" customHeight="1" x14ac:dyDescent="0.15">
      <c r="A21" s="510"/>
      <c r="B21" s="257" t="s">
        <v>327</v>
      </c>
      <c r="C21" s="119">
        <v>8</v>
      </c>
      <c r="D21" s="258"/>
      <c r="E21" s="119">
        <v>8</v>
      </c>
      <c r="F21" s="259"/>
      <c r="G21" s="119">
        <v>8</v>
      </c>
      <c r="H21" s="259"/>
    </row>
    <row r="22" spans="1:8" ht="15" customHeight="1" x14ac:dyDescent="0.15">
      <c r="A22" s="511" t="s">
        <v>328</v>
      </c>
      <c r="B22" s="249" t="s">
        <v>329</v>
      </c>
      <c r="C22" s="122">
        <v>15</v>
      </c>
      <c r="D22" s="252"/>
      <c r="E22" s="122">
        <v>14</v>
      </c>
      <c r="F22" s="253"/>
      <c r="G22" s="122">
        <v>14</v>
      </c>
      <c r="H22" s="253"/>
    </row>
    <row r="23" spans="1:8" ht="15" customHeight="1" x14ac:dyDescent="0.15">
      <c r="A23" s="512"/>
      <c r="B23" s="260" t="s">
        <v>330</v>
      </c>
      <c r="C23" s="122">
        <v>10</v>
      </c>
      <c r="D23" s="252"/>
      <c r="E23" s="122">
        <v>10</v>
      </c>
      <c r="F23" s="253"/>
      <c r="G23" s="122">
        <v>10</v>
      </c>
      <c r="H23" s="253"/>
    </row>
    <row r="24" spans="1:8" ht="15" customHeight="1" x14ac:dyDescent="0.15">
      <c r="A24" s="191" t="s">
        <v>331</v>
      </c>
      <c r="B24" s="191"/>
      <c r="C24" s="191"/>
      <c r="D24" s="194"/>
      <c r="E24" s="194"/>
      <c r="F24" s="194"/>
      <c r="G24" s="194"/>
      <c r="H24" s="194" t="s">
        <v>332</v>
      </c>
    </row>
    <row r="25" spans="1:8" ht="15" customHeight="1" x14ac:dyDescent="0.15">
      <c r="A25" s="109" t="s">
        <v>333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2"/>
  <hyperlinks>
    <hyperlink ref="A1" location="目次!A1" display="目次へもどる" xr:uid="{49BA4581-3B30-4461-9EA4-768983EF69C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A9CE-3EC3-4A71-820D-219C5537EBCC}">
  <sheetPr codeName="Sheet26">
    <pageSetUpPr fitToPage="1"/>
  </sheetPr>
  <dimension ref="A1:U51"/>
  <sheetViews>
    <sheetView zoomScale="110" zoomScaleNormal="110" zoomScaleSheetLayoutView="100" workbookViewId="0"/>
  </sheetViews>
  <sheetFormatPr defaultColWidth="9.875" defaultRowHeight="15" customHeight="1" x14ac:dyDescent="0.15"/>
  <cols>
    <col min="1" max="2" width="15" style="24" customWidth="1"/>
    <col min="3" max="5" width="8.625" style="24" customWidth="1"/>
    <col min="6" max="8" width="9.625" style="24" customWidth="1"/>
    <col min="9" max="9" width="9.875" style="24"/>
    <col min="10" max="21" width="9.875" style="24" hidden="1" customWidth="1"/>
    <col min="22" max="22" width="9.875" style="24" customWidth="1"/>
    <col min="23" max="16384" width="9.875" style="24"/>
  </cols>
  <sheetData>
    <row r="1" spans="1:21" ht="15" customHeight="1" x14ac:dyDescent="0.15">
      <c r="A1" s="380" t="s">
        <v>562</v>
      </c>
    </row>
    <row r="3" spans="1:21" ht="15" customHeight="1" x14ac:dyDescent="0.15">
      <c r="A3" s="23" t="s">
        <v>334</v>
      </c>
      <c r="D3" s="261"/>
      <c r="E3" s="261"/>
      <c r="F3" s="261"/>
      <c r="G3" s="261"/>
      <c r="H3" s="261"/>
      <c r="I3" s="109"/>
      <c r="J3" s="109"/>
      <c r="K3" s="262"/>
      <c r="L3" s="263"/>
      <c r="M3" s="264" t="s">
        <v>335</v>
      </c>
      <c r="N3" s="264" t="s">
        <v>336</v>
      </c>
      <c r="O3" s="264" t="s">
        <v>337</v>
      </c>
      <c r="P3" s="262"/>
      <c r="Q3" s="262"/>
      <c r="R3" s="262"/>
    </row>
    <row r="4" spans="1:21" ht="15" customHeight="1" x14ac:dyDescent="0.15">
      <c r="A4" s="516" t="s">
        <v>338</v>
      </c>
      <c r="B4" s="517"/>
      <c r="H4" s="28" t="s">
        <v>23</v>
      </c>
      <c r="I4" s="109"/>
      <c r="J4" s="109"/>
      <c r="K4" s="265"/>
      <c r="L4" s="266" t="s">
        <v>339</v>
      </c>
      <c r="M4" s="264">
        <v>7.75</v>
      </c>
      <c r="N4" s="264">
        <v>5</v>
      </c>
      <c r="O4" s="264">
        <f>M4*N4</f>
        <v>38.75</v>
      </c>
      <c r="P4" s="265"/>
      <c r="Q4" s="262"/>
      <c r="R4" s="265"/>
    </row>
    <row r="5" spans="1:21" s="268" customFormat="1" ht="15" customHeight="1" x14ac:dyDescent="0.15">
      <c r="A5" s="518" t="s">
        <v>340</v>
      </c>
      <c r="B5" s="519"/>
      <c r="C5" s="394" t="s">
        <v>341</v>
      </c>
      <c r="D5" s="396"/>
      <c r="E5" s="522"/>
      <c r="F5" s="523" t="s">
        <v>342</v>
      </c>
      <c r="G5" s="523" t="s">
        <v>343</v>
      </c>
      <c r="H5" s="534" t="s">
        <v>344</v>
      </c>
      <c r="I5" s="267"/>
      <c r="J5" s="267"/>
      <c r="K5" s="262"/>
      <c r="O5" s="262"/>
      <c r="P5" s="262"/>
      <c r="Q5" s="525"/>
      <c r="R5" s="525"/>
      <c r="S5" s="269"/>
      <c r="T5" s="270"/>
      <c r="U5" s="269"/>
    </row>
    <row r="6" spans="1:21" ht="15" customHeight="1" x14ac:dyDescent="0.15">
      <c r="A6" s="520"/>
      <c r="B6" s="521"/>
      <c r="C6" s="271" t="s">
        <v>345</v>
      </c>
      <c r="D6" s="271" t="s">
        <v>346</v>
      </c>
      <c r="E6" s="30" t="s">
        <v>347</v>
      </c>
      <c r="F6" s="524"/>
      <c r="G6" s="533"/>
      <c r="H6" s="535"/>
      <c r="I6" s="109"/>
      <c r="J6" s="109"/>
      <c r="K6" s="262"/>
      <c r="L6" s="262" t="s">
        <v>348</v>
      </c>
      <c r="M6" s="262">
        <v>6.75</v>
      </c>
      <c r="N6" s="262">
        <v>1</v>
      </c>
      <c r="O6" s="262"/>
      <c r="P6" s="269"/>
      <c r="Q6" s="262"/>
      <c r="R6" s="269"/>
      <c r="S6" s="269"/>
      <c r="T6" s="262"/>
      <c r="U6" s="269"/>
    </row>
    <row r="7" spans="1:21" ht="15" customHeight="1" x14ac:dyDescent="0.15">
      <c r="A7" s="526" t="s">
        <v>349</v>
      </c>
      <c r="B7" s="527"/>
      <c r="C7" s="272">
        <v>98</v>
      </c>
      <c r="D7" s="272">
        <v>105</v>
      </c>
      <c r="E7" s="272">
        <f>C7+D7</f>
        <v>203</v>
      </c>
      <c r="F7" s="273">
        <f>C7+J7</f>
        <v>115.35</v>
      </c>
      <c r="G7" s="274">
        <f>ROUND(F7*100/481,2)</f>
        <v>23.98</v>
      </c>
      <c r="H7" s="274">
        <f>ROUND(F7/$F$7,2)</f>
        <v>1</v>
      </c>
      <c r="I7" s="109"/>
      <c r="J7" s="109">
        <v>17.349999999999998</v>
      </c>
      <c r="L7" s="269"/>
      <c r="M7" s="262">
        <v>7</v>
      </c>
      <c r="N7" s="262">
        <v>2</v>
      </c>
    </row>
    <row r="8" spans="1:21" ht="15" customHeight="1" x14ac:dyDescent="0.15">
      <c r="A8" s="528" t="s">
        <v>350</v>
      </c>
      <c r="B8" s="275" t="s">
        <v>351</v>
      </c>
      <c r="C8" s="276">
        <v>13</v>
      </c>
      <c r="D8" s="276">
        <v>0</v>
      </c>
      <c r="E8" s="276">
        <f t="shared" ref="E8:E11" si="0">C8+D8</f>
        <v>13</v>
      </c>
      <c r="F8" s="277">
        <f t="shared" ref="F8:F11" si="1">C8+J8</f>
        <v>13</v>
      </c>
      <c r="G8" s="278">
        <f>ROUND(F8*100/481,2)</f>
        <v>2.7</v>
      </c>
      <c r="H8" s="278">
        <f t="shared" ref="H8:H11" si="2">ROUND(F8/$F$7,2)</f>
        <v>0.11</v>
      </c>
      <c r="I8" s="109"/>
      <c r="J8" s="109"/>
      <c r="M8" s="24">
        <v>7.25</v>
      </c>
      <c r="N8" s="24">
        <v>3</v>
      </c>
    </row>
    <row r="9" spans="1:21" ht="15" customHeight="1" x14ac:dyDescent="0.15">
      <c r="A9" s="529"/>
      <c r="B9" s="279" t="s">
        <v>317</v>
      </c>
      <c r="C9" s="272">
        <v>3</v>
      </c>
      <c r="D9" s="272">
        <v>0</v>
      </c>
      <c r="E9" s="272">
        <f t="shared" si="0"/>
        <v>3</v>
      </c>
      <c r="F9" s="35">
        <f t="shared" si="1"/>
        <v>3</v>
      </c>
      <c r="G9" s="274">
        <f t="shared" ref="G9:G46" si="3">ROUND(F9*100/481,2)</f>
        <v>0.62</v>
      </c>
      <c r="H9" s="274">
        <f t="shared" si="2"/>
        <v>0.03</v>
      </c>
      <c r="I9" s="109"/>
      <c r="J9" s="109"/>
      <c r="M9" s="24">
        <v>7.5</v>
      </c>
      <c r="N9" s="24">
        <v>4</v>
      </c>
    </row>
    <row r="10" spans="1:21" ht="15" customHeight="1" x14ac:dyDescent="0.15">
      <c r="A10" s="529"/>
      <c r="B10" s="279" t="s">
        <v>318</v>
      </c>
      <c r="C10" s="272">
        <v>2</v>
      </c>
      <c r="D10" s="272">
        <v>0</v>
      </c>
      <c r="E10" s="272">
        <f t="shared" si="0"/>
        <v>2</v>
      </c>
      <c r="F10" s="35">
        <f t="shared" si="1"/>
        <v>2</v>
      </c>
      <c r="G10" s="274">
        <f t="shared" si="3"/>
        <v>0.42</v>
      </c>
      <c r="H10" s="274">
        <f t="shared" si="2"/>
        <v>0.02</v>
      </c>
      <c r="I10" s="109"/>
      <c r="J10" s="109"/>
      <c r="M10" s="24">
        <v>6.5</v>
      </c>
      <c r="N10" s="24">
        <v>5</v>
      </c>
    </row>
    <row r="11" spans="1:21" ht="15" customHeight="1" x14ac:dyDescent="0.15">
      <c r="A11" s="529"/>
      <c r="B11" s="279" t="s">
        <v>227</v>
      </c>
      <c r="C11" s="272">
        <v>0</v>
      </c>
      <c r="D11" s="272">
        <v>2</v>
      </c>
      <c r="E11" s="272">
        <f t="shared" si="0"/>
        <v>2</v>
      </c>
      <c r="F11" s="273">
        <f t="shared" si="1"/>
        <v>1.74</v>
      </c>
      <c r="G11" s="274">
        <f t="shared" si="3"/>
        <v>0.36</v>
      </c>
      <c r="H11" s="274">
        <f t="shared" si="2"/>
        <v>0.02</v>
      </c>
      <c r="I11" s="109"/>
      <c r="J11" s="109">
        <v>1.74</v>
      </c>
      <c r="M11" s="24">
        <v>6.25</v>
      </c>
      <c r="N11" s="24">
        <v>4.5</v>
      </c>
    </row>
    <row r="12" spans="1:21" ht="15" customHeight="1" x14ac:dyDescent="0.15">
      <c r="A12" s="530"/>
      <c r="B12" s="280" t="s">
        <v>347</v>
      </c>
      <c r="C12" s="281">
        <f t="shared" ref="C12:H12" si="4">SUM(C8:C11)</f>
        <v>18</v>
      </c>
      <c r="D12" s="281">
        <f t="shared" si="4"/>
        <v>2</v>
      </c>
      <c r="E12" s="281">
        <f t="shared" si="4"/>
        <v>20</v>
      </c>
      <c r="F12" s="282">
        <f t="shared" si="4"/>
        <v>19.739999999999998</v>
      </c>
      <c r="G12" s="283">
        <f t="shared" si="4"/>
        <v>4.1000000000000005</v>
      </c>
      <c r="H12" s="283">
        <f t="shared" si="4"/>
        <v>0.18</v>
      </c>
      <c r="I12" s="109"/>
      <c r="J12" s="109"/>
      <c r="M12" s="24">
        <v>6</v>
      </c>
      <c r="N12" s="24">
        <v>3.5</v>
      </c>
    </row>
    <row r="13" spans="1:21" ht="15" customHeight="1" x14ac:dyDescent="0.15">
      <c r="A13" s="531" t="s">
        <v>352</v>
      </c>
      <c r="B13" s="279" t="s">
        <v>319</v>
      </c>
      <c r="C13" s="272">
        <v>20</v>
      </c>
      <c r="D13" s="272">
        <v>1</v>
      </c>
      <c r="E13" s="272">
        <f t="shared" ref="E13:E14" si="5">C13+D13</f>
        <v>21</v>
      </c>
      <c r="F13" s="273">
        <f t="shared" ref="F13:F14" si="6">C13+J13</f>
        <v>20.97</v>
      </c>
      <c r="G13" s="274">
        <f t="shared" si="3"/>
        <v>4.3600000000000003</v>
      </c>
      <c r="H13" s="274">
        <f>ROUND(F13/$F$7,2)</f>
        <v>0.18</v>
      </c>
      <c r="I13" s="109"/>
      <c r="J13" s="109">
        <v>0.97</v>
      </c>
      <c r="M13" s="24">
        <v>8</v>
      </c>
      <c r="N13" s="24">
        <v>0.5</v>
      </c>
    </row>
    <row r="14" spans="1:21" ht="15" customHeight="1" x14ac:dyDescent="0.15">
      <c r="A14" s="531"/>
      <c r="B14" s="279" t="s">
        <v>227</v>
      </c>
      <c r="C14" s="272">
        <v>0</v>
      </c>
      <c r="D14" s="272">
        <v>5</v>
      </c>
      <c r="E14" s="272">
        <f t="shared" si="5"/>
        <v>5</v>
      </c>
      <c r="F14" s="273">
        <f t="shared" si="6"/>
        <v>4.32</v>
      </c>
      <c r="G14" s="274">
        <f t="shared" si="3"/>
        <v>0.9</v>
      </c>
      <c r="H14" s="274">
        <f>ROUND(F14/$F$7,2)</f>
        <v>0.04</v>
      </c>
      <c r="I14" s="109"/>
      <c r="J14" s="109">
        <v>4.32</v>
      </c>
    </row>
    <row r="15" spans="1:21" ht="15" customHeight="1" x14ac:dyDescent="0.15">
      <c r="A15" s="531"/>
      <c r="B15" s="285" t="s">
        <v>347</v>
      </c>
      <c r="C15" s="272">
        <f t="shared" ref="C15:H15" si="7">SUM(C13:C14)</f>
        <v>20</v>
      </c>
      <c r="D15" s="272">
        <f t="shared" si="7"/>
        <v>6</v>
      </c>
      <c r="E15" s="272">
        <f t="shared" si="7"/>
        <v>26</v>
      </c>
      <c r="F15" s="273">
        <f t="shared" si="7"/>
        <v>25.29</v>
      </c>
      <c r="G15" s="274">
        <f t="shared" si="7"/>
        <v>5.2600000000000007</v>
      </c>
      <c r="H15" s="274">
        <f t="shared" si="7"/>
        <v>0.22</v>
      </c>
      <c r="I15" s="109"/>
      <c r="J15" s="109"/>
    </row>
    <row r="16" spans="1:21" ht="15" customHeight="1" x14ac:dyDescent="0.15">
      <c r="A16" s="532" t="s">
        <v>353</v>
      </c>
      <c r="B16" s="275" t="s">
        <v>320</v>
      </c>
      <c r="C16" s="276">
        <v>24</v>
      </c>
      <c r="D16" s="276">
        <v>7</v>
      </c>
      <c r="E16" s="276">
        <f t="shared" ref="E16:E17" si="8">C16+D16</f>
        <v>31</v>
      </c>
      <c r="F16" s="286">
        <f>C16+J16</f>
        <v>30.19</v>
      </c>
      <c r="G16" s="278">
        <f t="shared" si="3"/>
        <v>6.28</v>
      </c>
      <c r="H16" s="278">
        <f>ROUND(F16/$F$7,2)</f>
        <v>0.26</v>
      </c>
      <c r="I16" s="109"/>
      <c r="J16" s="109">
        <v>6.19</v>
      </c>
      <c r="M16" s="24" t="s">
        <v>354</v>
      </c>
    </row>
    <row r="17" spans="1:21" ht="15" customHeight="1" x14ac:dyDescent="0.15">
      <c r="A17" s="529"/>
      <c r="B17" s="279" t="s">
        <v>227</v>
      </c>
      <c r="C17" s="272">
        <v>0</v>
      </c>
      <c r="D17" s="272">
        <v>3</v>
      </c>
      <c r="E17" s="272">
        <f t="shared" si="8"/>
        <v>3</v>
      </c>
      <c r="F17" s="273">
        <f>C17+J17</f>
        <v>2.58</v>
      </c>
      <c r="G17" s="274">
        <f t="shared" si="3"/>
        <v>0.54</v>
      </c>
      <c r="H17" s="274">
        <f>ROUND(F17/$F$7,2)</f>
        <v>0.02</v>
      </c>
      <c r="I17" s="109"/>
      <c r="J17" s="109">
        <v>2.58</v>
      </c>
      <c r="M17" s="287" t="s">
        <v>355</v>
      </c>
      <c r="N17" s="287" t="s">
        <v>356</v>
      </c>
      <c r="O17" s="287" t="s">
        <v>357</v>
      </c>
      <c r="P17" s="287" t="s">
        <v>358</v>
      </c>
      <c r="Q17" s="287" t="s">
        <v>359</v>
      </c>
      <c r="R17" s="287"/>
      <c r="S17" s="287" t="s">
        <v>360</v>
      </c>
      <c r="T17" s="287" t="s">
        <v>361</v>
      </c>
      <c r="U17" s="287" t="s">
        <v>362</v>
      </c>
    </row>
    <row r="18" spans="1:21" ht="15" customHeight="1" x14ac:dyDescent="0.15">
      <c r="A18" s="530"/>
      <c r="B18" s="280" t="s">
        <v>347</v>
      </c>
      <c r="C18" s="281">
        <f t="shared" ref="C18:H18" si="9">SUM(C16:C17)</f>
        <v>24</v>
      </c>
      <c r="D18" s="281">
        <f t="shared" si="9"/>
        <v>10</v>
      </c>
      <c r="E18" s="281">
        <f t="shared" si="9"/>
        <v>34</v>
      </c>
      <c r="F18" s="282">
        <f t="shared" si="9"/>
        <v>32.770000000000003</v>
      </c>
      <c r="G18" s="283">
        <f t="shared" si="9"/>
        <v>6.82</v>
      </c>
      <c r="H18" s="283">
        <f t="shared" si="9"/>
        <v>0.28000000000000003</v>
      </c>
      <c r="I18" s="109"/>
      <c r="J18" s="109"/>
      <c r="M18" s="287" t="s">
        <v>363</v>
      </c>
      <c r="N18" s="287" t="s">
        <v>364</v>
      </c>
      <c r="O18" s="287" t="s">
        <v>365</v>
      </c>
      <c r="P18" s="287"/>
      <c r="Q18" s="287" t="s">
        <v>366</v>
      </c>
      <c r="R18" s="287" t="s">
        <v>367</v>
      </c>
      <c r="S18" s="287" t="s">
        <v>368</v>
      </c>
      <c r="T18" s="287" t="s">
        <v>369</v>
      </c>
      <c r="U18" s="287" t="s">
        <v>370</v>
      </c>
    </row>
    <row r="19" spans="1:21" ht="15" customHeight="1" x14ac:dyDescent="0.15">
      <c r="A19" s="513" t="s">
        <v>371</v>
      </c>
      <c r="B19" s="279" t="s">
        <v>372</v>
      </c>
      <c r="C19" s="272">
        <v>2</v>
      </c>
      <c r="D19" s="272">
        <v>0</v>
      </c>
      <c r="E19" s="272">
        <f t="shared" ref="E19:E23" si="10">C19+D19</f>
        <v>2</v>
      </c>
      <c r="F19" s="35">
        <f>C19+J19</f>
        <v>2</v>
      </c>
      <c r="G19" s="278">
        <f t="shared" si="3"/>
        <v>0.42</v>
      </c>
      <c r="H19" s="274">
        <f>ROUND(F19/$F$7,2)</f>
        <v>0.02</v>
      </c>
      <c r="I19" s="109"/>
      <c r="J19" s="109"/>
      <c r="M19" s="287" t="s">
        <v>373</v>
      </c>
      <c r="N19" s="287" t="s">
        <v>374</v>
      </c>
      <c r="O19" s="287" t="s">
        <v>365</v>
      </c>
      <c r="P19" s="287"/>
      <c r="Q19" s="287" t="s">
        <v>375</v>
      </c>
      <c r="R19" s="287" t="s">
        <v>376</v>
      </c>
      <c r="S19" s="287" t="s">
        <v>377</v>
      </c>
      <c r="T19" s="287">
        <v>0.8</v>
      </c>
      <c r="U19" s="287" t="s">
        <v>378</v>
      </c>
    </row>
    <row r="20" spans="1:21" ht="15" customHeight="1" x14ac:dyDescent="0.15">
      <c r="A20" s="514"/>
      <c r="B20" s="279" t="s">
        <v>227</v>
      </c>
      <c r="C20" s="272">
        <v>0</v>
      </c>
      <c r="D20" s="272">
        <v>1</v>
      </c>
      <c r="E20" s="272">
        <f t="shared" si="10"/>
        <v>1</v>
      </c>
      <c r="F20" s="273">
        <f t="shared" ref="F20" si="11">C20+J20</f>
        <v>0.9</v>
      </c>
      <c r="G20" s="274">
        <f t="shared" si="3"/>
        <v>0.19</v>
      </c>
      <c r="H20" s="274">
        <f>ROUND(F20/$F$7,2)</f>
        <v>0.01</v>
      </c>
      <c r="I20" s="109"/>
      <c r="J20" s="109">
        <v>0.9</v>
      </c>
      <c r="M20" s="287" t="s">
        <v>373</v>
      </c>
      <c r="N20" s="287" t="s">
        <v>379</v>
      </c>
      <c r="O20" s="287" t="s">
        <v>365</v>
      </c>
      <c r="P20" s="287"/>
      <c r="Q20" s="287" t="s">
        <v>375</v>
      </c>
      <c r="R20" s="287" t="s">
        <v>376</v>
      </c>
      <c r="S20" s="287" t="s">
        <v>377</v>
      </c>
      <c r="T20" s="287">
        <v>0.8</v>
      </c>
      <c r="U20" s="287" t="s">
        <v>378</v>
      </c>
    </row>
    <row r="21" spans="1:21" ht="15" customHeight="1" x14ac:dyDescent="0.15">
      <c r="A21" s="515"/>
      <c r="B21" s="280" t="s">
        <v>347</v>
      </c>
      <c r="C21" s="281">
        <f t="shared" ref="C21:H21" si="12">SUM(C19:C20)</f>
        <v>2</v>
      </c>
      <c r="D21" s="281">
        <f t="shared" si="12"/>
        <v>1</v>
      </c>
      <c r="E21" s="281">
        <f t="shared" si="12"/>
        <v>3</v>
      </c>
      <c r="F21" s="282">
        <f t="shared" si="12"/>
        <v>2.9</v>
      </c>
      <c r="G21" s="283">
        <f t="shared" si="12"/>
        <v>0.61</v>
      </c>
      <c r="H21" s="283">
        <f t="shared" si="12"/>
        <v>0.03</v>
      </c>
      <c r="I21" s="109"/>
      <c r="J21" s="109"/>
      <c r="M21" s="287" t="s">
        <v>380</v>
      </c>
      <c r="N21" s="287" t="s">
        <v>379</v>
      </c>
      <c r="O21" s="287" t="s">
        <v>365</v>
      </c>
      <c r="P21" s="287"/>
      <c r="Q21" s="287" t="s">
        <v>381</v>
      </c>
      <c r="R21" s="287" t="s">
        <v>382</v>
      </c>
      <c r="S21" s="287" t="s">
        <v>383</v>
      </c>
      <c r="T21" s="287">
        <v>0.5</v>
      </c>
      <c r="U21" s="287" t="s">
        <v>380</v>
      </c>
    </row>
    <row r="22" spans="1:21" ht="15" customHeight="1" x14ac:dyDescent="0.15">
      <c r="A22" s="532" t="s">
        <v>384</v>
      </c>
      <c r="B22" s="275" t="s">
        <v>322</v>
      </c>
      <c r="C22" s="276">
        <v>28</v>
      </c>
      <c r="D22" s="276">
        <v>2</v>
      </c>
      <c r="E22" s="276">
        <f t="shared" si="10"/>
        <v>30</v>
      </c>
      <c r="F22" s="286">
        <f t="shared" ref="F22:F23" si="13">C22+J22</f>
        <v>29.74</v>
      </c>
      <c r="G22" s="274">
        <f t="shared" si="3"/>
        <v>6.18</v>
      </c>
      <c r="H22" s="278">
        <f>ROUND(F22/$F$7,2)</f>
        <v>0.26</v>
      </c>
      <c r="I22" s="109"/>
      <c r="J22" s="109">
        <v>1.74</v>
      </c>
      <c r="M22" s="287" t="s">
        <v>380</v>
      </c>
      <c r="N22" s="287" t="s">
        <v>379</v>
      </c>
      <c r="O22" s="287" t="s">
        <v>365</v>
      </c>
      <c r="P22" s="287"/>
      <c r="Q22" s="287" t="s">
        <v>381</v>
      </c>
      <c r="R22" s="287" t="s">
        <v>382</v>
      </c>
      <c r="S22" s="287" t="s">
        <v>383</v>
      </c>
      <c r="T22" s="287">
        <v>0.5</v>
      </c>
      <c r="U22" s="287" t="s">
        <v>380</v>
      </c>
    </row>
    <row r="23" spans="1:21" ht="15" customHeight="1" x14ac:dyDescent="0.15">
      <c r="A23" s="531"/>
      <c r="B23" s="279" t="s">
        <v>227</v>
      </c>
      <c r="C23" s="272">
        <v>0</v>
      </c>
      <c r="D23" s="272">
        <v>2</v>
      </c>
      <c r="E23" s="272">
        <f t="shared" si="10"/>
        <v>2</v>
      </c>
      <c r="F23" s="273">
        <f t="shared" si="13"/>
        <v>1.68</v>
      </c>
      <c r="G23" s="274">
        <f t="shared" si="3"/>
        <v>0.35</v>
      </c>
      <c r="H23" s="274">
        <f>ROUND(F23/$F$7,2)</f>
        <v>0.01</v>
      </c>
      <c r="I23" s="109"/>
      <c r="J23" s="109">
        <v>1.68</v>
      </c>
      <c r="M23" s="287" t="s">
        <v>385</v>
      </c>
      <c r="N23" s="287" t="s">
        <v>386</v>
      </c>
      <c r="O23" s="287" t="s">
        <v>387</v>
      </c>
      <c r="P23" s="287"/>
      <c r="Q23" s="287" t="s">
        <v>388</v>
      </c>
      <c r="R23" s="287" t="s">
        <v>367</v>
      </c>
      <c r="S23" s="287" t="s">
        <v>368</v>
      </c>
      <c r="T23" s="287"/>
      <c r="U23" s="287" t="s">
        <v>385</v>
      </c>
    </row>
    <row r="24" spans="1:21" ht="15" customHeight="1" x14ac:dyDescent="0.15">
      <c r="A24" s="530"/>
      <c r="B24" s="280" t="s">
        <v>347</v>
      </c>
      <c r="C24" s="281">
        <f t="shared" ref="C24:H24" si="14">SUM(C22:C23)</f>
        <v>28</v>
      </c>
      <c r="D24" s="281">
        <f t="shared" si="14"/>
        <v>4</v>
      </c>
      <c r="E24" s="281">
        <f t="shared" si="14"/>
        <v>32</v>
      </c>
      <c r="F24" s="282">
        <f t="shared" si="14"/>
        <v>31.419999999999998</v>
      </c>
      <c r="G24" s="283">
        <f t="shared" si="14"/>
        <v>6.5299999999999994</v>
      </c>
      <c r="H24" s="283">
        <f t="shared" si="14"/>
        <v>0.27</v>
      </c>
      <c r="I24" s="109"/>
      <c r="J24" s="109"/>
      <c r="T24" s="24" t="s">
        <v>369</v>
      </c>
    </row>
    <row r="25" spans="1:21" ht="15" customHeight="1" x14ac:dyDescent="0.15">
      <c r="A25" s="531" t="s">
        <v>389</v>
      </c>
      <c r="B25" s="279" t="s">
        <v>323</v>
      </c>
      <c r="C25" s="272">
        <v>5</v>
      </c>
      <c r="D25" s="272">
        <v>2</v>
      </c>
      <c r="E25" s="272">
        <f t="shared" ref="E25:E27" si="15">C25+D25</f>
        <v>7</v>
      </c>
      <c r="F25" s="273">
        <f>C25+J25</f>
        <v>6.9399999999999995</v>
      </c>
      <c r="G25" s="274">
        <f t="shared" si="3"/>
        <v>1.44</v>
      </c>
      <c r="H25" s="274">
        <f t="shared" ref="H25:H27" si="16">ROUND(F25/$F$7,2)</f>
        <v>0.06</v>
      </c>
      <c r="I25" s="109"/>
      <c r="J25" s="109">
        <v>1.94</v>
      </c>
      <c r="P25" s="24" t="s">
        <v>390</v>
      </c>
      <c r="R25" s="24" t="s">
        <v>391</v>
      </c>
      <c r="T25" s="24" t="s">
        <v>369</v>
      </c>
    </row>
    <row r="26" spans="1:21" ht="15" customHeight="1" x14ac:dyDescent="0.15">
      <c r="A26" s="531"/>
      <c r="B26" s="279" t="s">
        <v>392</v>
      </c>
      <c r="C26" s="272">
        <v>14</v>
      </c>
      <c r="D26" s="272">
        <v>9</v>
      </c>
      <c r="E26" s="272">
        <f t="shared" si="15"/>
        <v>23</v>
      </c>
      <c r="F26" s="273">
        <f>C26+J26</f>
        <v>21.77</v>
      </c>
      <c r="G26" s="274">
        <f t="shared" si="3"/>
        <v>4.53</v>
      </c>
      <c r="H26" s="274">
        <f t="shared" si="16"/>
        <v>0.19</v>
      </c>
      <c r="I26" s="109"/>
      <c r="J26" s="109">
        <v>7.77</v>
      </c>
    </row>
    <row r="27" spans="1:21" ht="15" customHeight="1" x14ac:dyDescent="0.15">
      <c r="A27" s="531"/>
      <c r="B27" s="279" t="s">
        <v>393</v>
      </c>
      <c r="C27" s="272">
        <v>1</v>
      </c>
      <c r="D27" s="272">
        <v>0</v>
      </c>
      <c r="E27" s="272">
        <f t="shared" si="15"/>
        <v>1</v>
      </c>
      <c r="F27" s="35">
        <f>C27+J27</f>
        <v>1</v>
      </c>
      <c r="G27" s="274">
        <f t="shared" si="3"/>
        <v>0.21</v>
      </c>
      <c r="H27" s="274">
        <f t="shared" si="16"/>
        <v>0.01</v>
      </c>
      <c r="I27" s="109"/>
      <c r="J27" s="109"/>
    </row>
    <row r="28" spans="1:21" ht="15" customHeight="1" x14ac:dyDescent="0.15">
      <c r="A28" s="531"/>
      <c r="B28" s="285" t="s">
        <v>347</v>
      </c>
      <c r="C28" s="272">
        <f t="shared" ref="C28:H28" si="17">SUM(C25:C27)</f>
        <v>20</v>
      </c>
      <c r="D28" s="272">
        <f t="shared" si="17"/>
        <v>11</v>
      </c>
      <c r="E28" s="272">
        <f t="shared" si="17"/>
        <v>31</v>
      </c>
      <c r="F28" s="273">
        <f t="shared" si="17"/>
        <v>29.71</v>
      </c>
      <c r="G28" s="274">
        <f t="shared" si="17"/>
        <v>6.1800000000000006</v>
      </c>
      <c r="H28" s="274">
        <f t="shared" si="17"/>
        <v>0.26</v>
      </c>
      <c r="I28" s="109"/>
      <c r="J28" s="109"/>
    </row>
    <row r="29" spans="1:21" ht="15" customHeight="1" x14ac:dyDescent="0.15">
      <c r="A29" s="288" t="s">
        <v>394</v>
      </c>
      <c r="B29" s="289" t="s">
        <v>395</v>
      </c>
      <c r="C29" s="290">
        <v>2</v>
      </c>
      <c r="D29" s="290">
        <v>0</v>
      </c>
      <c r="E29" s="290">
        <f t="shared" ref="E29:E36" si="18">C29+D29</f>
        <v>2</v>
      </c>
      <c r="F29" s="291">
        <f>C29+J29</f>
        <v>2</v>
      </c>
      <c r="G29" s="292">
        <f t="shared" si="3"/>
        <v>0.42</v>
      </c>
      <c r="H29" s="292">
        <f t="shared" ref="H29:H36" si="19">ROUND(F29/$F$7,2)</f>
        <v>0.02</v>
      </c>
      <c r="I29" s="109"/>
      <c r="J29" s="109"/>
      <c r="M29" s="24" t="s">
        <v>396</v>
      </c>
    </row>
    <row r="30" spans="1:21" ht="15" customHeight="1" x14ac:dyDescent="0.15">
      <c r="A30" s="288" t="s">
        <v>397</v>
      </c>
      <c r="B30" s="289" t="s">
        <v>227</v>
      </c>
      <c r="C30" s="290">
        <v>5</v>
      </c>
      <c r="D30" s="290">
        <v>7</v>
      </c>
      <c r="E30" s="290">
        <v>12</v>
      </c>
      <c r="F30" s="291">
        <v>11.1</v>
      </c>
      <c r="G30" s="292">
        <f t="shared" si="3"/>
        <v>2.31</v>
      </c>
      <c r="H30" s="292">
        <v>0.1</v>
      </c>
      <c r="I30" s="109"/>
      <c r="J30" s="109">
        <v>6.1</v>
      </c>
      <c r="M30" s="287" t="s">
        <v>355</v>
      </c>
      <c r="N30" s="287" t="s">
        <v>356</v>
      </c>
      <c r="O30" s="287" t="s">
        <v>398</v>
      </c>
      <c r="P30" s="287" t="s">
        <v>358</v>
      </c>
      <c r="Q30" s="287"/>
      <c r="R30" s="287" t="s">
        <v>399</v>
      </c>
      <c r="S30" s="287"/>
      <c r="T30" s="287" t="s">
        <v>361</v>
      </c>
      <c r="U30" s="287" t="s">
        <v>362</v>
      </c>
    </row>
    <row r="31" spans="1:21" ht="15" customHeight="1" x14ac:dyDescent="0.15">
      <c r="A31" s="284" t="s">
        <v>128</v>
      </c>
      <c r="B31" s="279" t="s">
        <v>227</v>
      </c>
      <c r="C31" s="272">
        <v>0</v>
      </c>
      <c r="D31" s="272">
        <v>1</v>
      </c>
      <c r="E31" s="272">
        <f t="shared" si="18"/>
        <v>1</v>
      </c>
      <c r="F31" s="273">
        <f t="shared" ref="F31:F36" si="20">C31+J31</f>
        <v>0.97</v>
      </c>
      <c r="G31" s="292">
        <f t="shared" si="3"/>
        <v>0.2</v>
      </c>
      <c r="H31" s="274">
        <f t="shared" si="19"/>
        <v>0.01</v>
      </c>
      <c r="I31" s="109"/>
      <c r="J31" s="109">
        <v>0.97</v>
      </c>
      <c r="M31" s="287" t="s">
        <v>400</v>
      </c>
      <c r="N31" s="287" t="s">
        <v>401</v>
      </c>
      <c r="O31" s="287" t="s">
        <v>402</v>
      </c>
      <c r="P31" s="287"/>
      <c r="Q31" s="287" t="s">
        <v>376</v>
      </c>
      <c r="R31" s="287">
        <v>24</v>
      </c>
      <c r="S31" s="287" t="s">
        <v>403</v>
      </c>
      <c r="T31" s="287">
        <v>0.61935483870967745</v>
      </c>
      <c r="U31" s="287" t="s">
        <v>312</v>
      </c>
    </row>
    <row r="32" spans="1:21" ht="15" customHeight="1" x14ac:dyDescent="0.15">
      <c r="A32" s="532" t="s">
        <v>404</v>
      </c>
      <c r="B32" s="275" t="s">
        <v>313</v>
      </c>
      <c r="C32" s="276">
        <v>28</v>
      </c>
      <c r="D32" s="276">
        <v>0</v>
      </c>
      <c r="E32" s="276">
        <f t="shared" si="18"/>
        <v>28</v>
      </c>
      <c r="F32" s="286">
        <f t="shared" si="20"/>
        <v>28</v>
      </c>
      <c r="G32" s="278">
        <f t="shared" si="3"/>
        <v>5.82</v>
      </c>
      <c r="H32" s="278">
        <f t="shared" si="19"/>
        <v>0.24</v>
      </c>
      <c r="I32" s="109"/>
      <c r="J32" s="109"/>
      <c r="M32" s="287" t="s">
        <v>400</v>
      </c>
      <c r="N32" s="287" t="s">
        <v>401</v>
      </c>
      <c r="O32" s="287" t="s">
        <v>402</v>
      </c>
      <c r="P32" s="287"/>
      <c r="Q32" s="287" t="s">
        <v>376</v>
      </c>
      <c r="R32" s="287">
        <v>31</v>
      </c>
      <c r="S32" s="287" t="s">
        <v>405</v>
      </c>
      <c r="T32" s="287">
        <v>0.8</v>
      </c>
      <c r="U32" s="287" t="s">
        <v>312</v>
      </c>
    </row>
    <row r="33" spans="1:21" ht="15" customHeight="1" x14ac:dyDescent="0.15">
      <c r="A33" s="531"/>
      <c r="B33" s="279" t="s">
        <v>312</v>
      </c>
      <c r="C33" s="272">
        <v>348</v>
      </c>
      <c r="D33" s="272">
        <v>23</v>
      </c>
      <c r="E33" s="272">
        <f t="shared" si="18"/>
        <v>371</v>
      </c>
      <c r="F33" s="273">
        <f t="shared" si="20"/>
        <v>367.79</v>
      </c>
      <c r="G33" s="274">
        <f t="shared" si="3"/>
        <v>76.459999999999994</v>
      </c>
      <c r="H33" s="274">
        <f t="shared" si="19"/>
        <v>3.19</v>
      </c>
      <c r="I33" s="109"/>
      <c r="J33" s="109">
        <v>19.79</v>
      </c>
      <c r="M33" s="287" t="s">
        <v>400</v>
      </c>
      <c r="N33" s="287" t="s">
        <v>406</v>
      </c>
      <c r="O33" s="287" t="s">
        <v>402</v>
      </c>
      <c r="P33" s="287"/>
      <c r="Q33" s="287" t="s">
        <v>376</v>
      </c>
      <c r="R33" s="287">
        <v>30</v>
      </c>
      <c r="S33" s="287" t="s">
        <v>407</v>
      </c>
      <c r="T33" s="287">
        <v>0.77419354838709675</v>
      </c>
      <c r="U33" s="287" t="s">
        <v>312</v>
      </c>
    </row>
    <row r="34" spans="1:21" ht="15" customHeight="1" x14ac:dyDescent="0.15">
      <c r="A34" s="531"/>
      <c r="B34" s="279" t="s">
        <v>408</v>
      </c>
      <c r="C34" s="272">
        <v>0</v>
      </c>
      <c r="D34" s="272">
        <v>50</v>
      </c>
      <c r="E34" s="272">
        <f t="shared" si="18"/>
        <v>50</v>
      </c>
      <c r="F34" s="273">
        <f t="shared" si="20"/>
        <v>43.77</v>
      </c>
      <c r="G34" s="274">
        <f t="shared" si="3"/>
        <v>9.1</v>
      </c>
      <c r="H34" s="274">
        <f t="shared" si="19"/>
        <v>0.38</v>
      </c>
      <c r="I34" s="109"/>
      <c r="J34" s="109">
        <v>43.77</v>
      </c>
      <c r="M34" s="287" t="s">
        <v>400</v>
      </c>
      <c r="N34" s="287" t="s">
        <v>406</v>
      </c>
      <c r="O34" s="287" t="s">
        <v>402</v>
      </c>
      <c r="P34" s="287"/>
      <c r="Q34" s="287" t="s">
        <v>376</v>
      </c>
      <c r="R34" s="287">
        <v>30</v>
      </c>
      <c r="S34" s="287" t="s">
        <v>407</v>
      </c>
      <c r="T34" s="287">
        <v>0.77419354838709675</v>
      </c>
      <c r="U34" s="287" t="s">
        <v>312</v>
      </c>
    </row>
    <row r="35" spans="1:21" ht="15" customHeight="1" x14ac:dyDescent="0.15">
      <c r="A35" s="531"/>
      <c r="B35" s="279" t="s">
        <v>326</v>
      </c>
      <c r="C35" s="272">
        <v>1</v>
      </c>
      <c r="D35" s="272">
        <v>2</v>
      </c>
      <c r="E35" s="272">
        <f t="shared" si="18"/>
        <v>3</v>
      </c>
      <c r="F35" s="273">
        <f t="shared" si="20"/>
        <v>2.74</v>
      </c>
      <c r="G35" s="274">
        <f t="shared" si="3"/>
        <v>0.56999999999999995</v>
      </c>
      <c r="H35" s="274">
        <f t="shared" si="19"/>
        <v>0.02</v>
      </c>
      <c r="I35" s="109"/>
      <c r="J35" s="109">
        <v>1.74</v>
      </c>
      <c r="M35" s="287" t="s">
        <v>400</v>
      </c>
      <c r="N35" s="287" t="s">
        <v>406</v>
      </c>
      <c r="O35" s="287" t="s">
        <v>402</v>
      </c>
      <c r="P35" s="287"/>
      <c r="Q35" s="287" t="s">
        <v>376</v>
      </c>
      <c r="R35" s="287">
        <v>30</v>
      </c>
      <c r="S35" s="287" t="s">
        <v>407</v>
      </c>
      <c r="T35" s="287">
        <v>0.77419354838709675</v>
      </c>
      <c r="U35" s="287" t="s">
        <v>312</v>
      </c>
    </row>
    <row r="36" spans="1:21" ht="15" customHeight="1" x14ac:dyDescent="0.15">
      <c r="A36" s="531"/>
      <c r="B36" s="279" t="s">
        <v>128</v>
      </c>
      <c r="C36" s="272">
        <v>0</v>
      </c>
      <c r="D36" s="272">
        <v>3</v>
      </c>
      <c r="E36" s="272">
        <f t="shared" si="18"/>
        <v>3</v>
      </c>
      <c r="F36" s="273">
        <f t="shared" si="20"/>
        <v>0</v>
      </c>
      <c r="G36" s="274">
        <f t="shared" si="3"/>
        <v>0</v>
      </c>
      <c r="H36" s="274">
        <f t="shared" si="19"/>
        <v>0</v>
      </c>
      <c r="I36" s="109"/>
      <c r="J36" s="109"/>
      <c r="M36" s="287" t="s">
        <v>400</v>
      </c>
      <c r="N36" s="287" t="s">
        <v>406</v>
      </c>
      <c r="O36" s="287" t="s">
        <v>409</v>
      </c>
      <c r="P36" s="287"/>
      <c r="Q36" s="287" t="s">
        <v>376</v>
      </c>
      <c r="R36" s="287">
        <v>30</v>
      </c>
      <c r="S36" s="287" t="s">
        <v>407</v>
      </c>
      <c r="T36" s="287">
        <v>0.77419354838709675</v>
      </c>
      <c r="U36" s="287" t="s">
        <v>313</v>
      </c>
    </row>
    <row r="37" spans="1:21" ht="15" customHeight="1" x14ac:dyDescent="0.15">
      <c r="A37" s="538"/>
      <c r="B37" s="280" t="s">
        <v>347</v>
      </c>
      <c r="C37" s="281">
        <f>SUM(C32:C36)</f>
        <v>377</v>
      </c>
      <c r="D37" s="281">
        <f>SUM(D32:D36)</f>
        <v>78</v>
      </c>
      <c r="E37" s="281">
        <f>SUM(E32:E36)</f>
        <v>455</v>
      </c>
      <c r="F37" s="282">
        <f t="shared" ref="F37:H37" si="21">SUM(F32:F35)</f>
        <v>442.3</v>
      </c>
      <c r="G37" s="283">
        <f t="shared" si="21"/>
        <v>91.949999999999989</v>
      </c>
      <c r="H37" s="283">
        <f t="shared" si="21"/>
        <v>3.8299999999999996</v>
      </c>
      <c r="I37" s="109"/>
      <c r="J37" s="109"/>
      <c r="M37" s="287" t="s">
        <v>400</v>
      </c>
      <c r="N37" s="287" t="s">
        <v>406</v>
      </c>
      <c r="O37" s="287" t="s">
        <v>402</v>
      </c>
      <c r="P37" s="287"/>
      <c r="Q37" s="287" t="s">
        <v>376</v>
      </c>
      <c r="R37" s="287">
        <v>30</v>
      </c>
      <c r="S37" s="287" t="s">
        <v>407</v>
      </c>
      <c r="T37" s="287">
        <v>0.77419354838709675</v>
      </c>
      <c r="U37" s="287" t="s">
        <v>312</v>
      </c>
    </row>
    <row r="38" spans="1:21" ht="15" customHeight="1" x14ac:dyDescent="0.15">
      <c r="A38" s="539" t="s">
        <v>410</v>
      </c>
      <c r="B38" s="279" t="s">
        <v>326</v>
      </c>
      <c r="C38" s="293">
        <v>10</v>
      </c>
      <c r="D38" s="272">
        <v>5</v>
      </c>
      <c r="E38" s="272">
        <f t="shared" ref="E38:E40" si="22">C38+D38</f>
        <v>15</v>
      </c>
      <c r="F38" s="273">
        <f t="shared" ref="F38:F40" si="23">C38+J38</f>
        <v>13.99</v>
      </c>
      <c r="G38" s="274">
        <f t="shared" si="3"/>
        <v>2.91</v>
      </c>
      <c r="H38" s="274">
        <f>ROUND(F38/$F$7,2)</f>
        <v>0.12</v>
      </c>
      <c r="I38" s="109"/>
      <c r="J38" s="109">
        <v>3.99</v>
      </c>
      <c r="M38" s="287" t="s">
        <v>400</v>
      </c>
      <c r="N38" s="287" t="s">
        <v>406</v>
      </c>
      <c r="O38" s="287" t="s">
        <v>402</v>
      </c>
      <c r="P38" s="287"/>
      <c r="Q38" s="287" t="s">
        <v>376</v>
      </c>
      <c r="R38" s="287">
        <v>30</v>
      </c>
      <c r="S38" s="287" t="s">
        <v>407</v>
      </c>
      <c r="T38" s="287">
        <v>0.77419354838709675</v>
      </c>
      <c r="U38" s="287" t="s">
        <v>312</v>
      </c>
    </row>
    <row r="39" spans="1:21" ht="15" customHeight="1" x14ac:dyDescent="0.15">
      <c r="A39" s="540"/>
      <c r="B39" s="279" t="s">
        <v>411</v>
      </c>
      <c r="C39" s="272">
        <v>8</v>
      </c>
      <c r="D39" s="272">
        <v>0</v>
      </c>
      <c r="E39" s="272">
        <f t="shared" si="22"/>
        <v>8</v>
      </c>
      <c r="F39" s="35">
        <f t="shared" si="23"/>
        <v>8</v>
      </c>
      <c r="G39" s="274">
        <f t="shared" si="3"/>
        <v>1.66</v>
      </c>
      <c r="H39" s="274">
        <f>ROUND(F39/$F$7,2)</f>
        <v>7.0000000000000007E-2</v>
      </c>
      <c r="I39" s="109"/>
      <c r="J39" s="109"/>
      <c r="M39" s="287" t="s">
        <v>400</v>
      </c>
      <c r="N39" s="287" t="s">
        <v>406</v>
      </c>
      <c r="O39" s="287" t="s">
        <v>402</v>
      </c>
      <c r="P39" s="287"/>
      <c r="Q39" s="287" t="s">
        <v>376</v>
      </c>
      <c r="R39" s="287">
        <v>30</v>
      </c>
      <c r="S39" s="287" t="s">
        <v>407</v>
      </c>
      <c r="T39" s="287">
        <v>0.77419354838709675</v>
      </c>
      <c r="U39" s="287" t="s">
        <v>312</v>
      </c>
    </row>
    <row r="40" spans="1:21" ht="15" customHeight="1" x14ac:dyDescent="0.15">
      <c r="A40" s="540"/>
      <c r="B40" s="279" t="s">
        <v>128</v>
      </c>
      <c r="C40" s="272">
        <v>5</v>
      </c>
      <c r="D40" s="272">
        <v>0</v>
      </c>
      <c r="E40" s="272">
        <f t="shared" si="22"/>
        <v>5</v>
      </c>
      <c r="F40" s="273">
        <f t="shared" si="23"/>
        <v>5</v>
      </c>
      <c r="G40" s="274">
        <f t="shared" si="3"/>
        <v>1.04</v>
      </c>
      <c r="H40" s="274">
        <f>ROUND(F40/$F$7,2)</f>
        <v>0.04</v>
      </c>
      <c r="I40" s="109"/>
      <c r="J40" s="109"/>
      <c r="M40" s="287" t="s">
        <v>400</v>
      </c>
      <c r="N40" s="287" t="s">
        <v>406</v>
      </c>
      <c r="O40" s="287" t="s">
        <v>402</v>
      </c>
      <c r="P40" s="287"/>
      <c r="Q40" s="287" t="s">
        <v>376</v>
      </c>
      <c r="R40" s="287">
        <v>30</v>
      </c>
      <c r="S40" s="287" t="s">
        <v>407</v>
      </c>
      <c r="T40" s="287">
        <v>0.77419354838709675</v>
      </c>
      <c r="U40" s="287" t="s">
        <v>312</v>
      </c>
    </row>
    <row r="41" spans="1:21" ht="15" customHeight="1" x14ac:dyDescent="0.15">
      <c r="A41" s="541"/>
      <c r="B41" s="280" t="s">
        <v>347</v>
      </c>
      <c r="C41" s="281">
        <f t="shared" ref="C41:H41" si="24">SUM(C38:C40)</f>
        <v>23</v>
      </c>
      <c r="D41" s="281">
        <f t="shared" si="24"/>
        <v>5</v>
      </c>
      <c r="E41" s="281">
        <f t="shared" si="24"/>
        <v>28</v>
      </c>
      <c r="F41" s="294">
        <f t="shared" si="24"/>
        <v>26.990000000000002</v>
      </c>
      <c r="G41" s="295">
        <f t="shared" si="24"/>
        <v>5.61</v>
      </c>
      <c r="H41" s="283">
        <f t="shared" si="24"/>
        <v>0.23</v>
      </c>
      <c r="I41" s="109"/>
      <c r="J41" s="109"/>
      <c r="M41" s="287" t="s">
        <v>400</v>
      </c>
      <c r="N41" s="287" t="s">
        <v>406</v>
      </c>
      <c r="O41" s="287" t="s">
        <v>402</v>
      </c>
      <c r="P41" s="287"/>
      <c r="Q41" s="287" t="s">
        <v>376</v>
      </c>
      <c r="R41" s="287">
        <v>30</v>
      </c>
      <c r="S41" s="287" t="s">
        <v>407</v>
      </c>
      <c r="T41" s="287">
        <v>0.77419354838709675</v>
      </c>
      <c r="U41" s="287" t="s">
        <v>312</v>
      </c>
    </row>
    <row r="42" spans="1:21" ht="15" customHeight="1" x14ac:dyDescent="0.15">
      <c r="A42" s="531" t="s">
        <v>412</v>
      </c>
      <c r="B42" s="279" t="s">
        <v>326</v>
      </c>
      <c r="C42" s="272">
        <v>11</v>
      </c>
      <c r="D42" s="272">
        <v>7</v>
      </c>
      <c r="E42" s="272">
        <f>C42+D42</f>
        <v>18</v>
      </c>
      <c r="F42" s="296">
        <f>C42+J42</f>
        <v>17.100000000000001</v>
      </c>
      <c r="G42" s="297">
        <f>ROUND(F42*100/481,2)</f>
        <v>3.56</v>
      </c>
      <c r="H42" s="274">
        <f>ROUND(F42/$F$7,2)</f>
        <v>0.15</v>
      </c>
      <c r="I42" s="109"/>
      <c r="J42" s="109">
        <v>6.1</v>
      </c>
    </row>
    <row r="43" spans="1:21" ht="15" customHeight="1" x14ac:dyDescent="0.15">
      <c r="A43" s="531"/>
      <c r="B43" s="279" t="s">
        <v>128</v>
      </c>
      <c r="C43" s="272">
        <v>1</v>
      </c>
      <c r="D43" s="272">
        <v>2</v>
      </c>
      <c r="E43" s="272">
        <f>C43+D43</f>
        <v>3</v>
      </c>
      <c r="F43" s="296">
        <f>C43+J43</f>
        <v>2.74</v>
      </c>
      <c r="G43" s="297">
        <f>ROUND(F43*100/481,2)</f>
        <v>0.56999999999999995</v>
      </c>
      <c r="H43" s="274">
        <f>ROUND(F43/$F$7,2)</f>
        <v>0.02</v>
      </c>
      <c r="I43" s="109"/>
      <c r="J43" s="109">
        <v>1.74</v>
      </c>
    </row>
    <row r="44" spans="1:21" ht="15" customHeight="1" x14ac:dyDescent="0.15">
      <c r="A44" s="531"/>
      <c r="B44" s="279" t="s">
        <v>347</v>
      </c>
      <c r="C44" s="272">
        <f>SUM(C42:C43)</f>
        <v>12</v>
      </c>
      <c r="D44" s="272">
        <f>SUM(D42:D43)</f>
        <v>9</v>
      </c>
      <c r="E44" s="272">
        <f t="shared" ref="E44:H44" si="25">SUM(E42:E43)</f>
        <v>21</v>
      </c>
      <c r="F44" s="296">
        <f t="shared" si="25"/>
        <v>19.840000000000003</v>
      </c>
      <c r="G44" s="297">
        <f t="shared" si="25"/>
        <v>4.13</v>
      </c>
      <c r="H44" s="274">
        <f t="shared" si="25"/>
        <v>0.16999999999999998</v>
      </c>
      <c r="I44" s="109"/>
      <c r="J44" s="109"/>
    </row>
    <row r="45" spans="1:21" ht="15" customHeight="1" x14ac:dyDescent="0.15">
      <c r="A45" s="513" t="s">
        <v>413</v>
      </c>
      <c r="B45" s="275" t="s">
        <v>326</v>
      </c>
      <c r="C45" s="276">
        <v>15</v>
      </c>
      <c r="D45" s="276">
        <v>11</v>
      </c>
      <c r="E45" s="276">
        <f>C45+D45</f>
        <v>26</v>
      </c>
      <c r="F45" s="286">
        <f>C45+J45</f>
        <v>24.65</v>
      </c>
      <c r="G45" s="278">
        <f t="shared" si="3"/>
        <v>5.12</v>
      </c>
      <c r="H45" s="278">
        <f>ROUND(F45/$F$7,2)</f>
        <v>0.21</v>
      </c>
      <c r="I45" s="109"/>
      <c r="J45" s="109">
        <v>9.65</v>
      </c>
    </row>
    <row r="46" spans="1:21" ht="15" customHeight="1" x14ac:dyDescent="0.15">
      <c r="A46" s="514"/>
      <c r="B46" s="279" t="s">
        <v>128</v>
      </c>
      <c r="C46" s="272">
        <v>1</v>
      </c>
      <c r="D46" s="272">
        <v>0</v>
      </c>
      <c r="E46" s="272">
        <f t="shared" ref="E46" si="26">C46+D46</f>
        <v>1</v>
      </c>
      <c r="F46" s="273">
        <f t="shared" ref="F46" si="27">C46+J46</f>
        <v>1</v>
      </c>
      <c r="G46" s="274">
        <f t="shared" si="3"/>
        <v>0.21</v>
      </c>
      <c r="H46" s="274">
        <f>ROUND(F46/$F$7,2)</f>
        <v>0.01</v>
      </c>
      <c r="I46" s="109"/>
      <c r="J46" s="109"/>
    </row>
    <row r="47" spans="1:21" ht="15" customHeight="1" x14ac:dyDescent="0.15">
      <c r="A47" s="542"/>
      <c r="B47" s="285" t="s">
        <v>347</v>
      </c>
      <c r="C47" s="272">
        <f t="shared" ref="C47:H47" si="28">SUM(C45:C46)</f>
        <v>16</v>
      </c>
      <c r="D47" s="272">
        <f t="shared" si="28"/>
        <v>11</v>
      </c>
      <c r="E47" s="272">
        <f t="shared" si="28"/>
        <v>27</v>
      </c>
      <c r="F47" s="296">
        <f t="shared" si="28"/>
        <v>25.65</v>
      </c>
      <c r="G47" s="297">
        <f t="shared" si="28"/>
        <v>5.33</v>
      </c>
      <c r="H47" s="274">
        <f t="shared" si="28"/>
        <v>0.22</v>
      </c>
      <c r="I47" s="109"/>
      <c r="J47" s="109"/>
    </row>
    <row r="48" spans="1:21" ht="15" customHeight="1" x14ac:dyDescent="0.15">
      <c r="A48" s="536" t="s">
        <v>414</v>
      </c>
      <c r="B48" s="537"/>
      <c r="C48" s="298">
        <f t="shared" ref="C48:H48" si="29">SUM(C47,C44,C41,C37,C31,C30,C29,C28,C24,C21,C18,C15,C12,C7)</f>
        <v>645</v>
      </c>
      <c r="D48" s="298">
        <f t="shared" si="29"/>
        <v>250</v>
      </c>
      <c r="E48" s="298">
        <f t="shared" si="29"/>
        <v>895</v>
      </c>
      <c r="F48" s="299">
        <f t="shared" si="29"/>
        <v>786.03</v>
      </c>
      <c r="G48" s="299">
        <f t="shared" si="29"/>
        <v>163.42999999999998</v>
      </c>
      <c r="H48" s="299">
        <f t="shared" si="29"/>
        <v>6.8199999999999976</v>
      </c>
      <c r="I48" s="109"/>
      <c r="J48" s="109"/>
    </row>
    <row r="49" spans="1:10" ht="15" customHeight="1" x14ac:dyDescent="0.15">
      <c r="A49" s="24" t="s">
        <v>415</v>
      </c>
      <c r="B49" s="300"/>
      <c r="C49" s="300"/>
      <c r="D49" s="300"/>
      <c r="E49" s="300"/>
      <c r="F49" s="300"/>
      <c r="G49" s="300"/>
      <c r="H49" s="301" t="s">
        <v>332</v>
      </c>
      <c r="I49" s="109"/>
      <c r="J49" s="109"/>
    </row>
    <row r="50" spans="1:10" ht="15" customHeight="1" x14ac:dyDescent="0.15">
      <c r="A50" s="24" t="s">
        <v>416</v>
      </c>
      <c r="I50" s="109"/>
      <c r="J50" s="109"/>
    </row>
    <row r="51" spans="1:10" ht="15" customHeight="1" x14ac:dyDescent="0.15">
      <c r="A51" s="24" t="s">
        <v>417</v>
      </c>
      <c r="I51" s="109"/>
      <c r="J51" s="109"/>
    </row>
  </sheetData>
  <mergeCells count="19">
    <mergeCell ref="A48:B48"/>
    <mergeCell ref="A22:A24"/>
    <mergeCell ref="A25:A28"/>
    <mergeCell ref="A32:A37"/>
    <mergeCell ref="A38:A41"/>
    <mergeCell ref="A42:A44"/>
    <mergeCell ref="A45:A47"/>
    <mergeCell ref="Q5:R5"/>
    <mergeCell ref="A7:B7"/>
    <mergeCell ref="A8:A12"/>
    <mergeCell ref="A13:A15"/>
    <mergeCell ref="A16:A18"/>
    <mergeCell ref="G5:G6"/>
    <mergeCell ref="H5:H6"/>
    <mergeCell ref="A19:A21"/>
    <mergeCell ref="A4:B4"/>
    <mergeCell ref="A5:B6"/>
    <mergeCell ref="C5:E5"/>
    <mergeCell ref="F5:F6"/>
  </mergeCells>
  <phoneticPr fontId="2"/>
  <hyperlinks>
    <hyperlink ref="A1" location="目次!A1" display="目次へもどる" xr:uid="{412CB02F-2813-4F81-BBD8-0648D023634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BE32-D9B2-4B4C-A89E-D87CFF40B7FF}">
  <sheetPr codeName="Sheet27">
    <pageSetUpPr fitToPage="1"/>
  </sheetPr>
  <dimension ref="A1:D23"/>
  <sheetViews>
    <sheetView zoomScale="110" zoomScaleNormal="110" workbookViewId="0"/>
  </sheetViews>
  <sheetFormatPr defaultColWidth="9.875" defaultRowHeight="15" customHeight="1" x14ac:dyDescent="0.15"/>
  <cols>
    <col min="1" max="1" width="26.125" style="76" customWidth="1"/>
    <col min="2" max="4" width="20.625" style="76" customWidth="1"/>
    <col min="5" max="16384" width="9.875" style="76"/>
  </cols>
  <sheetData>
    <row r="1" spans="1:4" ht="15" customHeight="1" x14ac:dyDescent="0.15">
      <c r="A1" s="378" t="s">
        <v>562</v>
      </c>
    </row>
    <row r="3" spans="1:4" ht="15" customHeight="1" x14ac:dyDescent="0.15">
      <c r="A3" s="75" t="s">
        <v>418</v>
      </c>
    </row>
    <row r="4" spans="1:4" ht="15" customHeight="1" x14ac:dyDescent="0.15">
      <c r="B4" s="78"/>
      <c r="C4" s="78"/>
      <c r="D4" s="79" t="s">
        <v>2</v>
      </c>
    </row>
    <row r="5" spans="1:4" ht="15" customHeight="1" x14ac:dyDescent="0.15">
      <c r="A5" s="80" t="s">
        <v>419</v>
      </c>
      <c r="B5" s="100" t="s">
        <v>81</v>
      </c>
      <c r="C5" s="81" t="s">
        <v>82</v>
      </c>
      <c r="D5" s="81" t="s">
        <v>83</v>
      </c>
    </row>
    <row r="6" spans="1:4" s="224" customFormat="1" ht="12" customHeight="1" x14ac:dyDescent="0.15">
      <c r="A6" s="302" t="s">
        <v>420</v>
      </c>
      <c r="B6" s="303">
        <v>6338</v>
      </c>
      <c r="C6" s="304">
        <v>7032</v>
      </c>
      <c r="D6" s="304">
        <v>8234</v>
      </c>
    </row>
    <row r="7" spans="1:4" s="224" customFormat="1" ht="12" customHeight="1" x14ac:dyDescent="0.15">
      <c r="A7" s="302" t="s">
        <v>421</v>
      </c>
      <c r="B7" s="303">
        <v>11287</v>
      </c>
      <c r="C7" s="304">
        <v>11086</v>
      </c>
      <c r="D7" s="304">
        <v>10414</v>
      </c>
    </row>
    <row r="8" spans="1:4" s="224" customFormat="1" ht="12" customHeight="1" x14ac:dyDescent="0.15">
      <c r="A8" s="302" t="s">
        <v>422</v>
      </c>
      <c r="B8" s="303">
        <v>6865</v>
      </c>
      <c r="C8" s="304">
        <v>7498</v>
      </c>
      <c r="D8" s="304">
        <v>6792</v>
      </c>
    </row>
    <row r="9" spans="1:4" s="224" customFormat="1" ht="12" customHeight="1" x14ac:dyDescent="0.15">
      <c r="A9" s="302" t="s">
        <v>423</v>
      </c>
      <c r="B9" s="303">
        <v>12797</v>
      </c>
      <c r="C9" s="304">
        <v>12415</v>
      </c>
      <c r="D9" s="304">
        <v>13148</v>
      </c>
    </row>
    <row r="10" spans="1:4" s="224" customFormat="1" ht="12" customHeight="1" x14ac:dyDescent="0.15">
      <c r="A10" s="302" t="s">
        <v>424</v>
      </c>
      <c r="B10" s="303">
        <v>12895</v>
      </c>
      <c r="C10" s="304">
        <v>13350</v>
      </c>
      <c r="D10" s="304">
        <v>11458</v>
      </c>
    </row>
    <row r="11" spans="1:4" s="224" customFormat="1" ht="12" customHeight="1" x14ac:dyDescent="0.15">
      <c r="A11" s="302" t="s">
        <v>425</v>
      </c>
      <c r="B11" s="303">
        <v>13644</v>
      </c>
      <c r="C11" s="304">
        <v>13392</v>
      </c>
      <c r="D11" s="304">
        <v>13474</v>
      </c>
    </row>
    <row r="12" spans="1:4" s="224" customFormat="1" ht="12" customHeight="1" x14ac:dyDescent="0.15">
      <c r="A12" s="302" t="s">
        <v>426</v>
      </c>
      <c r="B12" s="303">
        <v>10443</v>
      </c>
      <c r="C12" s="304">
        <v>10467</v>
      </c>
      <c r="D12" s="304">
        <v>11052</v>
      </c>
    </row>
    <row r="13" spans="1:4" s="224" customFormat="1" ht="12" customHeight="1" x14ac:dyDescent="0.15">
      <c r="A13" s="302" t="s">
        <v>427</v>
      </c>
      <c r="B13" s="303">
        <v>3916</v>
      </c>
      <c r="C13" s="304">
        <v>4503</v>
      </c>
      <c r="D13" s="304">
        <v>5054</v>
      </c>
    </row>
    <row r="14" spans="1:4" s="224" customFormat="1" ht="12" customHeight="1" x14ac:dyDescent="0.15">
      <c r="A14" s="302" t="s">
        <v>428</v>
      </c>
      <c r="B14" s="303">
        <v>3584</v>
      </c>
      <c r="C14" s="304">
        <v>4798</v>
      </c>
      <c r="D14" s="304">
        <v>4922</v>
      </c>
    </row>
    <row r="15" spans="1:4" s="224" customFormat="1" ht="12" customHeight="1" x14ac:dyDescent="0.15">
      <c r="A15" s="302" t="s">
        <v>429</v>
      </c>
      <c r="B15" s="303">
        <v>287</v>
      </c>
      <c r="C15" s="304">
        <v>354</v>
      </c>
      <c r="D15" s="304">
        <v>474</v>
      </c>
    </row>
    <row r="16" spans="1:4" s="224" customFormat="1" ht="12" customHeight="1" x14ac:dyDescent="0.15">
      <c r="A16" s="302" t="s">
        <v>430</v>
      </c>
      <c r="B16" s="303">
        <v>3871</v>
      </c>
      <c r="C16" s="305">
        <v>4745</v>
      </c>
      <c r="D16" s="305">
        <v>5229</v>
      </c>
    </row>
    <row r="17" spans="1:4" s="224" customFormat="1" ht="12" customHeight="1" x14ac:dyDescent="0.15">
      <c r="A17" s="302" t="s">
        <v>431</v>
      </c>
      <c r="B17" s="303">
        <v>1057</v>
      </c>
      <c r="C17" s="305">
        <v>947</v>
      </c>
      <c r="D17" s="305">
        <v>926</v>
      </c>
    </row>
    <row r="18" spans="1:4" s="224" customFormat="1" ht="12" customHeight="1" x14ac:dyDescent="0.15">
      <c r="A18" s="302" t="s">
        <v>432</v>
      </c>
      <c r="B18" s="303">
        <v>1192</v>
      </c>
      <c r="C18" s="305">
        <v>2040</v>
      </c>
      <c r="D18" s="305">
        <v>1746</v>
      </c>
    </row>
    <row r="19" spans="1:4" s="224" customFormat="1" ht="12" customHeight="1" x14ac:dyDescent="0.15">
      <c r="A19" s="302" t="s">
        <v>433</v>
      </c>
      <c r="B19" s="306">
        <v>17295</v>
      </c>
      <c r="C19" s="304">
        <v>19296</v>
      </c>
      <c r="D19" s="304">
        <v>18493</v>
      </c>
    </row>
    <row r="20" spans="1:4" s="224" customFormat="1" ht="12" customHeight="1" x14ac:dyDescent="0.15">
      <c r="A20" s="307" t="s">
        <v>129</v>
      </c>
      <c r="B20" s="308">
        <f t="shared" ref="B20:C20" si="0">SUM(B6:B19)</f>
        <v>105471</v>
      </c>
      <c r="C20" s="308">
        <f t="shared" si="0"/>
        <v>111923</v>
      </c>
      <c r="D20" s="308">
        <f>SUM(D6:D19)</f>
        <v>111416</v>
      </c>
    </row>
    <row r="21" spans="1:4" s="224" customFormat="1" ht="12" customHeight="1" x14ac:dyDescent="0.15">
      <c r="A21" s="309" t="s">
        <v>434</v>
      </c>
      <c r="B21" s="310">
        <v>365</v>
      </c>
      <c r="C21" s="310">
        <v>366</v>
      </c>
      <c r="D21" s="311">
        <v>365</v>
      </c>
    </row>
    <row r="22" spans="1:4" s="224" customFormat="1" ht="12" customHeight="1" x14ac:dyDescent="0.15">
      <c r="A22" s="312" t="s">
        <v>435</v>
      </c>
      <c r="B22" s="313">
        <v>289</v>
      </c>
      <c r="C22" s="313">
        <v>306</v>
      </c>
      <c r="D22" s="314">
        <v>305</v>
      </c>
    </row>
    <row r="23" spans="1:4" ht="15" customHeight="1" x14ac:dyDescent="0.15">
      <c r="A23" s="97"/>
      <c r="B23" s="74"/>
      <c r="C23" s="74"/>
      <c r="D23" s="74" t="s">
        <v>304</v>
      </c>
    </row>
  </sheetData>
  <phoneticPr fontId="2"/>
  <hyperlinks>
    <hyperlink ref="A1" location="目次!A1" display="目次へもどる" xr:uid="{20F56F82-9533-478D-AAFB-44BC62211444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DD36-8F0E-4AE6-94CD-37DD5B93778D}">
  <sheetPr codeName="Sheet28">
    <pageSetUpPr fitToPage="1"/>
  </sheetPr>
  <dimension ref="A1:D25"/>
  <sheetViews>
    <sheetView zoomScale="110" zoomScaleNormal="110" workbookViewId="0"/>
  </sheetViews>
  <sheetFormatPr defaultColWidth="9.875" defaultRowHeight="15" customHeight="1" x14ac:dyDescent="0.15"/>
  <cols>
    <col min="1" max="1" width="26.125" style="76" customWidth="1"/>
    <col min="2" max="4" width="20.625" style="76" customWidth="1"/>
    <col min="5" max="16384" width="9.875" style="76"/>
  </cols>
  <sheetData>
    <row r="1" spans="1:4" ht="15" customHeight="1" x14ac:dyDescent="0.15">
      <c r="A1" s="378" t="s">
        <v>562</v>
      </c>
    </row>
    <row r="3" spans="1:4" ht="15" customHeight="1" x14ac:dyDescent="0.15">
      <c r="A3" s="75" t="s">
        <v>436</v>
      </c>
    </row>
    <row r="4" spans="1:4" ht="15" customHeight="1" x14ac:dyDescent="0.15">
      <c r="B4" s="78"/>
      <c r="C4" s="78"/>
      <c r="D4" s="79" t="s">
        <v>2</v>
      </c>
    </row>
    <row r="5" spans="1:4" ht="15" customHeight="1" x14ac:dyDescent="0.15">
      <c r="A5" s="99" t="s">
        <v>419</v>
      </c>
      <c r="B5" s="100" t="s">
        <v>81</v>
      </c>
      <c r="C5" s="81" t="s">
        <v>82</v>
      </c>
      <c r="D5" s="81" t="s">
        <v>83</v>
      </c>
    </row>
    <row r="6" spans="1:4" ht="12" customHeight="1" x14ac:dyDescent="0.15">
      <c r="A6" s="315" t="s">
        <v>437</v>
      </c>
      <c r="B6" s="303">
        <v>19532</v>
      </c>
      <c r="C6" s="303">
        <v>19024</v>
      </c>
      <c r="D6" s="303">
        <v>18982</v>
      </c>
    </row>
    <row r="7" spans="1:4" ht="12" customHeight="1" x14ac:dyDescent="0.15">
      <c r="A7" s="302" t="s">
        <v>421</v>
      </c>
      <c r="B7" s="303">
        <v>10569</v>
      </c>
      <c r="C7" s="303">
        <v>10012</v>
      </c>
      <c r="D7" s="303">
        <v>9838</v>
      </c>
    </row>
    <row r="8" spans="1:4" ht="12" customHeight="1" x14ac:dyDescent="0.15">
      <c r="A8" s="302" t="s">
        <v>422</v>
      </c>
      <c r="B8" s="303">
        <v>13056</v>
      </c>
      <c r="C8" s="303">
        <v>11917</v>
      </c>
      <c r="D8" s="303">
        <v>11253</v>
      </c>
    </row>
    <row r="9" spans="1:4" ht="12" customHeight="1" x14ac:dyDescent="0.15">
      <c r="A9" s="302" t="s">
        <v>423</v>
      </c>
      <c r="B9" s="303">
        <v>21486</v>
      </c>
      <c r="C9" s="303">
        <v>19952</v>
      </c>
      <c r="D9" s="303">
        <v>20283</v>
      </c>
    </row>
    <row r="10" spans="1:4" ht="12" customHeight="1" x14ac:dyDescent="0.15">
      <c r="A10" s="302" t="s">
        <v>438</v>
      </c>
      <c r="B10" s="303">
        <v>16501</v>
      </c>
      <c r="C10" s="303">
        <v>14832</v>
      </c>
      <c r="D10" s="303">
        <v>13876</v>
      </c>
    </row>
    <row r="11" spans="1:4" ht="12" customHeight="1" x14ac:dyDescent="0.15">
      <c r="A11" s="302" t="s">
        <v>425</v>
      </c>
      <c r="B11" s="303">
        <v>27737</v>
      </c>
      <c r="C11" s="303">
        <v>23136</v>
      </c>
      <c r="D11" s="303">
        <v>22339</v>
      </c>
    </row>
    <row r="12" spans="1:4" ht="12" customHeight="1" x14ac:dyDescent="0.15">
      <c r="A12" s="302" t="s">
        <v>426</v>
      </c>
      <c r="B12" s="303">
        <v>6117</v>
      </c>
      <c r="C12" s="303">
        <v>5418</v>
      </c>
      <c r="D12" s="303">
        <v>4693</v>
      </c>
    </row>
    <row r="13" spans="1:4" ht="12" customHeight="1" x14ac:dyDescent="0.15">
      <c r="A13" s="302" t="s">
        <v>427</v>
      </c>
      <c r="B13" s="303">
        <v>6648</v>
      </c>
      <c r="C13" s="303">
        <v>6869</v>
      </c>
      <c r="D13" s="303">
        <v>6855</v>
      </c>
    </row>
    <row r="14" spans="1:4" ht="12" customHeight="1" x14ac:dyDescent="0.15">
      <c r="A14" s="302" t="s">
        <v>439</v>
      </c>
      <c r="B14" s="303">
        <v>3635</v>
      </c>
      <c r="C14" s="303">
        <v>3339</v>
      </c>
      <c r="D14" s="303">
        <v>3449</v>
      </c>
    </row>
    <row r="15" spans="1:4" ht="12" customHeight="1" x14ac:dyDescent="0.15">
      <c r="A15" s="302" t="s">
        <v>428</v>
      </c>
      <c r="B15" s="303">
        <v>16052</v>
      </c>
      <c r="C15" s="303">
        <v>17192</v>
      </c>
      <c r="D15" s="303">
        <v>16182</v>
      </c>
    </row>
    <row r="16" spans="1:4" ht="12" customHeight="1" x14ac:dyDescent="0.15">
      <c r="A16" s="302" t="s">
        <v>429</v>
      </c>
      <c r="B16" s="303">
        <v>7179</v>
      </c>
      <c r="C16" s="303">
        <v>7892</v>
      </c>
      <c r="D16" s="303">
        <v>7573</v>
      </c>
    </row>
    <row r="17" spans="1:4" ht="12" customHeight="1" x14ac:dyDescent="0.15">
      <c r="A17" s="302" t="s">
        <v>430</v>
      </c>
      <c r="B17" s="303">
        <v>13773</v>
      </c>
      <c r="C17" s="303">
        <v>13551</v>
      </c>
      <c r="D17" s="303">
        <v>13594</v>
      </c>
    </row>
    <row r="18" spans="1:4" ht="12" customHeight="1" x14ac:dyDescent="0.15">
      <c r="A18" s="302" t="s">
        <v>440</v>
      </c>
      <c r="B18" s="306">
        <v>1609</v>
      </c>
      <c r="C18" s="306">
        <v>1627</v>
      </c>
      <c r="D18" s="306">
        <v>1899</v>
      </c>
    </row>
    <row r="19" spans="1:4" ht="12" customHeight="1" x14ac:dyDescent="0.15">
      <c r="A19" s="302" t="s">
        <v>441</v>
      </c>
      <c r="B19" s="303">
        <v>6593</v>
      </c>
      <c r="C19" s="303">
        <v>6482</v>
      </c>
      <c r="D19" s="303">
        <v>6323</v>
      </c>
    </row>
    <row r="20" spans="1:4" ht="12" customHeight="1" x14ac:dyDescent="0.15">
      <c r="A20" s="302" t="s">
        <v>432</v>
      </c>
      <c r="B20" s="303">
        <v>8820</v>
      </c>
      <c r="C20" s="303">
        <v>9764</v>
      </c>
      <c r="D20" s="303">
        <v>8922</v>
      </c>
    </row>
    <row r="21" spans="1:4" ht="12" customHeight="1" x14ac:dyDescent="0.15">
      <c r="A21" s="302" t="s">
        <v>433</v>
      </c>
      <c r="B21" s="303">
        <v>17589</v>
      </c>
      <c r="C21" s="303">
        <v>15417</v>
      </c>
      <c r="D21" s="303">
        <v>12979</v>
      </c>
    </row>
    <row r="22" spans="1:4" ht="12" customHeight="1" x14ac:dyDescent="0.15">
      <c r="A22" s="316" t="s">
        <v>129</v>
      </c>
      <c r="B22" s="317">
        <f t="shared" ref="B22:C22" si="0">SUM(B6:B21)</f>
        <v>196896</v>
      </c>
      <c r="C22" s="317">
        <f t="shared" si="0"/>
        <v>186424</v>
      </c>
      <c r="D22" s="317">
        <f>SUM(D6:D21)</f>
        <v>179040</v>
      </c>
    </row>
    <row r="23" spans="1:4" ht="12" customHeight="1" x14ac:dyDescent="0.15">
      <c r="A23" s="318" t="s">
        <v>442</v>
      </c>
      <c r="B23" s="303">
        <v>243</v>
      </c>
      <c r="C23" s="303">
        <v>243</v>
      </c>
      <c r="D23" s="319">
        <v>243</v>
      </c>
    </row>
    <row r="24" spans="1:4" ht="12" customHeight="1" x14ac:dyDescent="0.15">
      <c r="A24" s="312" t="s">
        <v>443</v>
      </c>
      <c r="B24" s="313">
        <v>810</v>
      </c>
      <c r="C24" s="313">
        <v>767</v>
      </c>
      <c r="D24" s="320">
        <v>737</v>
      </c>
    </row>
    <row r="25" spans="1:4" ht="15" customHeight="1" x14ac:dyDescent="0.15">
      <c r="B25" s="74"/>
      <c r="C25" s="74"/>
      <c r="D25" s="74" t="s">
        <v>304</v>
      </c>
    </row>
  </sheetData>
  <phoneticPr fontId="2"/>
  <hyperlinks>
    <hyperlink ref="A1" location="目次!A1" display="目次へもどる" xr:uid="{4B14B0D2-1C8C-4C3E-8E36-0DCCC1C5661F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B81F-241B-42C7-957E-4F6E9DF2D3B5}">
  <sheetPr codeName="Sheet2">
    <pageSetUpPr fitToPage="1"/>
  </sheetPr>
  <dimension ref="A1:G23"/>
  <sheetViews>
    <sheetView zoomScale="110" zoomScaleNormal="110" workbookViewId="0"/>
  </sheetViews>
  <sheetFormatPr defaultColWidth="9.875" defaultRowHeight="15" customHeight="1" x14ac:dyDescent="0.15"/>
  <cols>
    <col min="1" max="1" width="23.625" style="24" customWidth="1"/>
    <col min="2" max="2" width="14.625" style="24" customWidth="1"/>
    <col min="3" max="3" width="6.625" style="24" customWidth="1"/>
    <col min="4" max="4" width="14.625" style="24" customWidth="1"/>
    <col min="5" max="5" width="6.625" style="24" customWidth="1"/>
    <col min="6" max="6" width="14.625" style="24" customWidth="1"/>
    <col min="7" max="7" width="6.625" style="24" customWidth="1"/>
    <col min="8" max="16384" width="9.875" style="24"/>
  </cols>
  <sheetData>
    <row r="1" spans="1:7" ht="15" customHeight="1" x14ac:dyDescent="0.15">
      <c r="A1" s="380" t="s">
        <v>562</v>
      </c>
    </row>
    <row r="3" spans="1:7" ht="15" customHeight="1" x14ac:dyDescent="0.15">
      <c r="A3" s="23" t="s">
        <v>22</v>
      </c>
    </row>
    <row r="4" spans="1:7" ht="15" customHeight="1" x14ac:dyDescent="0.15">
      <c r="A4" s="25" t="s">
        <v>1</v>
      </c>
      <c r="B4" s="26"/>
      <c r="C4" s="26"/>
      <c r="D4" s="27"/>
      <c r="E4" s="27"/>
      <c r="F4" s="26"/>
      <c r="G4" s="28" t="s">
        <v>23</v>
      </c>
    </row>
    <row r="5" spans="1:7" ht="15" customHeight="1" x14ac:dyDescent="0.15">
      <c r="A5" s="29" t="s">
        <v>24</v>
      </c>
      <c r="B5" s="394" t="s">
        <v>4</v>
      </c>
      <c r="C5" s="395"/>
      <c r="D5" s="394" t="s">
        <v>5</v>
      </c>
      <c r="E5" s="396"/>
      <c r="F5" s="394" t="s">
        <v>6</v>
      </c>
      <c r="G5" s="396"/>
    </row>
    <row r="6" spans="1:7" ht="15" customHeight="1" x14ac:dyDescent="0.15">
      <c r="A6" s="31" t="s">
        <v>25</v>
      </c>
      <c r="B6" s="32">
        <f>SUM(B7:B22)</f>
        <v>3573</v>
      </c>
      <c r="C6" s="33" t="s">
        <v>26</v>
      </c>
      <c r="D6" s="32">
        <f>SUM(D7:D22)</f>
        <v>3579</v>
      </c>
      <c r="E6" s="33" t="s">
        <v>26</v>
      </c>
      <c r="F6" s="32">
        <f>SUM(F7:F22)</f>
        <v>3729</v>
      </c>
      <c r="G6" s="33" t="s">
        <v>26</v>
      </c>
    </row>
    <row r="7" spans="1:7" ht="15" customHeight="1" x14ac:dyDescent="0.15">
      <c r="A7" s="34" t="s">
        <v>27</v>
      </c>
      <c r="B7" s="35">
        <v>2</v>
      </c>
      <c r="C7" s="36">
        <v>14</v>
      </c>
      <c r="D7" s="35">
        <v>5</v>
      </c>
      <c r="E7" s="36">
        <v>14</v>
      </c>
      <c r="F7" s="35">
        <v>1</v>
      </c>
      <c r="G7" s="36">
        <v>15</v>
      </c>
    </row>
    <row r="8" spans="1:7" ht="15" customHeight="1" x14ac:dyDescent="0.15">
      <c r="A8" s="34" t="s">
        <v>28</v>
      </c>
      <c r="B8" s="35">
        <v>976</v>
      </c>
      <c r="C8" s="36">
        <v>1</v>
      </c>
      <c r="D8" s="35">
        <v>945</v>
      </c>
      <c r="E8" s="36">
        <v>1</v>
      </c>
      <c r="F8" s="35">
        <v>977</v>
      </c>
      <c r="G8" s="36">
        <v>1</v>
      </c>
    </row>
    <row r="9" spans="1:7" ht="15" customHeight="1" x14ac:dyDescent="0.15">
      <c r="A9" s="34" t="s">
        <v>29</v>
      </c>
      <c r="B9" s="35">
        <v>40</v>
      </c>
      <c r="C9" s="36">
        <v>10</v>
      </c>
      <c r="D9" s="35">
        <v>39</v>
      </c>
      <c r="E9" s="36">
        <v>12</v>
      </c>
      <c r="F9" s="35">
        <v>33</v>
      </c>
      <c r="G9" s="36">
        <v>11</v>
      </c>
    </row>
    <row r="10" spans="1:7" ht="15" customHeight="1" x14ac:dyDescent="0.15">
      <c r="A10" s="34" t="s">
        <v>30</v>
      </c>
      <c r="B10" s="35">
        <v>13</v>
      </c>
      <c r="C10" s="36">
        <v>13</v>
      </c>
      <c r="D10" s="35">
        <v>21</v>
      </c>
      <c r="E10" s="36">
        <v>13</v>
      </c>
      <c r="F10" s="35">
        <v>18</v>
      </c>
      <c r="G10" s="36">
        <v>13</v>
      </c>
    </row>
    <row r="11" spans="1:7" ht="15" customHeight="1" x14ac:dyDescent="0.15">
      <c r="A11" s="37" t="s">
        <v>31</v>
      </c>
      <c r="B11" s="35">
        <v>595</v>
      </c>
      <c r="C11" s="36">
        <v>2</v>
      </c>
      <c r="D11" s="35">
        <v>549</v>
      </c>
      <c r="E11" s="36">
        <v>2</v>
      </c>
      <c r="F11" s="35">
        <v>554</v>
      </c>
      <c r="G11" s="36">
        <v>2</v>
      </c>
    </row>
    <row r="12" spans="1:7" ht="15" customHeight="1" x14ac:dyDescent="0.15">
      <c r="A12" s="34" t="s">
        <v>32</v>
      </c>
      <c r="B12" s="35">
        <v>224</v>
      </c>
      <c r="C12" s="36">
        <v>4</v>
      </c>
      <c r="D12" s="35">
        <v>193</v>
      </c>
      <c r="E12" s="36">
        <v>5</v>
      </c>
      <c r="F12" s="35">
        <v>220</v>
      </c>
      <c r="G12" s="36">
        <v>4</v>
      </c>
    </row>
    <row r="13" spans="1:7" ht="15" customHeight="1" x14ac:dyDescent="0.15">
      <c r="A13" s="34" t="s">
        <v>33</v>
      </c>
      <c r="B13" s="35">
        <v>45</v>
      </c>
      <c r="C13" s="36">
        <v>9</v>
      </c>
      <c r="D13" s="35">
        <v>40</v>
      </c>
      <c r="E13" s="36">
        <v>11</v>
      </c>
      <c r="F13" s="35">
        <v>54</v>
      </c>
      <c r="G13" s="36">
        <v>9</v>
      </c>
    </row>
    <row r="14" spans="1:7" ht="15" customHeight="1" x14ac:dyDescent="0.15">
      <c r="A14" s="34" t="s">
        <v>34</v>
      </c>
      <c r="B14" s="35">
        <v>179</v>
      </c>
      <c r="C14" s="36">
        <v>5</v>
      </c>
      <c r="D14" s="35">
        <v>208</v>
      </c>
      <c r="E14" s="36">
        <v>4</v>
      </c>
      <c r="F14" s="35">
        <v>219</v>
      </c>
      <c r="G14" s="36">
        <v>5</v>
      </c>
    </row>
    <row r="15" spans="1:7" ht="15" customHeight="1" x14ac:dyDescent="0.15">
      <c r="A15" s="34" t="s">
        <v>35</v>
      </c>
      <c r="B15" s="35">
        <v>27</v>
      </c>
      <c r="C15" s="36">
        <v>12</v>
      </c>
      <c r="D15" s="35">
        <v>42</v>
      </c>
      <c r="E15" s="36">
        <v>10</v>
      </c>
      <c r="F15" s="35">
        <v>30</v>
      </c>
      <c r="G15" s="36">
        <v>12</v>
      </c>
    </row>
    <row r="16" spans="1:7" ht="15" customHeight="1" x14ac:dyDescent="0.15">
      <c r="A16" s="34" t="s">
        <v>36</v>
      </c>
      <c r="B16" s="35">
        <v>0</v>
      </c>
      <c r="C16" s="36">
        <v>15</v>
      </c>
      <c r="D16" s="35">
        <v>1</v>
      </c>
      <c r="E16" s="36">
        <v>15</v>
      </c>
      <c r="F16" s="35">
        <v>2</v>
      </c>
      <c r="G16" s="36">
        <v>14</v>
      </c>
    </row>
    <row r="17" spans="1:7" ht="15" customHeight="1" x14ac:dyDescent="0.15">
      <c r="A17" s="34" t="s">
        <v>37</v>
      </c>
      <c r="B17" s="35">
        <v>36</v>
      </c>
      <c r="C17" s="36">
        <v>11</v>
      </c>
      <c r="D17" s="35">
        <v>58</v>
      </c>
      <c r="E17" s="36">
        <v>8</v>
      </c>
      <c r="F17" s="35">
        <v>45</v>
      </c>
      <c r="G17" s="36">
        <v>10</v>
      </c>
    </row>
    <row r="18" spans="1:7" ht="15" customHeight="1" x14ac:dyDescent="0.15">
      <c r="A18" s="34" t="s">
        <v>38</v>
      </c>
      <c r="B18" s="35">
        <v>56</v>
      </c>
      <c r="C18" s="36">
        <v>7</v>
      </c>
      <c r="D18" s="35">
        <v>58</v>
      </c>
      <c r="E18" s="36">
        <v>8</v>
      </c>
      <c r="F18" s="35">
        <v>62</v>
      </c>
      <c r="G18" s="36">
        <v>7</v>
      </c>
    </row>
    <row r="19" spans="1:7" ht="15" customHeight="1" x14ac:dyDescent="0.15">
      <c r="A19" s="34" t="s">
        <v>39</v>
      </c>
      <c r="B19" s="35">
        <v>364</v>
      </c>
      <c r="C19" s="36">
        <v>3</v>
      </c>
      <c r="D19" s="35">
        <v>369</v>
      </c>
      <c r="E19" s="36">
        <v>3</v>
      </c>
      <c r="F19" s="35">
        <v>417</v>
      </c>
      <c r="G19" s="36">
        <v>3</v>
      </c>
    </row>
    <row r="20" spans="1:7" ht="15" customHeight="1" x14ac:dyDescent="0.15">
      <c r="A20" s="34" t="s">
        <v>40</v>
      </c>
      <c r="B20" s="35">
        <v>76</v>
      </c>
      <c r="C20" s="36">
        <v>6</v>
      </c>
      <c r="D20" s="35">
        <v>76</v>
      </c>
      <c r="E20" s="36">
        <v>6</v>
      </c>
      <c r="F20" s="35">
        <v>95</v>
      </c>
      <c r="G20" s="36">
        <v>6</v>
      </c>
    </row>
    <row r="21" spans="1:7" ht="15" customHeight="1" x14ac:dyDescent="0.15">
      <c r="A21" s="34" t="s">
        <v>41</v>
      </c>
      <c r="B21" s="35">
        <v>54</v>
      </c>
      <c r="C21" s="36">
        <v>8</v>
      </c>
      <c r="D21" s="35">
        <v>59</v>
      </c>
      <c r="E21" s="36">
        <v>7</v>
      </c>
      <c r="F21" s="35">
        <v>58</v>
      </c>
      <c r="G21" s="36">
        <v>8</v>
      </c>
    </row>
    <row r="22" spans="1:7" ht="15" customHeight="1" x14ac:dyDescent="0.15">
      <c r="A22" s="34" t="s">
        <v>42</v>
      </c>
      <c r="B22" s="35">
        <v>886</v>
      </c>
      <c r="C22" s="36" t="s">
        <v>43</v>
      </c>
      <c r="D22" s="35">
        <v>916</v>
      </c>
      <c r="E22" s="36" t="s">
        <v>43</v>
      </c>
      <c r="F22" s="35">
        <v>944</v>
      </c>
      <c r="G22" s="36" t="s">
        <v>43</v>
      </c>
    </row>
    <row r="23" spans="1:7" ht="15" customHeight="1" x14ac:dyDescent="0.15">
      <c r="A23" s="38"/>
      <c r="B23" s="38"/>
      <c r="C23" s="38"/>
      <c r="D23" s="38"/>
      <c r="E23" s="38"/>
      <c r="F23" s="18"/>
      <c r="G23" s="21" t="s">
        <v>21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 xr:uid="{6ABD3CB2-FD79-4658-8B81-1F6D4B7DD9C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0133-60B3-48D1-B074-A847A4EAD3C2}">
  <sheetPr codeName="Sheet29">
    <pageSetUpPr fitToPage="1"/>
  </sheetPr>
  <dimension ref="A1:D21"/>
  <sheetViews>
    <sheetView zoomScale="110" zoomScaleNormal="110" workbookViewId="0"/>
  </sheetViews>
  <sheetFormatPr defaultColWidth="9.875" defaultRowHeight="15" customHeight="1" x14ac:dyDescent="0.15"/>
  <cols>
    <col min="1" max="1" width="26.125" style="76" customWidth="1"/>
    <col min="2" max="4" width="20.625" style="76" customWidth="1"/>
    <col min="5" max="16384" width="9.875" style="76"/>
  </cols>
  <sheetData>
    <row r="1" spans="1:4" ht="15" customHeight="1" x14ac:dyDescent="0.15">
      <c r="A1" s="378" t="s">
        <v>562</v>
      </c>
    </row>
    <row r="3" spans="1:4" ht="15" customHeight="1" x14ac:dyDescent="0.15">
      <c r="A3" s="75" t="s">
        <v>444</v>
      </c>
    </row>
    <row r="4" spans="1:4" ht="15" customHeight="1" x14ac:dyDescent="0.15">
      <c r="A4" s="140"/>
      <c r="B4" s="158"/>
      <c r="C4" s="158"/>
      <c r="D4" s="98" t="s">
        <v>2</v>
      </c>
    </row>
    <row r="5" spans="1:4" ht="15" customHeight="1" x14ac:dyDescent="0.15">
      <c r="A5" s="80" t="s">
        <v>419</v>
      </c>
      <c r="B5" s="100" t="s">
        <v>81</v>
      </c>
      <c r="C5" s="81" t="s">
        <v>82</v>
      </c>
      <c r="D5" s="81" t="s">
        <v>83</v>
      </c>
    </row>
    <row r="6" spans="1:4" ht="12" customHeight="1" x14ac:dyDescent="0.15">
      <c r="A6" s="315" t="s">
        <v>437</v>
      </c>
      <c r="B6" s="303">
        <v>394</v>
      </c>
      <c r="C6" s="303">
        <v>781</v>
      </c>
      <c r="D6" s="303">
        <v>910</v>
      </c>
    </row>
    <row r="7" spans="1:4" ht="12" customHeight="1" x14ac:dyDescent="0.15">
      <c r="A7" s="302" t="s">
        <v>445</v>
      </c>
      <c r="B7" s="303">
        <v>645</v>
      </c>
      <c r="C7" s="303">
        <v>684</v>
      </c>
      <c r="D7" s="303">
        <v>763</v>
      </c>
    </row>
    <row r="8" spans="1:4" ht="12" customHeight="1" x14ac:dyDescent="0.15">
      <c r="A8" s="302" t="s">
        <v>423</v>
      </c>
      <c r="B8" s="303">
        <v>200</v>
      </c>
      <c r="C8" s="303">
        <v>107</v>
      </c>
      <c r="D8" s="303">
        <v>381</v>
      </c>
    </row>
    <row r="9" spans="1:4" ht="12" customHeight="1" x14ac:dyDescent="0.15">
      <c r="A9" s="302" t="s">
        <v>438</v>
      </c>
      <c r="B9" s="303">
        <v>226</v>
      </c>
      <c r="C9" s="303">
        <v>276</v>
      </c>
      <c r="D9" s="303">
        <v>358</v>
      </c>
    </row>
    <row r="10" spans="1:4" ht="12" customHeight="1" x14ac:dyDescent="0.15">
      <c r="A10" s="302" t="s">
        <v>425</v>
      </c>
      <c r="B10" s="303">
        <v>256</v>
      </c>
      <c r="C10" s="303">
        <v>328</v>
      </c>
      <c r="D10" s="303">
        <v>312</v>
      </c>
    </row>
    <row r="11" spans="1:4" ht="12" customHeight="1" x14ac:dyDescent="0.15">
      <c r="A11" s="302" t="s">
        <v>426</v>
      </c>
      <c r="B11" s="303">
        <v>822</v>
      </c>
      <c r="C11" s="303">
        <v>741</v>
      </c>
      <c r="D11" s="303">
        <v>809</v>
      </c>
    </row>
    <row r="12" spans="1:4" ht="12" customHeight="1" x14ac:dyDescent="0.15">
      <c r="A12" s="302" t="s">
        <v>427</v>
      </c>
      <c r="B12" s="303">
        <v>119</v>
      </c>
      <c r="C12" s="303">
        <v>127</v>
      </c>
      <c r="D12" s="303">
        <v>183</v>
      </c>
    </row>
    <row r="13" spans="1:4" ht="12" customHeight="1" x14ac:dyDescent="0.15">
      <c r="A13" s="302" t="s">
        <v>428</v>
      </c>
      <c r="B13" s="303">
        <v>683</v>
      </c>
      <c r="C13" s="303">
        <v>916</v>
      </c>
      <c r="D13" s="303">
        <v>882</v>
      </c>
    </row>
    <row r="14" spans="1:4" ht="12" customHeight="1" x14ac:dyDescent="0.15">
      <c r="A14" s="302" t="s">
        <v>429</v>
      </c>
      <c r="B14" s="303">
        <v>0</v>
      </c>
      <c r="C14" s="303">
        <v>10</v>
      </c>
      <c r="D14" s="303">
        <v>2</v>
      </c>
    </row>
    <row r="15" spans="1:4" ht="12" customHeight="1" x14ac:dyDescent="0.15">
      <c r="A15" s="302" t="s">
        <v>430</v>
      </c>
      <c r="B15" s="303">
        <v>80</v>
      </c>
      <c r="C15" s="303">
        <v>109</v>
      </c>
      <c r="D15" s="303">
        <v>158</v>
      </c>
    </row>
    <row r="16" spans="1:4" ht="12" customHeight="1" x14ac:dyDescent="0.15">
      <c r="A16" s="302" t="s">
        <v>431</v>
      </c>
      <c r="B16" s="303">
        <v>3</v>
      </c>
      <c r="C16" s="303">
        <v>2</v>
      </c>
      <c r="D16" s="303">
        <v>3</v>
      </c>
    </row>
    <row r="17" spans="1:4" ht="12" customHeight="1" x14ac:dyDescent="0.15">
      <c r="A17" s="302" t="s">
        <v>432</v>
      </c>
      <c r="B17" s="303">
        <v>58</v>
      </c>
      <c r="C17" s="306">
        <v>90</v>
      </c>
      <c r="D17" s="306">
        <v>86</v>
      </c>
    </row>
    <row r="18" spans="1:4" ht="12" customHeight="1" x14ac:dyDescent="0.15">
      <c r="A18" s="302" t="s">
        <v>433</v>
      </c>
      <c r="B18" s="303">
        <v>412</v>
      </c>
      <c r="C18" s="306">
        <v>399</v>
      </c>
      <c r="D18" s="306">
        <v>538</v>
      </c>
    </row>
    <row r="19" spans="1:4" ht="12" customHeight="1" x14ac:dyDescent="0.15">
      <c r="A19" s="302" t="s">
        <v>128</v>
      </c>
      <c r="B19" s="303">
        <v>0</v>
      </c>
      <c r="C19" s="306">
        <v>0</v>
      </c>
      <c r="D19" s="306">
        <v>0</v>
      </c>
    </row>
    <row r="20" spans="1:4" ht="12" customHeight="1" x14ac:dyDescent="0.15">
      <c r="A20" s="321" t="s">
        <v>129</v>
      </c>
      <c r="B20" s="322">
        <f t="shared" ref="B20:C20" si="0">SUM(B6:B19)</f>
        <v>3898</v>
      </c>
      <c r="C20" s="322">
        <f t="shared" si="0"/>
        <v>4570</v>
      </c>
      <c r="D20" s="322">
        <f>SUM(D6:D19)</f>
        <v>5385</v>
      </c>
    </row>
    <row r="21" spans="1:4" ht="15" customHeight="1" x14ac:dyDescent="0.15">
      <c r="B21" s="74"/>
      <c r="C21" s="74"/>
      <c r="D21" s="74" t="s">
        <v>304</v>
      </c>
    </row>
  </sheetData>
  <phoneticPr fontId="2"/>
  <hyperlinks>
    <hyperlink ref="A1" location="目次!A1" display="目次へもどる" xr:uid="{11D94FD3-E678-43E9-B7D0-D2FDD7BE62B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922A-B764-48D1-BC7A-CE2A92E2570D}">
  <sheetPr codeName="Sheet30">
    <pageSetUpPr fitToPage="1"/>
  </sheetPr>
  <dimension ref="A1:F17"/>
  <sheetViews>
    <sheetView zoomScale="110" zoomScaleNormal="110" workbookViewId="0"/>
  </sheetViews>
  <sheetFormatPr defaultColWidth="9.625" defaultRowHeight="15" customHeight="1" x14ac:dyDescent="0.15"/>
  <cols>
    <col min="1" max="1" width="13.125" style="109" customWidth="1"/>
    <col min="2" max="2" width="15.125" style="109" customWidth="1"/>
    <col min="3" max="3" width="12.625" style="109" customWidth="1"/>
    <col min="4" max="4" width="18.125" style="109" customWidth="1"/>
    <col min="5" max="5" width="14.625" style="109" customWidth="1"/>
    <col min="6" max="6" width="11.875" style="109" customWidth="1"/>
    <col min="7" max="16384" width="9.625" style="109"/>
  </cols>
  <sheetData>
    <row r="1" spans="1:6" ht="15" customHeight="1" x14ac:dyDescent="0.15">
      <c r="A1" s="380" t="s">
        <v>562</v>
      </c>
    </row>
    <row r="3" spans="1:6" ht="15" customHeight="1" x14ac:dyDescent="0.15">
      <c r="A3" s="181" t="s">
        <v>446</v>
      </c>
      <c r="C3" s="323"/>
      <c r="D3" s="324"/>
      <c r="E3" s="324"/>
      <c r="F3" s="324"/>
    </row>
    <row r="4" spans="1:6" ht="15" customHeight="1" x14ac:dyDescent="0.15">
      <c r="A4" s="185" t="s">
        <v>257</v>
      </c>
    </row>
    <row r="5" spans="1:6" ht="15" customHeight="1" x14ac:dyDescent="0.15">
      <c r="A5" s="325" t="s">
        <v>447</v>
      </c>
      <c r="D5" s="325" t="s">
        <v>448</v>
      </c>
      <c r="F5" s="186" t="s">
        <v>449</v>
      </c>
    </row>
    <row r="6" spans="1:6" ht="15" customHeight="1" x14ac:dyDescent="0.15">
      <c r="A6" s="128" t="s">
        <v>419</v>
      </c>
      <c r="B6" s="112" t="s">
        <v>450</v>
      </c>
      <c r="C6" s="326" t="s">
        <v>451</v>
      </c>
      <c r="D6" s="128" t="s">
        <v>419</v>
      </c>
      <c r="E6" s="113" t="s">
        <v>450</v>
      </c>
      <c r="F6" s="112" t="s">
        <v>451</v>
      </c>
    </row>
    <row r="7" spans="1:6" ht="15" customHeight="1" x14ac:dyDescent="0.15">
      <c r="A7" s="327" t="s">
        <v>452</v>
      </c>
      <c r="B7" s="328">
        <f>SUM(B8:B10)</f>
        <v>11527962190</v>
      </c>
      <c r="C7" s="329"/>
      <c r="D7" s="330" t="s">
        <v>453</v>
      </c>
      <c r="E7" s="331">
        <f>SUM(E8:E11)</f>
        <v>1021100000</v>
      </c>
      <c r="F7" s="196"/>
    </row>
    <row r="8" spans="1:6" ht="15" customHeight="1" x14ac:dyDescent="0.15">
      <c r="A8" s="249" t="s">
        <v>454</v>
      </c>
      <c r="B8" s="332">
        <v>10445236741</v>
      </c>
      <c r="C8" s="333">
        <v>28471031</v>
      </c>
      <c r="D8" s="334" t="s">
        <v>455</v>
      </c>
      <c r="E8" s="335">
        <v>607100000</v>
      </c>
      <c r="F8" s="335"/>
    </row>
    <row r="9" spans="1:6" ht="15" customHeight="1" x14ac:dyDescent="0.15">
      <c r="A9" s="249" t="s">
        <v>456</v>
      </c>
      <c r="B9" s="332">
        <v>910594961</v>
      </c>
      <c r="C9" s="333">
        <v>7939061</v>
      </c>
      <c r="D9" s="336" t="s">
        <v>457</v>
      </c>
      <c r="E9" s="337">
        <v>0</v>
      </c>
      <c r="F9" s="335"/>
    </row>
    <row r="10" spans="1:6" ht="15" customHeight="1" x14ac:dyDescent="0.15">
      <c r="A10" s="249" t="s">
        <v>458</v>
      </c>
      <c r="B10" s="332">
        <v>172130488</v>
      </c>
      <c r="C10" s="338">
        <v>150108</v>
      </c>
      <c r="D10" s="339" t="s">
        <v>459</v>
      </c>
      <c r="E10" s="335">
        <v>0</v>
      </c>
      <c r="F10" s="335"/>
    </row>
    <row r="11" spans="1:6" ht="15" customHeight="1" x14ac:dyDescent="0.15">
      <c r="A11" s="340" t="s">
        <v>460</v>
      </c>
      <c r="B11" s="328">
        <f>SUM(B12:B15)</f>
        <v>12806277513</v>
      </c>
      <c r="C11" s="341"/>
      <c r="D11" s="342" t="s">
        <v>461</v>
      </c>
      <c r="E11" s="335">
        <v>414000000</v>
      </c>
      <c r="F11" s="335"/>
    </row>
    <row r="12" spans="1:6" ht="15" customHeight="1" x14ac:dyDescent="0.15">
      <c r="A12" s="249" t="s">
        <v>462</v>
      </c>
      <c r="B12" s="332">
        <v>12701690133</v>
      </c>
      <c r="C12" s="333">
        <v>16185048</v>
      </c>
      <c r="D12" s="343" t="s">
        <v>463</v>
      </c>
      <c r="E12" s="331">
        <f>SUM(E13:E14)</f>
        <v>1465479563</v>
      </c>
      <c r="F12" s="131"/>
    </row>
    <row r="13" spans="1:6" ht="15" customHeight="1" x14ac:dyDescent="0.15">
      <c r="A13" s="249" t="s">
        <v>464</v>
      </c>
      <c r="B13" s="332">
        <v>99721929</v>
      </c>
      <c r="C13" s="333"/>
      <c r="D13" s="342" t="s">
        <v>465</v>
      </c>
      <c r="E13" s="337">
        <v>702904047</v>
      </c>
      <c r="F13" s="177">
        <v>2231582</v>
      </c>
    </row>
    <row r="14" spans="1:6" ht="15" customHeight="1" x14ac:dyDescent="0.15">
      <c r="A14" s="249" t="s">
        <v>466</v>
      </c>
      <c r="B14" s="344">
        <v>4865451</v>
      </c>
      <c r="C14" s="333">
        <v>146</v>
      </c>
      <c r="D14" s="342" t="s">
        <v>467</v>
      </c>
      <c r="E14" s="337">
        <v>762575516</v>
      </c>
      <c r="F14" s="131"/>
    </row>
    <row r="15" spans="1:6" ht="15" customHeight="1" x14ac:dyDescent="0.15">
      <c r="A15" s="260" t="s">
        <v>468</v>
      </c>
      <c r="B15" s="345">
        <v>0</v>
      </c>
      <c r="C15" s="345"/>
      <c r="D15" s="346"/>
      <c r="E15" s="347"/>
      <c r="F15" s="348"/>
    </row>
    <row r="16" spans="1:6" ht="15" customHeight="1" x14ac:dyDescent="0.15">
      <c r="A16" s="109" t="s">
        <v>469</v>
      </c>
    </row>
    <row r="17" spans="1:6" ht="15" customHeight="1" x14ac:dyDescent="0.15">
      <c r="A17" s="109" t="s">
        <v>470</v>
      </c>
      <c r="F17" s="127" t="s">
        <v>304</v>
      </c>
    </row>
  </sheetData>
  <phoneticPr fontId="2"/>
  <hyperlinks>
    <hyperlink ref="A1" location="目次!A1" display="目次へもどる" xr:uid="{768276D1-7467-471C-B97E-FFE5B96C3301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C63C-BA83-4552-92A0-7FDB225C00C2}">
  <sheetPr codeName="Sheet31">
    <pageSetUpPr fitToPage="1"/>
  </sheetPr>
  <dimension ref="A1:E42"/>
  <sheetViews>
    <sheetView zoomScale="110" zoomScaleNormal="110" workbookViewId="0"/>
  </sheetViews>
  <sheetFormatPr defaultColWidth="9.625" defaultRowHeight="15" customHeight="1" x14ac:dyDescent="0.15"/>
  <cols>
    <col min="1" max="1" width="26.125" style="76" customWidth="1"/>
    <col min="2" max="4" width="20.625" style="76" customWidth="1"/>
    <col min="5" max="5" width="13.875" style="76" bestFit="1" customWidth="1"/>
    <col min="6" max="16384" width="9.625" style="76"/>
  </cols>
  <sheetData>
    <row r="1" spans="1:4" ht="15" customHeight="1" x14ac:dyDescent="0.15">
      <c r="A1" s="378" t="s">
        <v>562</v>
      </c>
    </row>
    <row r="3" spans="1:4" ht="15" customHeight="1" x14ac:dyDescent="0.15">
      <c r="A3" s="75" t="s">
        <v>471</v>
      </c>
    </row>
    <row r="4" spans="1:4" ht="15" customHeight="1" x14ac:dyDescent="0.15">
      <c r="A4" s="140" t="s">
        <v>472</v>
      </c>
      <c r="B4" s="158"/>
      <c r="C4" s="158"/>
      <c r="D4" s="98" t="s">
        <v>473</v>
      </c>
    </row>
    <row r="5" spans="1:4" ht="15" customHeight="1" x14ac:dyDescent="0.15">
      <c r="A5" s="80" t="s">
        <v>474</v>
      </c>
      <c r="B5" s="100" t="s">
        <v>81</v>
      </c>
      <c r="C5" s="81" t="s">
        <v>82</v>
      </c>
      <c r="D5" s="81" t="s">
        <v>83</v>
      </c>
    </row>
    <row r="6" spans="1:4" ht="15" customHeight="1" x14ac:dyDescent="0.15">
      <c r="A6" s="349" t="s">
        <v>475</v>
      </c>
      <c r="B6" s="350">
        <f t="shared" ref="B6:C6" si="0">SUM(B7:B12)</f>
        <v>12029484521</v>
      </c>
      <c r="C6" s="350">
        <f t="shared" si="0"/>
        <v>12302201309</v>
      </c>
      <c r="D6" s="350">
        <f>SUM(D7:D12)</f>
        <v>12685505085</v>
      </c>
    </row>
    <row r="7" spans="1:4" ht="15" customHeight="1" x14ac:dyDescent="0.15">
      <c r="A7" s="351" t="s">
        <v>476</v>
      </c>
      <c r="B7" s="56">
        <v>6698497899</v>
      </c>
      <c r="C7" s="56">
        <v>6917789377</v>
      </c>
      <c r="D7" s="56">
        <v>7245360276</v>
      </c>
    </row>
    <row r="8" spans="1:4" ht="15" customHeight="1" x14ac:dyDescent="0.15">
      <c r="A8" s="351" t="s">
        <v>477</v>
      </c>
      <c r="B8" s="56">
        <v>2725156233</v>
      </c>
      <c r="C8" s="56">
        <v>2809990009</v>
      </c>
      <c r="D8" s="56">
        <v>2806957706</v>
      </c>
    </row>
    <row r="9" spans="1:4" ht="15" customHeight="1" x14ac:dyDescent="0.15">
      <c r="A9" s="351" t="s">
        <v>478</v>
      </c>
      <c r="B9" s="56">
        <v>1766540468</v>
      </c>
      <c r="C9" s="56">
        <v>1798535181</v>
      </c>
      <c r="D9" s="56">
        <v>1896667108</v>
      </c>
    </row>
    <row r="10" spans="1:4" ht="15" customHeight="1" x14ac:dyDescent="0.15">
      <c r="A10" s="351" t="s">
        <v>479</v>
      </c>
      <c r="B10" s="56">
        <v>794578316</v>
      </c>
      <c r="C10" s="56">
        <v>737659658</v>
      </c>
      <c r="D10" s="56">
        <v>702084578</v>
      </c>
    </row>
    <row r="11" spans="1:4" ht="15" customHeight="1" x14ac:dyDescent="0.15">
      <c r="A11" s="351" t="s">
        <v>480</v>
      </c>
      <c r="B11" s="56">
        <v>22877332</v>
      </c>
      <c r="C11" s="56">
        <v>14455403</v>
      </c>
      <c r="D11" s="56">
        <v>9993429</v>
      </c>
    </row>
    <row r="12" spans="1:4" ht="15" customHeight="1" x14ac:dyDescent="0.15">
      <c r="A12" s="351" t="s">
        <v>481</v>
      </c>
      <c r="B12" s="56">
        <v>21834273</v>
      </c>
      <c r="C12" s="56">
        <v>23771681</v>
      </c>
      <c r="D12" s="56">
        <v>24441988</v>
      </c>
    </row>
    <row r="13" spans="1:4" ht="15" customHeight="1" x14ac:dyDescent="0.15">
      <c r="A13" s="352" t="s">
        <v>482</v>
      </c>
      <c r="B13" s="57">
        <f t="shared" ref="B13:C13" si="1">SUM(B14:B16)</f>
        <v>87147368</v>
      </c>
      <c r="C13" s="57">
        <f t="shared" si="1"/>
        <v>83833375</v>
      </c>
      <c r="D13" s="57">
        <f>SUM(D14:D16)</f>
        <v>81578629</v>
      </c>
    </row>
    <row r="14" spans="1:4" ht="15" customHeight="1" x14ac:dyDescent="0.15">
      <c r="A14" s="351" t="s">
        <v>483</v>
      </c>
      <c r="B14" s="56">
        <v>46075592</v>
      </c>
      <c r="C14" s="56">
        <v>35426165</v>
      </c>
      <c r="D14" s="56">
        <v>27753974</v>
      </c>
    </row>
    <row r="15" spans="1:4" ht="15" customHeight="1" x14ac:dyDescent="0.15">
      <c r="A15" s="351" t="s">
        <v>484</v>
      </c>
      <c r="B15" s="56">
        <v>38737277</v>
      </c>
      <c r="C15" s="56">
        <v>40010113</v>
      </c>
      <c r="D15" s="56">
        <v>38779655</v>
      </c>
    </row>
    <row r="16" spans="1:4" ht="15" customHeight="1" x14ac:dyDescent="0.15">
      <c r="A16" s="351" t="s">
        <v>485</v>
      </c>
      <c r="B16" s="56">
        <v>2334499</v>
      </c>
      <c r="C16" s="56">
        <v>8397097</v>
      </c>
      <c r="D16" s="56">
        <v>15045000</v>
      </c>
    </row>
    <row r="17" spans="1:5" ht="15" customHeight="1" x14ac:dyDescent="0.15">
      <c r="A17" s="352" t="s">
        <v>486</v>
      </c>
      <c r="B17" s="57">
        <f t="shared" ref="B17:C17" si="2">B18+B19</f>
        <v>12555624</v>
      </c>
      <c r="C17" s="57">
        <f t="shared" si="2"/>
        <v>6211242</v>
      </c>
      <c r="D17" s="57">
        <f>D18+D19</f>
        <v>4865305</v>
      </c>
    </row>
    <row r="18" spans="1:5" ht="15" customHeight="1" x14ac:dyDescent="0.15">
      <c r="A18" s="351" t="s">
        <v>487</v>
      </c>
      <c r="B18" s="56">
        <v>12555624</v>
      </c>
      <c r="C18" s="56">
        <v>6211242</v>
      </c>
      <c r="D18" s="56">
        <v>4865305</v>
      </c>
    </row>
    <row r="19" spans="1:5" ht="15" customHeight="1" x14ac:dyDescent="0.15">
      <c r="A19" s="351" t="s">
        <v>488</v>
      </c>
      <c r="B19" s="56">
        <v>0</v>
      </c>
      <c r="C19" s="56">
        <v>0</v>
      </c>
      <c r="D19" s="56">
        <v>0</v>
      </c>
    </row>
    <row r="20" spans="1:5" ht="15" customHeight="1" x14ac:dyDescent="0.15">
      <c r="A20" s="352" t="s">
        <v>489</v>
      </c>
      <c r="B20" s="353">
        <v>0</v>
      </c>
      <c r="C20" s="353">
        <v>0</v>
      </c>
      <c r="D20" s="353">
        <v>0</v>
      </c>
      <c r="E20" s="93"/>
    </row>
    <row r="21" spans="1:5" ht="15" customHeight="1" x14ac:dyDescent="0.15">
      <c r="A21" s="354" t="s">
        <v>490</v>
      </c>
      <c r="B21" s="184">
        <f t="shared" ref="B21:C21" si="3">SUM(B6,B13,B17,B20)</f>
        <v>12129187513</v>
      </c>
      <c r="C21" s="184">
        <f t="shared" si="3"/>
        <v>12392245926</v>
      </c>
      <c r="D21" s="184">
        <f>SUM(D6,D13,D17,D20)</f>
        <v>12771949019</v>
      </c>
    </row>
    <row r="23" spans="1:5" ht="15" customHeight="1" x14ac:dyDescent="0.15">
      <c r="A23" s="140" t="s">
        <v>491</v>
      </c>
    </row>
    <row r="24" spans="1:5" ht="15" customHeight="1" x14ac:dyDescent="0.15">
      <c r="A24" s="80" t="s">
        <v>492</v>
      </c>
      <c r="B24" s="100" t="s">
        <v>81</v>
      </c>
      <c r="C24" s="81" t="s">
        <v>82</v>
      </c>
      <c r="D24" s="81" t="s">
        <v>83</v>
      </c>
    </row>
    <row r="25" spans="1:5" ht="15" customHeight="1" x14ac:dyDescent="0.15">
      <c r="A25" s="349" t="s">
        <v>493</v>
      </c>
      <c r="B25" s="350">
        <f t="shared" ref="B25:C25" si="4">SUM(B26:B29)</f>
        <v>10085783818</v>
      </c>
      <c r="C25" s="350">
        <f t="shared" si="4"/>
        <v>10246397797</v>
      </c>
      <c r="D25" s="350">
        <f>SUM(D26:D29)</f>
        <v>10416765710</v>
      </c>
    </row>
    <row r="26" spans="1:5" ht="15" customHeight="1" x14ac:dyDescent="0.15">
      <c r="A26" s="351" t="s">
        <v>494</v>
      </c>
      <c r="B26" s="56">
        <v>6377858183</v>
      </c>
      <c r="C26" s="56">
        <v>6503970889</v>
      </c>
      <c r="D26" s="56">
        <v>6653069266</v>
      </c>
    </row>
    <row r="27" spans="1:5" ht="15" customHeight="1" x14ac:dyDescent="0.15">
      <c r="A27" s="351" t="s">
        <v>495</v>
      </c>
      <c r="B27" s="56">
        <v>2776518191</v>
      </c>
      <c r="C27" s="56">
        <v>2761643370</v>
      </c>
      <c r="D27" s="56">
        <v>2748401864</v>
      </c>
    </row>
    <row r="28" spans="1:5" ht="15" customHeight="1" x14ac:dyDescent="0.15">
      <c r="A28" s="351" t="s">
        <v>496</v>
      </c>
      <c r="B28" s="56">
        <v>770000000</v>
      </c>
      <c r="C28" s="56">
        <v>812000000</v>
      </c>
      <c r="D28" s="56">
        <v>862000000</v>
      </c>
    </row>
    <row r="29" spans="1:5" ht="15" customHeight="1" x14ac:dyDescent="0.15">
      <c r="A29" s="351" t="s">
        <v>497</v>
      </c>
      <c r="B29" s="56">
        <v>161407444</v>
      </c>
      <c r="C29" s="56">
        <v>168783538</v>
      </c>
      <c r="D29" s="56">
        <v>153294580</v>
      </c>
    </row>
    <row r="30" spans="1:5" ht="15" customHeight="1" x14ac:dyDescent="0.15">
      <c r="A30" s="352" t="s">
        <v>498</v>
      </c>
      <c r="B30" s="57">
        <f t="shared" ref="B30:C30" si="5">SUM(B31:B36)</f>
        <v>1646916790</v>
      </c>
      <c r="C30" s="57">
        <f t="shared" si="5"/>
        <v>1061376462</v>
      </c>
      <c r="D30" s="57">
        <f>SUM(D31:D36)</f>
        <v>902656024</v>
      </c>
    </row>
    <row r="31" spans="1:5" ht="15" customHeight="1" x14ac:dyDescent="0.15">
      <c r="A31" s="351" t="s">
        <v>499</v>
      </c>
      <c r="B31" s="56">
        <v>7368</v>
      </c>
      <c r="C31" s="56">
        <v>5735</v>
      </c>
      <c r="D31" s="56">
        <v>137068</v>
      </c>
    </row>
    <row r="32" spans="1:5" ht="15" customHeight="1" x14ac:dyDescent="0.15">
      <c r="A32" s="351" t="s">
        <v>496</v>
      </c>
      <c r="B32" s="56">
        <v>330000000</v>
      </c>
      <c r="C32" s="56">
        <v>539000000</v>
      </c>
      <c r="D32" s="56">
        <v>524000000</v>
      </c>
    </row>
    <row r="33" spans="1:4" ht="15" customHeight="1" x14ac:dyDescent="0.15">
      <c r="A33" s="351" t="s">
        <v>500</v>
      </c>
      <c r="B33" s="56">
        <v>0</v>
      </c>
      <c r="C33" s="56">
        <v>160000000</v>
      </c>
      <c r="D33" s="56">
        <v>0</v>
      </c>
    </row>
    <row r="34" spans="1:4" ht="15" customHeight="1" x14ac:dyDescent="0.15">
      <c r="A34" s="351" t="s">
        <v>501</v>
      </c>
      <c r="B34" s="56">
        <v>1175513098</v>
      </c>
      <c r="C34" s="56">
        <v>209368000</v>
      </c>
      <c r="D34" s="56">
        <v>15085600</v>
      </c>
    </row>
    <row r="35" spans="1:4" ht="15" customHeight="1" x14ac:dyDescent="0.15">
      <c r="A35" s="351" t="s">
        <v>502</v>
      </c>
      <c r="B35" s="56">
        <v>70823224</v>
      </c>
      <c r="C35" s="56">
        <v>70760257</v>
      </c>
      <c r="D35" s="56">
        <v>268915301</v>
      </c>
    </row>
    <row r="36" spans="1:4" ht="15" customHeight="1" x14ac:dyDescent="0.15">
      <c r="A36" s="351" t="s">
        <v>503</v>
      </c>
      <c r="B36" s="56">
        <v>70573100</v>
      </c>
      <c r="C36" s="56">
        <v>82242470</v>
      </c>
      <c r="D36" s="56">
        <v>94518055</v>
      </c>
    </row>
    <row r="37" spans="1:4" ht="15" customHeight="1" x14ac:dyDescent="0.15">
      <c r="A37" s="352" t="s">
        <v>504</v>
      </c>
      <c r="B37" s="57">
        <f t="shared" ref="B37:C37" si="6">SUM(B38:B39)</f>
        <v>150595414</v>
      </c>
      <c r="C37" s="57">
        <f t="shared" si="6"/>
        <v>412265367</v>
      </c>
      <c r="D37" s="57">
        <f>SUM(D38:D39)</f>
        <v>171980380</v>
      </c>
    </row>
    <row r="38" spans="1:4" ht="15" customHeight="1" x14ac:dyDescent="0.15">
      <c r="A38" s="355" t="s">
        <v>505</v>
      </c>
      <c r="B38" s="56">
        <v>150595414</v>
      </c>
      <c r="C38" s="56">
        <v>412265367</v>
      </c>
      <c r="D38" s="56">
        <v>171980380</v>
      </c>
    </row>
    <row r="39" spans="1:4" ht="15" customHeight="1" x14ac:dyDescent="0.15">
      <c r="A39" s="351" t="s">
        <v>506</v>
      </c>
      <c r="B39" s="56">
        <v>0</v>
      </c>
      <c r="C39" s="56">
        <v>0</v>
      </c>
      <c r="D39" s="56">
        <v>0</v>
      </c>
    </row>
    <row r="40" spans="1:4" ht="15" customHeight="1" x14ac:dyDescent="0.15">
      <c r="A40" s="352" t="s">
        <v>507</v>
      </c>
      <c r="B40" s="57">
        <v>245891491</v>
      </c>
      <c r="C40" s="57">
        <v>672206300</v>
      </c>
      <c r="D40" s="57">
        <v>1280546905</v>
      </c>
    </row>
    <row r="41" spans="1:4" ht="15" customHeight="1" x14ac:dyDescent="0.15">
      <c r="A41" s="354" t="s">
        <v>490</v>
      </c>
      <c r="B41" s="184">
        <f t="shared" ref="B41:C41" si="7">SUM(B25,B30,B37,B40)</f>
        <v>12129187513</v>
      </c>
      <c r="C41" s="184">
        <f t="shared" si="7"/>
        <v>12392245926</v>
      </c>
      <c r="D41" s="184">
        <f>SUM(D25,D30,D37,D40)</f>
        <v>12771949019</v>
      </c>
    </row>
    <row r="42" spans="1:4" ht="15" customHeight="1" x14ac:dyDescent="0.15">
      <c r="B42" s="74"/>
      <c r="C42" s="74"/>
      <c r="D42" s="74" t="s">
        <v>508</v>
      </c>
    </row>
  </sheetData>
  <phoneticPr fontId="2"/>
  <hyperlinks>
    <hyperlink ref="A1" location="目次!A1" display="目次へもどる" xr:uid="{C7755A73-8BE3-4487-90C8-B4ACFA247C7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B9E0-A393-4DD6-A874-38978517646E}">
  <sheetPr codeName="Sheet32">
    <pageSetUpPr fitToPage="1"/>
  </sheetPr>
  <dimension ref="A1:G12"/>
  <sheetViews>
    <sheetView zoomScale="110" zoomScaleNormal="110" workbookViewId="0"/>
  </sheetViews>
  <sheetFormatPr defaultColWidth="9.875" defaultRowHeight="15" customHeight="1" x14ac:dyDescent="0.15"/>
  <cols>
    <col min="1" max="1" width="11.125" style="76" customWidth="1"/>
    <col min="2" max="7" width="12.625" style="76" customWidth="1"/>
    <col min="8" max="16384" width="9.875" style="76"/>
  </cols>
  <sheetData>
    <row r="1" spans="1:7" ht="15" customHeight="1" x14ac:dyDescent="0.15">
      <c r="A1" s="378" t="s">
        <v>562</v>
      </c>
    </row>
    <row r="3" spans="1:7" ht="15" customHeight="1" x14ac:dyDescent="0.15">
      <c r="A3" s="75" t="s">
        <v>509</v>
      </c>
    </row>
    <row r="4" spans="1:7" ht="15" customHeight="1" x14ac:dyDescent="0.15">
      <c r="A4" s="42" t="s">
        <v>510</v>
      </c>
      <c r="B4" s="140"/>
    </row>
    <row r="5" spans="1:7" ht="15" customHeight="1" x14ac:dyDescent="0.15">
      <c r="A5" s="429" t="s">
        <v>511</v>
      </c>
      <c r="B5" s="148" t="s">
        <v>512</v>
      </c>
      <c r="C5" s="148" t="s">
        <v>513</v>
      </c>
      <c r="D5" s="148" t="s">
        <v>514</v>
      </c>
      <c r="E5" s="148" t="s">
        <v>513</v>
      </c>
      <c r="F5" s="150" t="s">
        <v>515</v>
      </c>
      <c r="G5" s="150"/>
    </row>
    <row r="6" spans="1:7" ht="15" customHeight="1" x14ac:dyDescent="0.15">
      <c r="A6" s="439"/>
      <c r="B6" s="151" t="s">
        <v>516</v>
      </c>
      <c r="C6" s="151" t="s">
        <v>517</v>
      </c>
      <c r="D6" s="151" t="s">
        <v>518</v>
      </c>
      <c r="E6" s="151" t="s">
        <v>517</v>
      </c>
      <c r="F6" s="99" t="s">
        <v>519</v>
      </c>
      <c r="G6" s="81" t="s">
        <v>520</v>
      </c>
    </row>
    <row r="7" spans="1:7" ht="15" customHeight="1" x14ac:dyDescent="0.15">
      <c r="A7" s="136" t="s">
        <v>521</v>
      </c>
      <c r="B7" s="131">
        <v>69532</v>
      </c>
      <c r="C7" s="356">
        <v>20.13</v>
      </c>
      <c r="D7" s="83">
        <v>46090</v>
      </c>
      <c r="E7" s="356">
        <v>29.03</v>
      </c>
      <c r="F7" s="83">
        <v>69532</v>
      </c>
      <c r="G7" s="83">
        <v>0</v>
      </c>
    </row>
    <row r="8" spans="1:7" ht="15" customHeight="1" x14ac:dyDescent="0.15">
      <c r="A8" s="137" t="s">
        <v>522</v>
      </c>
      <c r="B8" s="131">
        <v>66733</v>
      </c>
      <c r="C8" s="356">
        <v>19.36</v>
      </c>
      <c r="D8" s="83">
        <v>44748</v>
      </c>
      <c r="E8" s="356">
        <v>28.02</v>
      </c>
      <c r="F8" s="83">
        <v>66733</v>
      </c>
      <c r="G8" s="83">
        <v>0</v>
      </c>
    </row>
    <row r="9" spans="1:7" ht="15" customHeight="1" x14ac:dyDescent="0.15">
      <c r="A9" s="137">
        <v>4</v>
      </c>
      <c r="B9" s="131">
        <v>62777</v>
      </c>
      <c r="C9" s="356">
        <v>18.260000000000002</v>
      </c>
      <c r="D9" s="83">
        <v>42839</v>
      </c>
      <c r="E9" s="356">
        <v>26.61</v>
      </c>
      <c r="F9" s="83">
        <v>62777</v>
      </c>
      <c r="G9" s="83">
        <v>0</v>
      </c>
    </row>
    <row r="10" spans="1:7" ht="15" customHeight="1" x14ac:dyDescent="0.15">
      <c r="A10" s="137">
        <v>5</v>
      </c>
      <c r="B10" s="131">
        <v>59828</v>
      </c>
      <c r="C10" s="356">
        <v>17.46</v>
      </c>
      <c r="D10" s="83">
        <v>41531</v>
      </c>
      <c r="E10" s="356">
        <v>25.58</v>
      </c>
      <c r="F10" s="83">
        <v>59828</v>
      </c>
      <c r="G10" s="83">
        <v>0</v>
      </c>
    </row>
    <row r="11" spans="1:7" ht="15" customHeight="1" x14ac:dyDescent="0.15">
      <c r="A11" s="103">
        <v>6</v>
      </c>
      <c r="B11" s="104">
        <v>56477</v>
      </c>
      <c r="C11" s="357">
        <v>16.510000000000002</v>
      </c>
      <c r="D11" s="105">
        <v>39778</v>
      </c>
      <c r="E11" s="357">
        <v>24.26</v>
      </c>
      <c r="F11" s="105">
        <v>56477</v>
      </c>
      <c r="G11" s="105">
        <v>0</v>
      </c>
    </row>
    <row r="12" spans="1:7" ht="15" customHeight="1" x14ac:dyDescent="0.15">
      <c r="G12" s="74" t="s">
        <v>523</v>
      </c>
    </row>
  </sheetData>
  <mergeCells count="1">
    <mergeCell ref="A5:A6"/>
  </mergeCells>
  <phoneticPr fontId="2"/>
  <hyperlinks>
    <hyperlink ref="A1" location="目次!A1" display="目次へもどる" xr:uid="{FB26F46E-FD40-4427-A103-F89A06D5FB2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70FA-F9C2-48C0-8B52-90AD546CA97D}">
  <sheetPr codeName="Sheet33">
    <pageSetUpPr fitToPage="1"/>
  </sheetPr>
  <dimension ref="A1:G21"/>
  <sheetViews>
    <sheetView zoomScale="110" zoomScaleNormal="110" workbookViewId="0"/>
  </sheetViews>
  <sheetFormatPr defaultColWidth="9.625" defaultRowHeight="15.75" customHeight="1" x14ac:dyDescent="0.15"/>
  <cols>
    <col min="1" max="1" width="18.625" style="325" customWidth="1"/>
    <col min="2" max="7" width="11.125" style="325" customWidth="1"/>
    <col min="8" max="16384" width="9.625" style="325"/>
  </cols>
  <sheetData>
    <row r="1" spans="1:7" s="109" customFormat="1" ht="15" customHeight="1" x14ac:dyDescent="0.15">
      <c r="A1" s="380" t="s">
        <v>562</v>
      </c>
    </row>
    <row r="2" spans="1:7" s="109" customFormat="1" ht="15" customHeight="1" x14ac:dyDescent="0.15"/>
    <row r="3" spans="1:7" ht="15" customHeight="1" x14ac:dyDescent="0.15">
      <c r="A3" s="358" t="s">
        <v>524</v>
      </c>
      <c r="B3" s="359"/>
      <c r="C3" s="359"/>
      <c r="D3" s="359"/>
    </row>
    <row r="4" spans="1:7" ht="15" customHeight="1" x14ac:dyDescent="0.15">
      <c r="A4" s="244" t="s">
        <v>525</v>
      </c>
    </row>
    <row r="5" spans="1:7" ht="15" customHeight="1" x14ac:dyDescent="0.15">
      <c r="A5" s="543" t="s">
        <v>526</v>
      </c>
      <c r="B5" s="427" t="s">
        <v>527</v>
      </c>
      <c r="C5" s="411"/>
      <c r="D5" s="463" t="s">
        <v>83</v>
      </c>
      <c r="E5" s="427"/>
      <c r="F5" s="463" t="s">
        <v>528</v>
      </c>
      <c r="G5" s="427"/>
    </row>
    <row r="6" spans="1:7" ht="15" customHeight="1" x14ac:dyDescent="0.15">
      <c r="A6" s="544"/>
      <c r="B6" s="113" t="s">
        <v>529</v>
      </c>
      <c r="C6" s="113" t="s">
        <v>530</v>
      </c>
      <c r="D6" s="113" t="s">
        <v>529</v>
      </c>
      <c r="E6" s="112" t="s">
        <v>530</v>
      </c>
      <c r="F6" s="113" t="s">
        <v>529</v>
      </c>
      <c r="G6" s="112" t="s">
        <v>530</v>
      </c>
    </row>
    <row r="7" spans="1:7" ht="15" customHeight="1" x14ac:dyDescent="0.15">
      <c r="A7" s="55" t="s">
        <v>531</v>
      </c>
      <c r="B7" s="360">
        <v>0.63119999999999998</v>
      </c>
      <c r="C7" s="360">
        <v>7.8E-2</v>
      </c>
      <c r="D7" s="360">
        <v>0.60899999999999999</v>
      </c>
      <c r="E7" s="360">
        <v>7.4999999999999997E-2</v>
      </c>
      <c r="F7" s="360">
        <v>0.62</v>
      </c>
      <c r="G7" s="360">
        <v>7.4999999999999997E-2</v>
      </c>
    </row>
    <row r="8" spans="1:7" ht="15" customHeight="1" x14ac:dyDescent="0.15">
      <c r="A8" s="124" t="s">
        <v>532</v>
      </c>
      <c r="B8" s="361">
        <v>0.36880000000000002</v>
      </c>
      <c r="C8" s="362">
        <v>29000</v>
      </c>
      <c r="D8" s="361">
        <v>0.39100000000000001</v>
      </c>
      <c r="E8" s="362">
        <v>31900</v>
      </c>
      <c r="F8" s="361">
        <v>0.38</v>
      </c>
      <c r="G8" s="362">
        <v>31900</v>
      </c>
    </row>
    <row r="9" spans="1:7" ht="15" customHeight="1" x14ac:dyDescent="0.15"/>
    <row r="10" spans="1:7" ht="15" customHeight="1" x14ac:dyDescent="0.15">
      <c r="A10" s="244" t="s">
        <v>533</v>
      </c>
    </row>
    <row r="11" spans="1:7" ht="15" customHeight="1" x14ac:dyDescent="0.15">
      <c r="A11" s="543" t="s">
        <v>526</v>
      </c>
      <c r="B11" s="427" t="s">
        <v>527</v>
      </c>
      <c r="C11" s="411"/>
      <c r="D11" s="463" t="s">
        <v>83</v>
      </c>
      <c r="E11" s="427"/>
      <c r="F11" s="463" t="s">
        <v>528</v>
      </c>
      <c r="G11" s="427"/>
    </row>
    <row r="12" spans="1:7" ht="15" customHeight="1" x14ac:dyDescent="0.15">
      <c r="A12" s="544"/>
      <c r="B12" s="113" t="s">
        <v>529</v>
      </c>
      <c r="C12" s="113" t="s">
        <v>530</v>
      </c>
      <c r="D12" s="113" t="s">
        <v>529</v>
      </c>
      <c r="E12" s="112" t="s">
        <v>530</v>
      </c>
      <c r="F12" s="113" t="s">
        <v>529</v>
      </c>
      <c r="G12" s="112" t="s">
        <v>530</v>
      </c>
    </row>
    <row r="13" spans="1:7" ht="15" customHeight="1" x14ac:dyDescent="0.15">
      <c r="A13" s="55" t="s">
        <v>531</v>
      </c>
      <c r="B13" s="360">
        <v>0.59960000000000002</v>
      </c>
      <c r="C13" s="360">
        <v>2.1999999999999999E-2</v>
      </c>
      <c r="D13" s="360">
        <v>0.59470000000000001</v>
      </c>
      <c r="E13" s="360">
        <v>2.1999999999999999E-2</v>
      </c>
      <c r="F13" s="360">
        <v>0.60270000000000001</v>
      </c>
      <c r="G13" s="360">
        <v>2.1999999999999999E-2</v>
      </c>
    </row>
    <row r="14" spans="1:7" ht="15" customHeight="1" x14ac:dyDescent="0.15">
      <c r="A14" s="124" t="s">
        <v>532</v>
      </c>
      <c r="B14" s="361">
        <v>0.40039999999999998</v>
      </c>
      <c r="C14" s="362">
        <v>11500</v>
      </c>
      <c r="D14" s="361">
        <v>0.40529999999999999</v>
      </c>
      <c r="E14" s="362">
        <v>12000</v>
      </c>
      <c r="F14" s="361">
        <v>0.39729999999999999</v>
      </c>
      <c r="G14" s="362">
        <v>12000</v>
      </c>
    </row>
    <row r="15" spans="1:7" ht="15" customHeight="1" x14ac:dyDescent="0.15">
      <c r="B15" s="363"/>
    </row>
    <row r="16" spans="1:7" ht="15" customHeight="1" x14ac:dyDescent="0.15">
      <c r="A16" s="244" t="s">
        <v>534</v>
      </c>
    </row>
    <row r="17" spans="1:7" ht="15" customHeight="1" x14ac:dyDescent="0.15">
      <c r="A17" s="543" t="s">
        <v>526</v>
      </c>
      <c r="B17" s="427" t="s">
        <v>527</v>
      </c>
      <c r="C17" s="411"/>
      <c r="D17" s="463" t="s">
        <v>83</v>
      </c>
      <c r="E17" s="427"/>
      <c r="F17" s="463" t="s">
        <v>528</v>
      </c>
      <c r="G17" s="427"/>
    </row>
    <row r="18" spans="1:7" ht="15" customHeight="1" x14ac:dyDescent="0.15">
      <c r="A18" s="544"/>
      <c r="B18" s="113" t="s">
        <v>529</v>
      </c>
      <c r="C18" s="113" t="s">
        <v>530</v>
      </c>
      <c r="D18" s="113" t="s">
        <v>529</v>
      </c>
      <c r="E18" s="112" t="s">
        <v>530</v>
      </c>
      <c r="F18" s="113" t="s">
        <v>529</v>
      </c>
      <c r="G18" s="112" t="s">
        <v>530</v>
      </c>
    </row>
    <row r="19" spans="1:7" ht="15" customHeight="1" x14ac:dyDescent="0.15">
      <c r="A19" s="55" t="s">
        <v>531</v>
      </c>
      <c r="B19" s="360">
        <v>0.59609999999999996</v>
      </c>
      <c r="C19" s="360">
        <v>2.4500000000000001E-2</v>
      </c>
      <c r="D19" s="360">
        <v>0.59040000000000004</v>
      </c>
      <c r="E19" s="360">
        <v>2.5000000000000001E-2</v>
      </c>
      <c r="F19" s="360">
        <v>0.60489999999999999</v>
      </c>
      <c r="G19" s="360">
        <v>2.5000000000000001E-2</v>
      </c>
    </row>
    <row r="20" spans="1:7" ht="15" customHeight="1" x14ac:dyDescent="0.15">
      <c r="A20" s="124" t="s">
        <v>532</v>
      </c>
      <c r="B20" s="361">
        <v>0.40389999999999998</v>
      </c>
      <c r="C20" s="362">
        <v>10500</v>
      </c>
      <c r="D20" s="361">
        <v>0.40960000000000002</v>
      </c>
      <c r="E20" s="362">
        <v>11500</v>
      </c>
      <c r="F20" s="361">
        <v>0.39510000000000001</v>
      </c>
      <c r="G20" s="362">
        <v>11500</v>
      </c>
    </row>
    <row r="21" spans="1:7" ht="15" customHeight="1" x14ac:dyDescent="0.15">
      <c r="A21" s="325" t="s">
        <v>535</v>
      </c>
      <c r="G21" s="127" t="s">
        <v>536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A1" display="目次へもどる" xr:uid="{C75A972D-32D4-40C7-8D26-BD10ADB7BE0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1B85-850F-4EBA-920C-E63F60640E40}">
  <sheetPr codeName="Sheet34">
    <pageSetUpPr fitToPage="1"/>
  </sheetPr>
  <dimension ref="A1:E13"/>
  <sheetViews>
    <sheetView zoomScale="110" zoomScaleNormal="110" workbookViewId="0"/>
  </sheetViews>
  <sheetFormatPr defaultColWidth="11.5" defaultRowHeight="15" customHeight="1" x14ac:dyDescent="0.15"/>
  <cols>
    <col min="1" max="1" width="12.625" style="97" customWidth="1"/>
    <col min="2" max="2" width="10.625" style="97" customWidth="1"/>
    <col min="3" max="5" width="21.125" style="97" customWidth="1"/>
    <col min="6" max="16384" width="11.5" style="97"/>
  </cols>
  <sheetData>
    <row r="1" spans="1:5" ht="15" customHeight="1" x14ac:dyDescent="0.15">
      <c r="A1" s="381" t="s">
        <v>562</v>
      </c>
    </row>
    <row r="3" spans="1:5" ht="15" customHeight="1" x14ac:dyDescent="0.15">
      <c r="A3" s="75" t="s">
        <v>537</v>
      </c>
    </row>
    <row r="4" spans="1:5" ht="15" customHeight="1" x14ac:dyDescent="0.15">
      <c r="A4" s="97" t="s">
        <v>538</v>
      </c>
      <c r="E4" s="79" t="s">
        <v>539</v>
      </c>
    </row>
    <row r="5" spans="1:5" ht="15" customHeight="1" x14ac:dyDescent="0.15">
      <c r="A5" s="545" t="s">
        <v>540</v>
      </c>
      <c r="B5" s="433"/>
      <c r="C5" s="80" t="s">
        <v>81</v>
      </c>
      <c r="D5" s="100" t="s">
        <v>82</v>
      </c>
      <c r="E5" s="80" t="s">
        <v>83</v>
      </c>
    </row>
    <row r="6" spans="1:5" ht="15" customHeight="1" x14ac:dyDescent="0.15">
      <c r="A6" s="546" t="s">
        <v>541</v>
      </c>
      <c r="B6" s="364" t="s">
        <v>542</v>
      </c>
      <c r="C6" s="130">
        <v>44265</v>
      </c>
      <c r="D6" s="106">
        <v>42415</v>
      </c>
      <c r="E6" s="106">
        <v>40996</v>
      </c>
    </row>
    <row r="7" spans="1:5" ht="15" customHeight="1" x14ac:dyDescent="0.15">
      <c r="A7" s="547"/>
      <c r="B7" s="87" t="s">
        <v>543</v>
      </c>
      <c r="C7" s="91">
        <v>65535</v>
      </c>
      <c r="D7" s="53">
        <v>61777</v>
      </c>
      <c r="E7" s="53">
        <v>58625</v>
      </c>
    </row>
    <row r="8" spans="1:5" ht="15" customHeight="1" x14ac:dyDescent="0.15">
      <c r="A8" s="548" t="s">
        <v>544</v>
      </c>
      <c r="B8" s="549"/>
      <c r="C8" s="365">
        <v>31238824</v>
      </c>
      <c r="D8" s="366">
        <v>30042559</v>
      </c>
      <c r="E8" s="366">
        <v>29517904</v>
      </c>
    </row>
    <row r="9" spans="1:5" ht="15" customHeight="1" x14ac:dyDescent="0.15">
      <c r="A9" s="548" t="s">
        <v>545</v>
      </c>
      <c r="B9" s="549"/>
      <c r="C9" s="365">
        <v>30609428</v>
      </c>
      <c r="D9" s="366">
        <v>29420756</v>
      </c>
      <c r="E9" s="366">
        <v>28590619</v>
      </c>
    </row>
    <row r="10" spans="1:5" ht="15" customHeight="1" x14ac:dyDescent="0.15">
      <c r="A10" s="550" t="s">
        <v>546</v>
      </c>
      <c r="B10" s="367" t="s">
        <v>547</v>
      </c>
      <c r="C10" s="89">
        <v>7043439</v>
      </c>
      <c r="D10" s="50">
        <v>6522793</v>
      </c>
      <c r="E10" s="50">
        <v>6436564</v>
      </c>
    </row>
    <row r="11" spans="1:5" ht="15" customHeight="1" x14ac:dyDescent="0.15">
      <c r="A11" s="551"/>
      <c r="B11" s="369" t="s">
        <v>548</v>
      </c>
      <c r="C11" s="83">
        <v>6467090</v>
      </c>
      <c r="D11" s="56">
        <v>6026438</v>
      </c>
      <c r="E11" s="56">
        <v>5970694</v>
      </c>
    </row>
    <row r="12" spans="1:5" ht="15" customHeight="1" x14ac:dyDescent="0.15">
      <c r="A12" s="552"/>
      <c r="B12" s="370" t="s">
        <v>549</v>
      </c>
      <c r="C12" s="357">
        <v>91.83</v>
      </c>
      <c r="D12" s="371">
        <v>92.4</v>
      </c>
      <c r="E12" s="371">
        <v>92.76</v>
      </c>
    </row>
    <row r="13" spans="1:5" ht="15" customHeight="1" x14ac:dyDescent="0.15">
      <c r="E13" s="127" t="s">
        <v>550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 xr:uid="{1620D41E-B175-49B7-9F78-05D3AF5DCD4F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EC67-712A-4B49-ABFD-86786C0863D3}">
  <sheetPr codeName="Sheet35">
    <pageSetUpPr fitToPage="1"/>
  </sheetPr>
  <dimension ref="A1:D11"/>
  <sheetViews>
    <sheetView zoomScale="110" zoomScaleNormal="110" workbookViewId="0"/>
  </sheetViews>
  <sheetFormatPr defaultColWidth="11.5" defaultRowHeight="15" customHeight="1" x14ac:dyDescent="0.15"/>
  <cols>
    <col min="1" max="1" width="18.625" style="97" customWidth="1"/>
    <col min="2" max="4" width="14.625" style="97" customWidth="1"/>
    <col min="5" max="16384" width="11.5" style="97"/>
  </cols>
  <sheetData>
    <row r="1" spans="1:4" ht="15" customHeight="1" x14ac:dyDescent="0.15">
      <c r="A1" s="381" t="s">
        <v>562</v>
      </c>
    </row>
    <row r="3" spans="1:4" ht="15" customHeight="1" x14ac:dyDescent="0.15">
      <c r="A3" s="109" t="s">
        <v>551</v>
      </c>
      <c r="B3" s="368"/>
      <c r="D3" s="79" t="s">
        <v>552</v>
      </c>
    </row>
    <row r="4" spans="1:4" ht="15" customHeight="1" x14ac:dyDescent="0.15">
      <c r="A4" s="464" t="s">
        <v>3</v>
      </c>
      <c r="B4" s="100" t="s">
        <v>553</v>
      </c>
      <c r="C4" s="99" t="s">
        <v>554</v>
      </c>
      <c r="D4" s="80" t="s">
        <v>555</v>
      </c>
    </row>
    <row r="5" spans="1:4" ht="15" customHeight="1" x14ac:dyDescent="0.15">
      <c r="A5" s="553"/>
      <c r="B5" s="113" t="s">
        <v>556</v>
      </c>
      <c r="C5" s="113" t="s">
        <v>556</v>
      </c>
      <c r="D5" s="112" t="s">
        <v>556</v>
      </c>
    </row>
    <row r="6" spans="1:4" ht="15" customHeight="1" x14ac:dyDescent="0.15">
      <c r="A6" s="372" t="s">
        <v>557</v>
      </c>
      <c r="B6" s="129">
        <v>17565459</v>
      </c>
      <c r="C6" s="83">
        <v>16955289</v>
      </c>
      <c r="D6" s="130">
        <v>16280435</v>
      </c>
    </row>
    <row r="7" spans="1:4" ht="15" customHeight="1" x14ac:dyDescent="0.15">
      <c r="A7" s="373" t="s">
        <v>558</v>
      </c>
      <c r="B7" s="131">
        <v>183481</v>
      </c>
      <c r="C7" s="83">
        <v>175510</v>
      </c>
      <c r="D7" s="83">
        <v>183045</v>
      </c>
    </row>
    <row r="8" spans="1:4" ht="15" customHeight="1" x14ac:dyDescent="0.15">
      <c r="A8" s="205" t="s">
        <v>559</v>
      </c>
      <c r="B8" s="131">
        <v>2587007</v>
      </c>
      <c r="C8" s="83">
        <v>2541938</v>
      </c>
      <c r="D8" s="83">
        <v>2508029</v>
      </c>
    </row>
    <row r="9" spans="1:4" ht="15" customHeight="1" x14ac:dyDescent="0.15">
      <c r="A9" s="374" t="s">
        <v>560</v>
      </c>
      <c r="B9" s="104">
        <v>161507</v>
      </c>
      <c r="C9" s="105">
        <v>134441</v>
      </c>
      <c r="D9" s="105">
        <v>142563</v>
      </c>
    </row>
    <row r="10" spans="1:4" ht="15" customHeight="1" x14ac:dyDescent="0.15">
      <c r="A10" s="375" t="s">
        <v>129</v>
      </c>
      <c r="B10" s="376">
        <f>SUM(B6:B9)</f>
        <v>20497454</v>
      </c>
      <c r="C10" s="377">
        <f>SUM(C6:C9)</f>
        <v>19807178</v>
      </c>
      <c r="D10" s="377">
        <f t="shared" ref="D10" si="0">SUM(D6:D9)</f>
        <v>19114072</v>
      </c>
    </row>
    <row r="11" spans="1:4" ht="15" customHeight="1" x14ac:dyDescent="0.15">
      <c r="A11" s="267"/>
      <c r="D11" s="127" t="s">
        <v>536</v>
      </c>
    </row>
  </sheetData>
  <mergeCells count="1">
    <mergeCell ref="A4:A5"/>
  </mergeCells>
  <phoneticPr fontId="2"/>
  <hyperlinks>
    <hyperlink ref="A1" location="目次!A1" display="目次へもどる" xr:uid="{B4980465-7016-4DD2-8B31-8315736A9CD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537E-8398-4A42-A3E1-673DD0267C9F}">
  <sheetPr codeName="Sheet3">
    <pageSetUpPr fitToPage="1"/>
  </sheetPr>
  <dimension ref="A1:I12"/>
  <sheetViews>
    <sheetView zoomScale="110" zoomScaleNormal="110" workbookViewId="0"/>
  </sheetViews>
  <sheetFormatPr defaultColWidth="9.875" defaultRowHeight="15" customHeight="1" x14ac:dyDescent="0.15"/>
  <cols>
    <col min="1" max="1" width="11.125" style="41" customWidth="1"/>
    <col min="2" max="2" width="13.625" style="41" customWidth="1"/>
    <col min="3" max="9" width="8.625" style="41" customWidth="1"/>
    <col min="10" max="16384" width="9.875" style="41"/>
  </cols>
  <sheetData>
    <row r="1" spans="1:9" s="76" customFormat="1" ht="15" customHeight="1" x14ac:dyDescent="0.15">
      <c r="A1" s="378" t="s">
        <v>562</v>
      </c>
    </row>
    <row r="2" spans="1:9" s="76" customFormat="1" ht="15" customHeight="1" x14ac:dyDescent="0.15"/>
    <row r="3" spans="1:9" ht="15" customHeight="1" x14ac:dyDescent="0.15">
      <c r="A3" s="39" t="s">
        <v>44</v>
      </c>
      <c r="B3" s="40"/>
      <c r="C3" s="40"/>
      <c r="D3" s="40"/>
      <c r="E3" s="40"/>
      <c r="F3" s="40"/>
      <c r="G3" s="40"/>
      <c r="H3" s="40"/>
      <c r="I3" s="40"/>
    </row>
    <row r="4" spans="1:9" ht="15" customHeight="1" x14ac:dyDescent="0.15">
      <c r="A4" s="42" t="s">
        <v>45</v>
      </c>
      <c r="B4" s="43"/>
      <c r="C4" s="43"/>
      <c r="D4" s="43"/>
      <c r="E4" s="43"/>
      <c r="F4" s="43"/>
      <c r="G4" s="43"/>
      <c r="H4" s="43"/>
      <c r="I4" s="43"/>
    </row>
    <row r="5" spans="1:9" ht="30" customHeight="1" x14ac:dyDescent="0.15">
      <c r="A5" s="44" t="s">
        <v>46</v>
      </c>
      <c r="B5" s="44" t="s">
        <v>3</v>
      </c>
      <c r="C5" s="45" t="s">
        <v>47</v>
      </c>
      <c r="D5" s="46" t="s">
        <v>48</v>
      </c>
      <c r="E5" s="46" t="s">
        <v>49</v>
      </c>
      <c r="F5" s="46" t="s">
        <v>50</v>
      </c>
      <c r="G5" s="46" t="s">
        <v>51</v>
      </c>
      <c r="H5" s="46" t="s">
        <v>52</v>
      </c>
      <c r="I5" s="47" t="s">
        <v>53</v>
      </c>
    </row>
    <row r="6" spans="1:9" ht="15" customHeight="1" x14ac:dyDescent="0.15">
      <c r="A6" s="397" t="s">
        <v>54</v>
      </c>
      <c r="B6" s="48" t="s">
        <v>55</v>
      </c>
      <c r="C6" s="49">
        <f t="shared" ref="C6:C11" si="0">SUM(D6:I6)</f>
        <v>819</v>
      </c>
      <c r="D6" s="50">
        <v>15</v>
      </c>
      <c r="E6" s="50">
        <v>202</v>
      </c>
      <c r="F6" s="50">
        <v>171</v>
      </c>
      <c r="G6" s="50">
        <v>10</v>
      </c>
      <c r="H6" s="50">
        <v>46</v>
      </c>
      <c r="I6" s="50">
        <v>375</v>
      </c>
    </row>
    <row r="7" spans="1:9" ht="15" customHeight="1" x14ac:dyDescent="0.15">
      <c r="A7" s="398"/>
      <c r="B7" s="51" t="s">
        <v>56</v>
      </c>
      <c r="C7" s="52">
        <f t="shared" si="0"/>
        <v>3288</v>
      </c>
      <c r="D7" s="53">
        <v>3113</v>
      </c>
      <c r="E7" s="53">
        <v>169</v>
      </c>
      <c r="F7" s="54" t="s">
        <v>57</v>
      </c>
      <c r="G7" s="53">
        <v>6</v>
      </c>
      <c r="H7" s="54" t="s">
        <v>57</v>
      </c>
      <c r="I7" s="54" t="s">
        <v>57</v>
      </c>
    </row>
    <row r="8" spans="1:9" ht="15" customHeight="1" x14ac:dyDescent="0.15">
      <c r="A8" s="399" t="s">
        <v>58</v>
      </c>
      <c r="B8" s="55" t="s">
        <v>55</v>
      </c>
      <c r="C8" s="10">
        <f t="shared" si="0"/>
        <v>829</v>
      </c>
      <c r="D8" s="56">
        <v>15</v>
      </c>
      <c r="E8" s="12">
        <v>210</v>
      </c>
      <c r="F8" s="12">
        <v>171</v>
      </c>
      <c r="G8" s="56">
        <v>9</v>
      </c>
      <c r="H8" s="12">
        <v>44</v>
      </c>
      <c r="I8" s="12">
        <v>380</v>
      </c>
    </row>
    <row r="9" spans="1:9" ht="15" customHeight="1" x14ac:dyDescent="0.15">
      <c r="A9" s="400"/>
      <c r="B9" s="51" t="s">
        <v>56</v>
      </c>
      <c r="C9" s="52">
        <f t="shared" si="0"/>
        <v>3271</v>
      </c>
      <c r="D9" s="53">
        <v>3115</v>
      </c>
      <c r="E9" s="53">
        <v>150</v>
      </c>
      <c r="F9" s="54" t="s">
        <v>43</v>
      </c>
      <c r="G9" s="53">
        <v>6</v>
      </c>
      <c r="H9" s="54" t="s">
        <v>43</v>
      </c>
      <c r="I9" s="54" t="s">
        <v>43</v>
      </c>
    </row>
    <row r="10" spans="1:9" ht="15" customHeight="1" x14ac:dyDescent="0.15">
      <c r="A10" s="399" t="s">
        <v>59</v>
      </c>
      <c r="B10" s="55" t="s">
        <v>55</v>
      </c>
      <c r="C10" s="10">
        <f t="shared" si="0"/>
        <v>839</v>
      </c>
      <c r="D10" s="56">
        <v>15</v>
      </c>
      <c r="E10" s="12">
        <v>217</v>
      </c>
      <c r="F10" s="12">
        <v>170</v>
      </c>
      <c r="G10" s="56">
        <v>11</v>
      </c>
      <c r="H10" s="12">
        <v>44</v>
      </c>
      <c r="I10" s="12">
        <v>382</v>
      </c>
    </row>
    <row r="11" spans="1:9" ht="15" customHeight="1" x14ac:dyDescent="0.15">
      <c r="A11" s="399"/>
      <c r="B11" s="55" t="s">
        <v>56</v>
      </c>
      <c r="C11" s="57">
        <f t="shared" si="0"/>
        <v>3222</v>
      </c>
      <c r="D11" s="56">
        <v>3066</v>
      </c>
      <c r="E11" s="56">
        <v>150</v>
      </c>
      <c r="F11" s="54" t="s">
        <v>57</v>
      </c>
      <c r="G11" s="56">
        <v>6</v>
      </c>
      <c r="H11" s="58" t="s">
        <v>43</v>
      </c>
      <c r="I11" s="58" t="s">
        <v>43</v>
      </c>
    </row>
    <row r="12" spans="1:9" ht="15" customHeight="1" x14ac:dyDescent="0.15">
      <c r="A12" s="59" t="s">
        <v>60</v>
      </c>
      <c r="B12" s="60"/>
      <c r="C12" s="60"/>
      <c r="D12" s="60"/>
      <c r="E12" s="60"/>
      <c r="F12" s="60"/>
      <c r="G12" s="60"/>
      <c r="H12" s="60"/>
      <c r="I12" s="61" t="s">
        <v>61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 xr:uid="{6B76A7B7-865A-4BFC-A9EE-7490BFE428C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DB2A-5445-4B68-A96C-C5CAF70F9B3F}">
  <sheetPr codeName="Sheet4">
    <pageSetUpPr fitToPage="1"/>
  </sheetPr>
  <dimension ref="A1:I11"/>
  <sheetViews>
    <sheetView zoomScale="110" zoomScaleNormal="110" workbookViewId="0"/>
  </sheetViews>
  <sheetFormatPr defaultColWidth="9.875" defaultRowHeight="15" customHeight="1" x14ac:dyDescent="0.15"/>
  <cols>
    <col min="1" max="1" width="11.125" style="3" customWidth="1"/>
    <col min="2" max="9" width="9.375" style="3" customWidth="1"/>
    <col min="10" max="16384" width="9.875" style="3"/>
  </cols>
  <sheetData>
    <row r="1" spans="1:9" ht="15" customHeight="1" x14ac:dyDescent="0.15">
      <c r="A1" s="378" t="s">
        <v>562</v>
      </c>
    </row>
    <row r="3" spans="1:9" ht="15" customHeight="1" x14ac:dyDescent="0.15">
      <c r="A3" s="1" t="s">
        <v>62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15">
      <c r="A4" s="62" t="s">
        <v>63</v>
      </c>
      <c r="B4" s="63"/>
      <c r="C4" s="63"/>
      <c r="D4" s="63"/>
      <c r="E4" s="63"/>
      <c r="F4" s="63"/>
      <c r="G4" s="63"/>
      <c r="H4" s="63"/>
      <c r="I4" s="64" t="s">
        <v>2</v>
      </c>
    </row>
    <row r="5" spans="1:9" s="68" customFormat="1" ht="30" customHeight="1" x14ac:dyDescent="0.15">
      <c r="A5" s="65" t="s">
        <v>64</v>
      </c>
      <c r="B5" s="66" t="s">
        <v>65</v>
      </c>
      <c r="C5" s="66" t="s">
        <v>66</v>
      </c>
      <c r="D5" s="66" t="s">
        <v>67</v>
      </c>
      <c r="E5" s="66" t="s">
        <v>68</v>
      </c>
      <c r="F5" s="66" t="s">
        <v>69</v>
      </c>
      <c r="G5" s="66" t="s">
        <v>70</v>
      </c>
      <c r="H5" s="66" t="s">
        <v>71</v>
      </c>
      <c r="I5" s="67" t="s">
        <v>72</v>
      </c>
    </row>
    <row r="6" spans="1:9" ht="15" customHeight="1" x14ac:dyDescent="0.15">
      <c r="A6" s="69" t="s">
        <v>73</v>
      </c>
      <c r="B6" s="12">
        <v>797</v>
      </c>
      <c r="C6" s="12">
        <v>268</v>
      </c>
      <c r="D6" s="12">
        <v>810</v>
      </c>
      <c r="E6" s="12">
        <v>104</v>
      </c>
      <c r="F6" s="12">
        <v>2918</v>
      </c>
      <c r="G6" s="12">
        <v>69</v>
      </c>
      <c r="H6" s="12">
        <v>60</v>
      </c>
      <c r="I6" s="12">
        <v>324</v>
      </c>
    </row>
    <row r="7" spans="1:9" ht="15" customHeight="1" x14ac:dyDescent="0.15">
      <c r="A7" s="70" t="s">
        <v>74</v>
      </c>
      <c r="B7" s="12">
        <v>855</v>
      </c>
      <c r="C7" s="12">
        <v>263</v>
      </c>
      <c r="D7" s="12">
        <v>859</v>
      </c>
      <c r="E7" s="12">
        <v>107</v>
      </c>
      <c r="F7" s="12">
        <v>3049</v>
      </c>
      <c r="G7" s="12">
        <v>71</v>
      </c>
      <c r="H7" s="12">
        <v>49</v>
      </c>
      <c r="I7" s="12">
        <v>362</v>
      </c>
    </row>
    <row r="8" spans="1:9" ht="15" customHeight="1" x14ac:dyDescent="0.15">
      <c r="A8" s="70" t="s">
        <v>75</v>
      </c>
      <c r="B8" s="71">
        <v>917</v>
      </c>
      <c r="C8" s="58">
        <v>289</v>
      </c>
      <c r="D8" s="58">
        <v>894</v>
      </c>
      <c r="E8" s="58">
        <v>114</v>
      </c>
      <c r="F8" s="58">
        <v>3211</v>
      </c>
      <c r="G8" s="58">
        <v>83</v>
      </c>
      <c r="H8" s="58">
        <v>15</v>
      </c>
      <c r="I8" s="58">
        <v>230</v>
      </c>
    </row>
    <row r="9" spans="1:9" ht="15" customHeight="1" x14ac:dyDescent="0.15">
      <c r="A9" s="70">
        <v>6</v>
      </c>
      <c r="B9" s="54">
        <v>994</v>
      </c>
      <c r="C9" s="72">
        <v>263</v>
      </c>
      <c r="D9" s="54">
        <v>937</v>
      </c>
      <c r="E9" s="72">
        <v>103</v>
      </c>
      <c r="F9" s="54">
        <v>3492</v>
      </c>
      <c r="G9" s="54">
        <v>88</v>
      </c>
      <c r="H9" s="54">
        <v>41</v>
      </c>
      <c r="I9" s="72">
        <v>379</v>
      </c>
    </row>
    <row r="10" spans="1:9" ht="15" customHeight="1" x14ac:dyDescent="0.15">
      <c r="A10" s="401" t="s">
        <v>76</v>
      </c>
      <c r="B10" s="402"/>
      <c r="C10" s="402"/>
      <c r="D10" s="402"/>
      <c r="E10" s="402"/>
      <c r="F10" s="402"/>
      <c r="G10" s="402"/>
      <c r="H10" s="402"/>
      <c r="I10" s="402"/>
    </row>
    <row r="11" spans="1:9" ht="15" customHeight="1" x14ac:dyDescent="0.15">
      <c r="A11" s="403" t="s">
        <v>77</v>
      </c>
      <c r="B11" s="404"/>
      <c r="C11" s="404"/>
      <c r="D11" s="404"/>
      <c r="E11" s="404"/>
      <c r="F11" s="404"/>
      <c r="G11" s="404"/>
      <c r="H11" s="404"/>
      <c r="I11" s="404"/>
    </row>
  </sheetData>
  <mergeCells count="2">
    <mergeCell ref="A10:I10"/>
    <mergeCell ref="A11:I11"/>
  </mergeCells>
  <phoneticPr fontId="2"/>
  <hyperlinks>
    <hyperlink ref="A1" location="目次!A1" display="目次へもどる" xr:uid="{8FBC5274-E911-464E-82C4-910912BF98AD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F332-50CA-4A26-A360-3AF601CE1425}">
  <sheetPr codeName="Sheet5">
    <pageSetUpPr fitToPage="1"/>
  </sheetPr>
  <dimension ref="A1:H44"/>
  <sheetViews>
    <sheetView topLeftCell="A22" zoomScale="110" zoomScaleNormal="110" workbookViewId="0"/>
  </sheetViews>
  <sheetFormatPr defaultColWidth="9.875" defaultRowHeight="15" customHeight="1" x14ac:dyDescent="0.15"/>
  <cols>
    <col min="1" max="2" width="15" style="76" customWidth="1"/>
    <col min="3" max="3" width="11.125" style="76" customWidth="1"/>
    <col min="4" max="4" width="7.625" style="76" customWidth="1"/>
    <col min="5" max="5" width="11.125" style="76" customWidth="1"/>
    <col min="6" max="6" width="7.625" style="76" customWidth="1"/>
    <col min="7" max="7" width="11.125" style="76" customWidth="1"/>
    <col min="8" max="8" width="9.625" style="76" customWidth="1"/>
    <col min="9" max="16384" width="9.875" style="76"/>
  </cols>
  <sheetData>
    <row r="1" spans="1:8" ht="15" customHeight="1" x14ac:dyDescent="0.15">
      <c r="A1" s="378" t="s">
        <v>562</v>
      </c>
    </row>
    <row r="3" spans="1:8" ht="15" customHeight="1" x14ac:dyDescent="0.15">
      <c r="A3" s="75" t="s">
        <v>78</v>
      </c>
    </row>
    <row r="4" spans="1:8" ht="15" customHeight="1" x14ac:dyDescent="0.15">
      <c r="A4" s="77" t="s">
        <v>79</v>
      </c>
      <c r="D4" s="78"/>
      <c r="F4" s="78"/>
      <c r="H4" s="79" t="s">
        <v>2</v>
      </c>
    </row>
    <row r="5" spans="1:8" ht="15" customHeight="1" x14ac:dyDescent="0.15">
      <c r="A5" s="408" t="s">
        <v>80</v>
      </c>
      <c r="B5" s="409"/>
      <c r="C5" s="410" t="s">
        <v>81</v>
      </c>
      <c r="D5" s="411"/>
      <c r="E5" s="410" t="s">
        <v>82</v>
      </c>
      <c r="F5" s="408"/>
      <c r="G5" s="410" t="s">
        <v>83</v>
      </c>
      <c r="H5" s="408"/>
    </row>
    <row r="6" spans="1:8" ht="15" customHeight="1" x14ac:dyDescent="0.15">
      <c r="A6" s="412" t="s">
        <v>84</v>
      </c>
      <c r="B6" s="82" t="s">
        <v>85</v>
      </c>
      <c r="C6" s="12">
        <v>339</v>
      </c>
      <c r="D6" s="83"/>
      <c r="E6" s="56">
        <v>360</v>
      </c>
      <c r="F6" s="83"/>
      <c r="G6" s="56">
        <v>330</v>
      </c>
      <c r="H6" s="83"/>
    </row>
    <row r="7" spans="1:8" ht="15" customHeight="1" x14ac:dyDescent="0.15">
      <c r="A7" s="406"/>
      <c r="B7" s="84" t="s">
        <v>86</v>
      </c>
      <c r="C7" s="85" t="s">
        <v>87</v>
      </c>
      <c r="D7" s="86" t="s">
        <v>88</v>
      </c>
      <c r="E7" s="85" t="s">
        <v>89</v>
      </c>
      <c r="F7" s="86" t="s">
        <v>90</v>
      </c>
      <c r="G7" s="85" t="s">
        <v>91</v>
      </c>
      <c r="H7" s="86" t="s">
        <v>92</v>
      </c>
    </row>
    <row r="8" spans="1:8" ht="15" customHeight="1" x14ac:dyDescent="0.15">
      <c r="A8" s="406"/>
      <c r="B8" s="87" t="s">
        <v>93</v>
      </c>
      <c r="C8" s="56">
        <v>0</v>
      </c>
      <c r="D8" s="83"/>
      <c r="E8" s="56">
        <v>0</v>
      </c>
      <c r="F8" s="83"/>
      <c r="G8" s="56">
        <v>0</v>
      </c>
      <c r="H8" s="83"/>
    </row>
    <row r="9" spans="1:8" ht="15" customHeight="1" x14ac:dyDescent="0.15">
      <c r="A9" s="405" t="s">
        <v>94</v>
      </c>
      <c r="B9" s="88" t="s">
        <v>95</v>
      </c>
      <c r="C9" s="89">
        <v>831</v>
      </c>
      <c r="D9" s="89"/>
      <c r="E9" s="89">
        <v>805</v>
      </c>
      <c r="F9" s="89"/>
      <c r="G9" s="89">
        <v>889</v>
      </c>
      <c r="H9" s="89"/>
    </row>
    <row r="10" spans="1:8" ht="15" customHeight="1" x14ac:dyDescent="0.15">
      <c r="A10" s="406"/>
      <c r="B10" s="84" t="s">
        <v>96</v>
      </c>
      <c r="C10" s="83">
        <v>4</v>
      </c>
      <c r="D10" s="83"/>
      <c r="E10" s="83">
        <v>2</v>
      </c>
      <c r="F10" s="83"/>
      <c r="G10" s="83">
        <v>5</v>
      </c>
      <c r="H10" s="83"/>
    </row>
    <row r="11" spans="1:8" ht="15" customHeight="1" x14ac:dyDescent="0.15">
      <c r="A11" s="407"/>
      <c r="B11" s="90" t="s">
        <v>97</v>
      </c>
      <c r="C11" s="91">
        <v>2</v>
      </c>
      <c r="D11" s="91"/>
      <c r="E11" s="91">
        <v>1</v>
      </c>
      <c r="F11" s="91"/>
      <c r="G11" s="91">
        <v>1</v>
      </c>
      <c r="H11" s="91"/>
    </row>
    <row r="12" spans="1:8" ht="15" customHeight="1" x14ac:dyDescent="0.15">
      <c r="A12" s="405" t="s">
        <v>98</v>
      </c>
      <c r="B12" s="92" t="s">
        <v>95</v>
      </c>
      <c r="C12" s="93">
        <v>12780</v>
      </c>
      <c r="D12" s="93"/>
      <c r="E12" s="93">
        <v>13556</v>
      </c>
      <c r="F12" s="93"/>
      <c r="G12" s="93">
        <v>13591</v>
      </c>
      <c r="H12" s="93"/>
    </row>
    <row r="13" spans="1:8" ht="15" customHeight="1" x14ac:dyDescent="0.15">
      <c r="A13" s="406"/>
      <c r="B13" s="92" t="s">
        <v>99</v>
      </c>
      <c r="C13" s="93">
        <v>681</v>
      </c>
      <c r="D13" s="93"/>
      <c r="E13" s="93">
        <v>672</v>
      </c>
      <c r="F13" s="93"/>
      <c r="G13" s="93">
        <v>560</v>
      </c>
      <c r="H13" s="93"/>
    </row>
    <row r="14" spans="1:8" ht="15" customHeight="1" x14ac:dyDescent="0.15">
      <c r="A14" s="407"/>
      <c r="B14" s="90" t="s">
        <v>100</v>
      </c>
      <c r="C14" s="91">
        <v>44</v>
      </c>
      <c r="D14" s="91"/>
      <c r="E14" s="91">
        <v>50</v>
      </c>
      <c r="F14" s="91"/>
      <c r="G14" s="91">
        <v>43</v>
      </c>
      <c r="H14" s="91"/>
    </row>
    <row r="15" spans="1:8" ht="15" customHeight="1" x14ac:dyDescent="0.15">
      <c r="A15" s="406" t="s">
        <v>101</v>
      </c>
      <c r="B15" s="92" t="s">
        <v>95</v>
      </c>
      <c r="C15" s="93">
        <v>11748</v>
      </c>
      <c r="D15" s="94">
        <v>1730</v>
      </c>
      <c r="E15" s="93">
        <v>12669</v>
      </c>
      <c r="F15" s="94">
        <v>1875</v>
      </c>
      <c r="G15" s="93">
        <v>12639</v>
      </c>
      <c r="H15" s="94">
        <v>2019</v>
      </c>
    </row>
    <row r="16" spans="1:8" ht="15" customHeight="1" x14ac:dyDescent="0.15">
      <c r="A16" s="406"/>
      <c r="B16" s="92" t="s">
        <v>99</v>
      </c>
      <c r="C16" s="93">
        <v>212</v>
      </c>
      <c r="D16" s="94">
        <v>10</v>
      </c>
      <c r="E16" s="93">
        <v>212</v>
      </c>
      <c r="F16" s="94">
        <v>18</v>
      </c>
      <c r="G16" s="93">
        <v>187</v>
      </c>
      <c r="H16" s="94">
        <v>17</v>
      </c>
    </row>
    <row r="17" spans="1:8" ht="15" customHeight="1" x14ac:dyDescent="0.15">
      <c r="A17" s="407"/>
      <c r="B17" s="90" t="s">
        <v>100</v>
      </c>
      <c r="C17" s="91">
        <v>1</v>
      </c>
      <c r="D17" s="95">
        <v>1</v>
      </c>
      <c r="E17" s="91">
        <v>10</v>
      </c>
      <c r="F17" s="95">
        <v>4</v>
      </c>
      <c r="G17" s="91">
        <v>7</v>
      </c>
      <c r="H17" s="95">
        <v>6</v>
      </c>
    </row>
    <row r="18" spans="1:8" ht="15" customHeight="1" x14ac:dyDescent="0.15">
      <c r="A18" s="406" t="s">
        <v>102</v>
      </c>
      <c r="B18" s="92" t="s">
        <v>95</v>
      </c>
      <c r="C18" s="93">
        <v>6152</v>
      </c>
      <c r="D18" s="93"/>
      <c r="E18" s="93">
        <v>5943</v>
      </c>
      <c r="F18" s="93"/>
      <c r="G18" s="93">
        <v>6604</v>
      </c>
      <c r="H18" s="93"/>
    </row>
    <row r="19" spans="1:8" ht="15" customHeight="1" x14ac:dyDescent="0.15">
      <c r="A19" s="406"/>
      <c r="B19" s="92" t="s">
        <v>99</v>
      </c>
      <c r="C19" s="93">
        <v>345</v>
      </c>
      <c r="D19" s="93"/>
      <c r="E19" s="93">
        <v>509</v>
      </c>
      <c r="F19" s="93"/>
      <c r="G19" s="93">
        <v>471</v>
      </c>
      <c r="H19" s="93"/>
    </row>
    <row r="20" spans="1:8" ht="15" customHeight="1" x14ac:dyDescent="0.15">
      <c r="A20" s="407"/>
      <c r="B20" s="90" t="s">
        <v>100</v>
      </c>
      <c r="C20" s="91">
        <v>18</v>
      </c>
      <c r="D20" s="91"/>
      <c r="E20" s="91">
        <v>22</v>
      </c>
      <c r="F20" s="91"/>
      <c r="G20" s="91">
        <v>27</v>
      </c>
      <c r="H20" s="91"/>
    </row>
    <row r="21" spans="1:8" ht="15" customHeight="1" x14ac:dyDescent="0.15">
      <c r="A21" s="406" t="s">
        <v>103</v>
      </c>
      <c r="B21" s="92" t="s">
        <v>95</v>
      </c>
      <c r="C21" s="93">
        <v>25364</v>
      </c>
      <c r="D21" s="93"/>
      <c r="E21" s="93">
        <v>29665</v>
      </c>
      <c r="F21" s="93"/>
      <c r="G21" s="93">
        <v>29060</v>
      </c>
      <c r="H21" s="93"/>
    </row>
    <row r="22" spans="1:8" ht="15" customHeight="1" x14ac:dyDescent="0.15">
      <c r="A22" s="406"/>
      <c r="B22" s="92" t="s">
        <v>99</v>
      </c>
      <c r="C22" s="93">
        <v>560</v>
      </c>
      <c r="D22" s="93"/>
      <c r="E22" s="93">
        <v>706</v>
      </c>
      <c r="F22" s="93"/>
      <c r="G22" s="93">
        <v>764</v>
      </c>
      <c r="H22" s="93"/>
    </row>
    <row r="23" spans="1:8" ht="15" customHeight="1" x14ac:dyDescent="0.15">
      <c r="A23" s="407"/>
      <c r="B23" s="90" t="s">
        <v>100</v>
      </c>
      <c r="C23" s="91">
        <v>17</v>
      </c>
      <c r="D23" s="91"/>
      <c r="E23" s="91">
        <v>17</v>
      </c>
      <c r="F23" s="91"/>
      <c r="G23" s="91">
        <v>18</v>
      </c>
      <c r="H23" s="91"/>
    </row>
    <row r="24" spans="1:8" ht="15" customHeight="1" x14ac:dyDescent="0.15">
      <c r="A24" s="406" t="s">
        <v>104</v>
      </c>
      <c r="B24" s="92" t="s">
        <v>95</v>
      </c>
      <c r="C24" s="93">
        <v>20464</v>
      </c>
      <c r="D24" s="93"/>
      <c r="E24" s="93">
        <v>20450</v>
      </c>
      <c r="F24" s="93"/>
      <c r="G24" s="93">
        <v>20699</v>
      </c>
      <c r="H24" s="93"/>
    </row>
    <row r="25" spans="1:8" ht="15" customHeight="1" x14ac:dyDescent="0.15">
      <c r="A25" s="406"/>
      <c r="B25" s="92" t="s">
        <v>99</v>
      </c>
      <c r="C25" s="93">
        <v>1408</v>
      </c>
      <c r="D25" s="93"/>
      <c r="E25" s="93">
        <v>1425</v>
      </c>
      <c r="F25" s="93"/>
      <c r="G25" s="93">
        <v>1444</v>
      </c>
      <c r="H25" s="93"/>
    </row>
    <row r="26" spans="1:8" ht="15" customHeight="1" x14ac:dyDescent="0.15">
      <c r="A26" s="407"/>
      <c r="B26" s="90" t="s">
        <v>100</v>
      </c>
      <c r="C26" s="91">
        <v>62</v>
      </c>
      <c r="D26" s="91"/>
      <c r="E26" s="91">
        <v>64</v>
      </c>
      <c r="F26" s="91"/>
      <c r="G26" s="91">
        <v>72</v>
      </c>
      <c r="H26" s="91"/>
    </row>
    <row r="27" spans="1:8" ht="15" customHeight="1" x14ac:dyDescent="0.15">
      <c r="A27" s="405" t="s">
        <v>105</v>
      </c>
      <c r="B27" s="88" t="s">
        <v>106</v>
      </c>
      <c r="C27" s="93">
        <v>1629</v>
      </c>
      <c r="D27" s="93"/>
      <c r="E27" s="93">
        <v>1695</v>
      </c>
      <c r="F27" s="93"/>
      <c r="G27" s="93">
        <v>1478</v>
      </c>
      <c r="H27" s="93"/>
    </row>
    <row r="28" spans="1:8" ht="15" customHeight="1" x14ac:dyDescent="0.15">
      <c r="A28" s="406"/>
      <c r="B28" s="92" t="s">
        <v>99</v>
      </c>
      <c r="C28" s="93">
        <v>157</v>
      </c>
      <c r="D28" s="93"/>
      <c r="E28" s="93">
        <v>148</v>
      </c>
      <c r="F28" s="93"/>
      <c r="G28" s="93">
        <v>123</v>
      </c>
      <c r="H28" s="93"/>
    </row>
    <row r="29" spans="1:8" ht="15" customHeight="1" x14ac:dyDescent="0.15">
      <c r="A29" s="406"/>
      <c r="B29" s="92" t="s">
        <v>100</v>
      </c>
      <c r="C29" s="83">
        <v>18</v>
      </c>
      <c r="D29" s="83"/>
      <c r="E29" s="83">
        <v>18</v>
      </c>
      <c r="F29" s="83"/>
      <c r="G29" s="83">
        <v>10</v>
      </c>
      <c r="H29" s="83"/>
    </row>
    <row r="30" spans="1:8" ht="15" customHeight="1" x14ac:dyDescent="0.15">
      <c r="A30" s="405" t="s">
        <v>107</v>
      </c>
      <c r="B30" s="88" t="s">
        <v>95</v>
      </c>
      <c r="C30" s="89">
        <v>1917</v>
      </c>
      <c r="D30" s="89"/>
      <c r="E30" s="89">
        <v>1941</v>
      </c>
      <c r="F30" s="89"/>
      <c r="G30" s="89">
        <v>2190</v>
      </c>
      <c r="H30" s="89"/>
    </row>
    <row r="31" spans="1:8" ht="15" customHeight="1" x14ac:dyDescent="0.15">
      <c r="A31" s="413"/>
      <c r="B31" s="90" t="s">
        <v>99</v>
      </c>
      <c r="C31" s="91">
        <v>336</v>
      </c>
      <c r="D31" s="91"/>
      <c r="E31" s="91">
        <v>192</v>
      </c>
      <c r="F31" s="91"/>
      <c r="G31" s="91">
        <v>204</v>
      </c>
      <c r="H31" s="91"/>
    </row>
    <row r="32" spans="1:8" ht="15" customHeight="1" x14ac:dyDescent="0.15">
      <c r="A32" s="406" t="s">
        <v>108</v>
      </c>
      <c r="B32" s="92" t="s">
        <v>95</v>
      </c>
      <c r="C32" s="83">
        <v>2130</v>
      </c>
      <c r="D32" s="83"/>
      <c r="E32" s="83">
        <v>1645</v>
      </c>
      <c r="F32" s="83"/>
      <c r="G32" s="83">
        <v>1600</v>
      </c>
      <c r="H32" s="83"/>
    </row>
    <row r="33" spans="1:8" ht="15" customHeight="1" x14ac:dyDescent="0.15">
      <c r="A33" s="407"/>
      <c r="B33" s="90" t="s">
        <v>99</v>
      </c>
      <c r="C33" s="91">
        <v>1597</v>
      </c>
      <c r="D33" s="91"/>
      <c r="E33" s="91">
        <v>1143</v>
      </c>
      <c r="F33" s="91"/>
      <c r="G33" s="91">
        <v>1077</v>
      </c>
      <c r="H33" s="91"/>
    </row>
    <row r="34" spans="1:8" ht="15" customHeight="1" x14ac:dyDescent="0.15">
      <c r="A34" s="406" t="s">
        <v>109</v>
      </c>
      <c r="B34" s="92" t="s">
        <v>95</v>
      </c>
      <c r="C34" s="93">
        <v>4058</v>
      </c>
      <c r="D34" s="93"/>
      <c r="E34" s="93">
        <v>3955</v>
      </c>
      <c r="F34" s="93"/>
      <c r="G34" s="93">
        <v>4227</v>
      </c>
      <c r="H34" s="93"/>
    </row>
    <row r="35" spans="1:8" ht="15" customHeight="1" x14ac:dyDescent="0.15">
      <c r="A35" s="406"/>
      <c r="B35" s="92" t="s">
        <v>99</v>
      </c>
      <c r="C35" s="93">
        <v>41</v>
      </c>
      <c r="D35" s="93"/>
      <c r="E35" s="93">
        <v>28</v>
      </c>
      <c r="F35" s="93"/>
      <c r="G35" s="93">
        <v>33</v>
      </c>
      <c r="H35" s="93"/>
    </row>
    <row r="36" spans="1:8" ht="15" customHeight="1" x14ac:dyDescent="0.15">
      <c r="A36" s="407"/>
      <c r="B36" s="90" t="s">
        <v>100</v>
      </c>
      <c r="C36" s="91">
        <v>0</v>
      </c>
      <c r="D36" s="91"/>
      <c r="E36" s="91">
        <v>1</v>
      </c>
      <c r="F36" s="91"/>
      <c r="G36" s="91">
        <v>3</v>
      </c>
      <c r="H36" s="91"/>
    </row>
    <row r="37" spans="1:8" ht="15" customHeight="1" x14ac:dyDescent="0.15">
      <c r="A37" s="406" t="s">
        <v>110</v>
      </c>
      <c r="B37" s="92" t="s">
        <v>95</v>
      </c>
      <c r="C37" s="93">
        <v>2</v>
      </c>
      <c r="D37" s="93"/>
      <c r="E37" s="93">
        <v>1</v>
      </c>
      <c r="F37" s="93"/>
      <c r="G37" s="93">
        <v>1</v>
      </c>
      <c r="H37" s="93"/>
    </row>
    <row r="38" spans="1:8" ht="15" customHeight="1" x14ac:dyDescent="0.15">
      <c r="A38" s="414"/>
      <c r="B38" s="96" t="s">
        <v>111</v>
      </c>
      <c r="C38" s="83">
        <v>2</v>
      </c>
      <c r="D38" s="83"/>
      <c r="E38" s="83">
        <v>1</v>
      </c>
      <c r="F38" s="83"/>
      <c r="G38" s="83">
        <v>1</v>
      </c>
      <c r="H38" s="83"/>
    </row>
    <row r="39" spans="1:8" ht="15" customHeight="1" x14ac:dyDescent="0.15">
      <c r="A39" s="59" t="s">
        <v>112</v>
      </c>
      <c r="B39" s="73"/>
      <c r="C39" s="59"/>
      <c r="D39" s="59"/>
      <c r="E39" s="59"/>
      <c r="F39" s="61"/>
      <c r="G39" s="59"/>
      <c r="H39" s="59"/>
    </row>
    <row r="40" spans="1:8" ht="15" customHeight="1" x14ac:dyDescent="0.15">
      <c r="A40" s="77" t="s">
        <v>113</v>
      </c>
      <c r="C40" s="97"/>
      <c r="H40" s="74"/>
    </row>
    <row r="41" spans="1:8" ht="15" customHeight="1" x14ac:dyDescent="0.15">
      <c r="A41" s="77" t="s">
        <v>114</v>
      </c>
      <c r="C41" s="97"/>
      <c r="H41" s="74"/>
    </row>
    <row r="42" spans="1:8" ht="15" customHeight="1" x14ac:dyDescent="0.15">
      <c r="A42" s="77" t="s">
        <v>115</v>
      </c>
      <c r="C42" s="97"/>
      <c r="H42" s="74"/>
    </row>
    <row r="43" spans="1:8" ht="15" customHeight="1" x14ac:dyDescent="0.15">
      <c r="H43" s="74" t="s">
        <v>116</v>
      </c>
    </row>
    <row r="44" spans="1:8" ht="15" customHeight="1" x14ac:dyDescent="0.15">
      <c r="H44" s="74"/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2"/>
  <hyperlinks>
    <hyperlink ref="A1" location="目次!A1" display="目次へもどる" xr:uid="{DC505FFE-50BD-4706-A656-FC0A978E0093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D7E0-6382-4063-AE37-FF26D3681669}">
  <sheetPr codeName="Sheet6"/>
  <dimension ref="A1:C8"/>
  <sheetViews>
    <sheetView topLeftCell="A2" zoomScale="110" zoomScaleNormal="110" workbookViewId="0"/>
  </sheetViews>
  <sheetFormatPr defaultColWidth="9.625" defaultRowHeight="15" customHeight="1" x14ac:dyDescent="0.15"/>
  <cols>
    <col min="1" max="1" width="11.125" style="76" customWidth="1"/>
    <col min="2" max="3" width="15.625" style="76" customWidth="1"/>
    <col min="4" max="16384" width="9.625" style="76"/>
  </cols>
  <sheetData>
    <row r="1" spans="1:3" ht="15" customHeight="1" x14ac:dyDescent="0.15">
      <c r="A1" s="378" t="s">
        <v>562</v>
      </c>
    </row>
    <row r="3" spans="1:3" ht="15" customHeight="1" x14ac:dyDescent="0.15">
      <c r="A3" s="76" t="s">
        <v>117</v>
      </c>
      <c r="C3" s="98" t="s">
        <v>2</v>
      </c>
    </row>
    <row r="4" spans="1:3" ht="15" customHeight="1" x14ac:dyDescent="0.15">
      <c r="A4" s="99" t="s">
        <v>118</v>
      </c>
      <c r="B4" s="100" t="s">
        <v>119</v>
      </c>
      <c r="C4" s="81" t="s">
        <v>120</v>
      </c>
    </row>
    <row r="5" spans="1:3" ht="15" customHeight="1" x14ac:dyDescent="0.15">
      <c r="A5" s="101" t="s">
        <v>54</v>
      </c>
      <c r="B5" s="83">
        <v>8</v>
      </c>
      <c r="C5" s="83">
        <v>43</v>
      </c>
    </row>
    <row r="6" spans="1:3" ht="15" customHeight="1" x14ac:dyDescent="0.15">
      <c r="A6" s="102">
        <v>5</v>
      </c>
      <c r="B6" s="83">
        <v>10</v>
      </c>
      <c r="C6" s="83">
        <v>41</v>
      </c>
    </row>
    <row r="7" spans="1:3" ht="15" customHeight="1" x14ac:dyDescent="0.15">
      <c r="A7" s="103">
        <v>6</v>
      </c>
      <c r="B7" s="104">
        <v>30</v>
      </c>
      <c r="C7" s="105">
        <v>88</v>
      </c>
    </row>
    <row r="8" spans="1:3" ht="15" customHeight="1" x14ac:dyDescent="0.15">
      <c r="B8" s="83"/>
      <c r="C8" s="74" t="s">
        <v>121</v>
      </c>
    </row>
  </sheetData>
  <phoneticPr fontId="2"/>
  <hyperlinks>
    <hyperlink ref="A1" location="目次!A1" display="目次へもどる" xr:uid="{A221D79B-062D-48C3-8DCD-73249727C8F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2B80-8D97-4FF2-A545-E40F946632EF}">
  <sheetPr codeName="Sheet7"/>
  <dimension ref="A1:C8"/>
  <sheetViews>
    <sheetView zoomScale="110" zoomScaleNormal="110" workbookViewId="0"/>
  </sheetViews>
  <sheetFormatPr defaultColWidth="11.125" defaultRowHeight="15" customHeight="1" x14ac:dyDescent="0.15"/>
  <cols>
    <col min="1" max="1" width="11.125" style="76" customWidth="1"/>
    <col min="2" max="3" width="13.125" style="76" customWidth="1"/>
    <col min="4" max="4" width="54.125" style="76" customWidth="1"/>
    <col min="5" max="16384" width="11.125" style="76"/>
  </cols>
  <sheetData>
    <row r="1" spans="1:3" ht="15" customHeight="1" x14ac:dyDescent="0.15">
      <c r="A1" s="378" t="s">
        <v>562</v>
      </c>
    </row>
    <row r="3" spans="1:3" ht="15" customHeight="1" x14ac:dyDescent="0.15">
      <c r="A3" s="76" t="s">
        <v>122</v>
      </c>
      <c r="C3" s="79" t="s">
        <v>2</v>
      </c>
    </row>
    <row r="4" spans="1:3" ht="15" customHeight="1" x14ac:dyDescent="0.15">
      <c r="A4" s="99" t="s">
        <v>118</v>
      </c>
      <c r="B4" s="410" t="s">
        <v>123</v>
      </c>
      <c r="C4" s="408"/>
    </row>
    <row r="5" spans="1:3" ht="15" customHeight="1" x14ac:dyDescent="0.15">
      <c r="A5" s="101" t="s">
        <v>124</v>
      </c>
      <c r="B5" s="415">
        <v>2325</v>
      </c>
      <c r="C5" s="416"/>
    </row>
    <row r="6" spans="1:3" ht="15" customHeight="1" x14ac:dyDescent="0.15">
      <c r="A6" s="102">
        <v>5</v>
      </c>
      <c r="B6" s="417">
        <v>2423</v>
      </c>
      <c r="C6" s="418"/>
    </row>
    <row r="7" spans="1:3" ht="15" customHeight="1" x14ac:dyDescent="0.15">
      <c r="A7" s="103">
        <v>6</v>
      </c>
      <c r="B7" s="419">
        <v>2603</v>
      </c>
      <c r="C7" s="420"/>
    </row>
    <row r="8" spans="1:3" ht="15" customHeight="1" x14ac:dyDescent="0.15">
      <c r="B8" s="108"/>
      <c r="C8" s="74" t="s">
        <v>121</v>
      </c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 xr:uid="{88036E15-96A2-452E-895A-26E2CC5FE86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47E6-297F-4707-9D08-BBC93A9568BF}">
  <sheetPr codeName="Sheet8"/>
  <dimension ref="A1:F11"/>
  <sheetViews>
    <sheetView zoomScale="110" zoomScaleNormal="110" workbookViewId="0"/>
  </sheetViews>
  <sheetFormatPr defaultColWidth="9.625" defaultRowHeight="15" customHeight="1" x14ac:dyDescent="0.15"/>
  <cols>
    <col min="1" max="1" width="11.125" style="109" customWidth="1"/>
    <col min="2" max="2" width="12.625" style="109" customWidth="1"/>
    <col min="3" max="6" width="14.625" style="109" customWidth="1"/>
    <col min="7" max="16384" width="9.625" style="109"/>
  </cols>
  <sheetData>
    <row r="1" spans="1:6" ht="15" customHeight="1" x14ac:dyDescent="0.15">
      <c r="A1" s="380" t="s">
        <v>562</v>
      </c>
    </row>
    <row r="3" spans="1:6" ht="15" customHeight="1" x14ac:dyDescent="0.15">
      <c r="A3" s="109" t="s">
        <v>125</v>
      </c>
      <c r="F3" s="110" t="s">
        <v>2</v>
      </c>
    </row>
    <row r="4" spans="1:6" ht="15" customHeight="1" x14ac:dyDescent="0.15">
      <c r="A4" s="111" t="s">
        <v>118</v>
      </c>
      <c r="B4" s="112" t="s">
        <v>3</v>
      </c>
      <c r="C4" s="112" t="s">
        <v>126</v>
      </c>
      <c r="D4" s="113" t="s">
        <v>127</v>
      </c>
      <c r="E4" s="112" t="s">
        <v>128</v>
      </c>
      <c r="F4" s="114" t="s">
        <v>129</v>
      </c>
    </row>
    <row r="5" spans="1:6" ht="15" customHeight="1" x14ac:dyDescent="0.15">
      <c r="A5" s="421" t="s">
        <v>130</v>
      </c>
      <c r="B5" s="115" t="s">
        <v>131</v>
      </c>
      <c r="C5" s="116">
        <v>0</v>
      </c>
      <c r="D5" s="116">
        <v>0</v>
      </c>
      <c r="E5" s="116">
        <v>0</v>
      </c>
      <c r="F5" s="117">
        <v>0</v>
      </c>
    </row>
    <row r="6" spans="1:6" ht="15" customHeight="1" x14ac:dyDescent="0.15">
      <c r="A6" s="422"/>
      <c r="B6" s="55" t="s">
        <v>132</v>
      </c>
      <c r="C6" s="119">
        <v>0</v>
      </c>
      <c r="D6" s="119">
        <v>0</v>
      </c>
      <c r="E6" s="119">
        <v>0</v>
      </c>
      <c r="F6" s="120">
        <v>0</v>
      </c>
    </row>
    <row r="7" spans="1:6" ht="15" customHeight="1" x14ac:dyDescent="0.15">
      <c r="A7" s="423">
        <v>5</v>
      </c>
      <c r="B7" s="48" t="s">
        <v>131</v>
      </c>
      <c r="C7" s="116">
        <v>0</v>
      </c>
      <c r="D7" s="116">
        <v>0</v>
      </c>
      <c r="E7" s="116">
        <v>2</v>
      </c>
      <c r="F7" s="117">
        <v>2</v>
      </c>
    </row>
    <row r="8" spans="1:6" ht="15" customHeight="1" x14ac:dyDescent="0.15">
      <c r="A8" s="424"/>
      <c r="B8" s="51" t="s">
        <v>132</v>
      </c>
      <c r="C8" s="119">
        <v>0</v>
      </c>
      <c r="D8" s="119">
        <v>0</v>
      </c>
      <c r="E8" s="119">
        <v>4</v>
      </c>
      <c r="F8" s="120">
        <v>4</v>
      </c>
    </row>
    <row r="9" spans="1:6" ht="15" customHeight="1" x14ac:dyDescent="0.15">
      <c r="A9" s="425">
        <v>6</v>
      </c>
      <c r="B9" s="55" t="s">
        <v>131</v>
      </c>
      <c r="C9" s="122">
        <v>0</v>
      </c>
      <c r="D9" s="122">
        <v>0</v>
      </c>
      <c r="E9" s="122">
        <v>0</v>
      </c>
      <c r="F9" s="123">
        <v>0</v>
      </c>
    </row>
    <row r="10" spans="1:6" ht="15" customHeight="1" x14ac:dyDescent="0.15">
      <c r="A10" s="426"/>
      <c r="B10" s="124" t="s">
        <v>132</v>
      </c>
      <c r="C10" s="122">
        <v>0</v>
      </c>
      <c r="D10" s="122">
        <v>0</v>
      </c>
      <c r="E10" s="122">
        <v>0</v>
      </c>
      <c r="F10" s="125">
        <v>0</v>
      </c>
    </row>
    <row r="11" spans="1:6" ht="15" customHeight="1" x14ac:dyDescent="0.15">
      <c r="A11" s="59"/>
      <c r="B11" s="126"/>
      <c r="C11" s="126"/>
      <c r="D11" s="126"/>
      <c r="E11" s="126"/>
      <c r="F11" s="127" t="s">
        <v>121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 xr:uid="{9AB629DB-66BF-4D3E-A9A6-5D4B5BFB824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1</vt:i4>
      </vt:variant>
    </vt:vector>
  </HeadingPairs>
  <TitlesOfParts>
    <vt:vector size="37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  <vt:lpstr>'7-16'!Print_Area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2026-03-27T05:06:43Z</dcterms:modified>
</cp:coreProperties>
</file>