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dsv01\Shr_Data2\01320300河川課\00治水課共通\16(1)調査回答等\R7\●未処理（処理後は必ず移動！！）\オープンデータ化の推進及び埼玉県オープンデータポータルサイト掲載掲載データの確認について（依頼）\開発行為等に伴う雨水流出抑制\"/>
    </mc:Choice>
  </mc:AlternateContent>
  <xr:revisionPtr revIDLastSave="0" documentId="13_ncr:1_{A8E892A4-FC70-4771-A211-BEF0B5B7ED56}" xr6:coauthVersionLast="47" xr6:coauthVersionMax="47" xr10:uidLastSave="{00000000-0000-0000-0000-000000000000}"/>
  <bookViews>
    <workbookView xWindow="-120" yWindow="-120" windowWidth="29040" windowHeight="15720" tabRatio="903" xr2:uid="{5F4D588D-EE80-43AD-AFF4-207EA0D8A894}"/>
  </bookViews>
  <sheets>
    <sheet name="地盤条件の設定（浸透）（1m&lt;規格≦10m）" sheetId="21" r:id="rId1"/>
  </sheets>
  <definedNames>
    <definedName name="_xlnm.Print_Area" localSheetId="0">'地盤条件の設定（浸透）（1m&lt;規格≦10m）'!$A$1:$AB$105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21" l="1"/>
  <c r="O26" i="21"/>
  <c r="O29" i="21" s="1"/>
  <c r="O40" i="21"/>
  <c r="O43" i="21" s="1"/>
  <c r="O35" i="21"/>
  <c r="O39" i="21" s="1"/>
  <c r="O21" i="21"/>
  <c r="O25" i="21" s="1"/>
  <c r="O42" i="21" l="1"/>
  <c r="O44" i="21" s="1"/>
  <c r="O28" i="21"/>
  <c r="O30" i="21" s="1"/>
  <c r="O27" i="21"/>
  <c r="O41" i="21"/>
  <c r="O46" i="21" l="1"/>
  <c r="G53" i="21" s="1"/>
  <c r="T53" i="21" s="1"/>
  <c r="O45" i="21"/>
</calcChain>
</file>

<file path=xl/sharedStrings.xml><?xml version="1.0" encoding="utf-8"?>
<sst xmlns="http://schemas.openxmlformats.org/spreadsheetml/2006/main" count="166" uniqueCount="103">
  <si>
    <t>備考</t>
    <rPh sb="0" eb="2">
      <t>ビコウ</t>
    </rPh>
    <phoneticPr fontId="1"/>
  </si>
  <si>
    <t>×</t>
    <phoneticPr fontId="1"/>
  </si>
  <si>
    <t>項目</t>
    <rPh sb="0" eb="2">
      <t>コウモク</t>
    </rPh>
    <phoneticPr fontId="1"/>
  </si>
  <si>
    <t>対象面積：A</t>
    <rPh sb="0" eb="4">
      <t>タイショウメンセキ</t>
    </rPh>
    <phoneticPr fontId="1"/>
  </si>
  <si>
    <t>諸元値</t>
    <rPh sb="0" eb="2">
      <t>ショゲン</t>
    </rPh>
    <rPh sb="2" eb="3">
      <t>チ</t>
    </rPh>
    <phoneticPr fontId="1"/>
  </si>
  <si>
    <t>単位</t>
    <rPh sb="0" eb="2">
      <t>タンイ</t>
    </rPh>
    <phoneticPr fontId="1"/>
  </si>
  <si>
    <t>入力値</t>
    <rPh sb="0" eb="3">
      <t>ニュウリョクチ</t>
    </rPh>
    <phoneticPr fontId="1"/>
  </si>
  <si>
    <t>m3</t>
    <phoneticPr fontId="1"/>
  </si>
  <si>
    <t>m</t>
    <phoneticPr fontId="1"/>
  </si>
  <si>
    <t>=</t>
    <phoneticPr fontId="1"/>
  </si>
  <si>
    <t>規定値</t>
    <rPh sb="0" eb="3">
      <t>キテイチ</t>
    </rPh>
    <phoneticPr fontId="1"/>
  </si>
  <si>
    <t>判定</t>
    <rPh sb="0" eb="2">
      <t>ハンテイ</t>
    </rPh>
    <phoneticPr fontId="1"/>
  </si>
  <si>
    <t>a</t>
    <phoneticPr fontId="1"/>
  </si>
  <si>
    <t>・π：円周率 3.14</t>
    <rPh sb="3" eb="6">
      <t>エンシュウリツ</t>
    </rPh>
    <phoneticPr fontId="1"/>
  </si>
  <si>
    <t>浸透トレンチ</t>
    <rPh sb="0" eb="2">
      <t>シントウ</t>
    </rPh>
    <phoneticPr fontId="1"/>
  </si>
  <si>
    <t>算出値</t>
    <rPh sb="0" eb="3">
      <t>サンシュツチ</t>
    </rPh>
    <phoneticPr fontId="1"/>
  </si>
  <si>
    <t>浸透マス</t>
    <rPh sb="0" eb="2">
      <t>シントウ</t>
    </rPh>
    <phoneticPr fontId="1"/>
  </si>
  <si>
    <t>個数：n1</t>
    <rPh sb="0" eb="2">
      <t>コスウ</t>
    </rPh>
    <phoneticPr fontId="1"/>
  </si>
  <si>
    <t>直径：R1</t>
    <rPh sb="0" eb="2">
      <t>チョッケイ</t>
    </rPh>
    <phoneticPr fontId="1"/>
  </si>
  <si>
    <t>施設幅：W1</t>
    <rPh sb="0" eb="3">
      <t>シセツハバ</t>
    </rPh>
    <phoneticPr fontId="1"/>
  </si>
  <si>
    <t>施設水頭：H1</t>
    <rPh sb="0" eb="2">
      <t>シセツ</t>
    </rPh>
    <rPh sb="2" eb="4">
      <t>スイトウ</t>
    </rPh>
    <phoneticPr fontId="1"/>
  </si>
  <si>
    <t>比浸透量：k1</t>
    <rPh sb="0" eb="1">
      <t>ヒ</t>
    </rPh>
    <rPh sb="1" eb="4">
      <t>シントウリョウ</t>
    </rPh>
    <phoneticPr fontId="1"/>
  </si>
  <si>
    <t>影響係数：α1</t>
    <rPh sb="0" eb="4">
      <t>エイキョウケイスウ</t>
    </rPh>
    <phoneticPr fontId="1"/>
  </si>
  <si>
    <t>空隙率：γ1</t>
    <rPh sb="0" eb="1">
      <t>クウ</t>
    </rPh>
    <rPh sb="2" eb="3">
      <t>リツ</t>
    </rPh>
    <phoneticPr fontId="1"/>
  </si>
  <si>
    <t>浸透量：Q11</t>
    <rPh sb="0" eb="3">
      <t>シントウリョウ</t>
    </rPh>
    <phoneticPr fontId="1"/>
  </si>
  <si>
    <t>貯留量：Q12</t>
    <rPh sb="0" eb="3">
      <t>チョリュウリョウ</t>
    </rPh>
    <phoneticPr fontId="1"/>
  </si>
  <si>
    <t>浸透貯留量：q1</t>
    <rPh sb="0" eb="5">
      <t>シントウチョリュウリョウ</t>
    </rPh>
    <phoneticPr fontId="1"/>
  </si>
  <si>
    <t>延長：L2</t>
    <rPh sb="0" eb="2">
      <t>エンチョウ</t>
    </rPh>
    <phoneticPr fontId="1"/>
  </si>
  <si>
    <t>直径：R2</t>
    <rPh sb="0" eb="2">
      <t>チョッケイ</t>
    </rPh>
    <phoneticPr fontId="1"/>
  </si>
  <si>
    <t>施設幅：W2</t>
    <rPh sb="0" eb="3">
      <t>シセツハバ</t>
    </rPh>
    <phoneticPr fontId="1"/>
  </si>
  <si>
    <t>施設水頭：H2</t>
    <rPh sb="0" eb="2">
      <t>シセツ</t>
    </rPh>
    <rPh sb="2" eb="4">
      <t>スイトウ</t>
    </rPh>
    <phoneticPr fontId="1"/>
  </si>
  <si>
    <t>比浸透量：k2</t>
    <rPh sb="0" eb="1">
      <t>ヒ</t>
    </rPh>
    <rPh sb="1" eb="4">
      <t>シントウリョウ</t>
    </rPh>
    <phoneticPr fontId="1"/>
  </si>
  <si>
    <t>影響係数：α2</t>
    <rPh sb="0" eb="4">
      <t>エイキョウケイスウ</t>
    </rPh>
    <phoneticPr fontId="1"/>
  </si>
  <si>
    <t>空隙率：γ2</t>
    <phoneticPr fontId="1"/>
  </si>
  <si>
    <t>浸透量：Q21</t>
    <rPh sb="0" eb="3">
      <t>シントウリョウ</t>
    </rPh>
    <phoneticPr fontId="1"/>
  </si>
  <si>
    <t>貯留量：Q22</t>
    <rPh sb="0" eb="3">
      <t>チョリュウリョウ</t>
    </rPh>
    <phoneticPr fontId="1"/>
  </si>
  <si>
    <t>浸透貯留量：q2</t>
    <rPh sb="0" eb="5">
      <t>シントウチョリュウリョウ</t>
    </rPh>
    <phoneticPr fontId="1"/>
  </si>
  <si>
    <t>合計浸透貯留量：q</t>
    <rPh sb="0" eb="2">
      <t>ゴウケイ</t>
    </rPh>
    <rPh sb="2" eb="7">
      <t>シントウチョリュウリョウ</t>
    </rPh>
    <phoneticPr fontId="1"/>
  </si>
  <si>
    <t>個</t>
    <rPh sb="0" eb="1">
      <t>コ</t>
    </rPh>
    <phoneticPr fontId="1"/>
  </si>
  <si>
    <t>m3/hr</t>
    <phoneticPr fontId="1"/>
  </si>
  <si>
    <t>【浸透ます】</t>
    <rPh sb="1" eb="3">
      <t>シントウ</t>
    </rPh>
    <phoneticPr fontId="1"/>
  </si>
  <si>
    <t>Q11</t>
    <phoneticPr fontId="1"/>
  </si>
  <si>
    <t>k0</t>
    <phoneticPr fontId="1"/>
  </si>
  <si>
    <t>k1</t>
    <phoneticPr fontId="1"/>
  </si>
  <si>
    <t>α1</t>
    <phoneticPr fontId="1"/>
  </si>
  <si>
    <t>・浸透量</t>
    <rPh sb="1" eb="4">
      <t>シントウリョウ</t>
    </rPh>
    <phoneticPr fontId="1"/>
  </si>
  <si>
    <t>・k0：飽和透水係数(m/hr)</t>
    <rPh sb="4" eb="8">
      <t>ホウワトウスイ</t>
    </rPh>
    <rPh sb="8" eb="10">
      <t>ケイスウ</t>
    </rPh>
    <phoneticPr fontId="1"/>
  </si>
  <si>
    <t>・α1：影響係数 0.81 一般値</t>
    <rPh sb="4" eb="8">
      <t>エイキョウケイスウ</t>
    </rPh>
    <rPh sb="14" eb="16">
      <t>イッパン</t>
    </rPh>
    <rPh sb="16" eb="17">
      <t>チ</t>
    </rPh>
    <phoneticPr fontId="1"/>
  </si>
  <si>
    <t>・比浸透量</t>
    <rPh sb="1" eb="2">
      <t>ヒ</t>
    </rPh>
    <rPh sb="2" eb="5">
      <t>シントウリョウ</t>
    </rPh>
    <phoneticPr fontId="1"/>
  </si>
  <si>
    <r>
      <t>aH1</t>
    </r>
    <r>
      <rPr>
        <vertAlign val="super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+bH1+c</t>
    </r>
    <phoneticPr fontId="1"/>
  </si>
  <si>
    <t>・H1：施設水頭(m)</t>
    <rPh sb="4" eb="6">
      <t>シセツ</t>
    </rPh>
    <rPh sb="6" eb="8">
      <t>スイトウ</t>
    </rPh>
    <phoneticPr fontId="1"/>
  </si>
  <si>
    <t>・a,b,c：係数</t>
    <rPh sb="7" eb="9">
      <t>ケイスウ</t>
    </rPh>
    <phoneticPr fontId="1"/>
  </si>
  <si>
    <t>・係数</t>
    <rPh sb="1" eb="3">
      <t>ケイスウ</t>
    </rPh>
    <phoneticPr fontId="1"/>
  </si>
  <si>
    <t>0.120W+0.985</t>
    <phoneticPr fontId="1"/>
  </si>
  <si>
    <t>b</t>
    <phoneticPr fontId="1"/>
  </si>
  <si>
    <t>7.837W+0.82</t>
    <phoneticPr fontId="1"/>
  </si>
  <si>
    <t>c</t>
    <phoneticPr fontId="1"/>
  </si>
  <si>
    <t>2.858W-0.283</t>
    <phoneticPr fontId="1"/>
  </si>
  <si>
    <t>・W：施設幅(m)</t>
    <rPh sb="3" eb="6">
      <t>シセツハバ</t>
    </rPh>
    <phoneticPr fontId="1"/>
  </si>
  <si>
    <t>・貯留量</t>
    <rPh sb="1" eb="4">
      <t>チョリュウリョウ</t>
    </rPh>
    <phoneticPr fontId="1"/>
  </si>
  <si>
    <t>Q12</t>
    <phoneticPr fontId="1"/>
  </si>
  <si>
    <r>
      <t>(W1×W1×H1-π(R1/2)</t>
    </r>
    <r>
      <rPr>
        <vertAlign val="super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)×γ1+π(R1/2)</t>
    </r>
    <r>
      <rPr>
        <vertAlign val="superscript"/>
        <sz val="10"/>
        <color theme="1"/>
        <rFont val="ＭＳ ゴシック"/>
        <family val="3"/>
        <charset val="128"/>
      </rPr>
      <t>2</t>
    </r>
    <phoneticPr fontId="1"/>
  </si>
  <si>
    <t>・W1：施設幅(m)</t>
    <rPh sb="4" eb="7">
      <t>シセツハバ</t>
    </rPh>
    <phoneticPr fontId="1"/>
  </si>
  <si>
    <t>・R1：直径</t>
    <rPh sb="4" eb="6">
      <t>チョッケイ</t>
    </rPh>
    <phoneticPr fontId="1"/>
  </si>
  <si>
    <t>・浸透貯留量</t>
    <rPh sb="1" eb="6">
      <t>シントウチョリュウリョウ</t>
    </rPh>
    <phoneticPr fontId="1"/>
  </si>
  <si>
    <t>q1</t>
    <phoneticPr fontId="1"/>
  </si>
  <si>
    <t>(Q11+Q12)</t>
    <phoneticPr fontId="1"/>
  </si>
  <si>
    <t>n1</t>
    <phoneticPr fontId="1"/>
  </si>
  <si>
    <t>・n1：個数</t>
    <rPh sb="4" eb="6">
      <t>コスウ</t>
    </rPh>
    <phoneticPr fontId="1"/>
  </si>
  <si>
    <t>・浸透強度Q＞必要浸透強度Qa</t>
    <rPh sb="1" eb="5">
      <t>シントウキョウド</t>
    </rPh>
    <rPh sb="7" eb="13">
      <t>ヒツヨウシントウキョウド</t>
    </rPh>
    <phoneticPr fontId="1"/>
  </si>
  <si>
    <t>浸透強度
Q(mm/hr)</t>
    <rPh sb="0" eb="4">
      <t>シントウキョウド</t>
    </rPh>
    <phoneticPr fontId="1"/>
  </si>
  <si>
    <t>必要浸透強度
Qa(mm/hr)</t>
    <rPh sb="0" eb="6">
      <t>ヒツヨウシントウキョウド</t>
    </rPh>
    <phoneticPr fontId="1"/>
  </si>
  <si>
    <t>合計浸透強度：Q</t>
    <rPh sb="0" eb="6">
      <t>ゴウケイシントウキョウド</t>
    </rPh>
    <phoneticPr fontId="1"/>
  </si>
  <si>
    <t>mm/hr</t>
    <phoneticPr fontId="1"/>
  </si>
  <si>
    <t>0.8</t>
    <phoneticPr fontId="1"/>
  </si>
  <si>
    <t>浸透貯留強度：</t>
    <rPh sb="0" eb="6">
      <t>シントウチョリュウキョウド</t>
    </rPh>
    <phoneticPr fontId="1"/>
  </si>
  <si>
    <t>浸透強度：Fc1</t>
    <rPh sb="0" eb="4">
      <t>シントウキョウド</t>
    </rPh>
    <phoneticPr fontId="1"/>
  </si>
  <si>
    <t>貯留強度：Fs1</t>
    <rPh sb="0" eb="4">
      <t>チョリュウキョウド</t>
    </rPh>
    <phoneticPr fontId="1"/>
  </si>
  <si>
    <t>1.0</t>
    <phoneticPr fontId="1"/>
  </si>
  <si>
    <t>安全率：α1</t>
    <rPh sb="0" eb="3">
      <t>アンゼンリツ</t>
    </rPh>
    <phoneticPr fontId="1"/>
  </si>
  <si>
    <t>安全率：α2</t>
    <rPh sb="0" eb="3">
      <t>アンゼンリツ</t>
    </rPh>
    <phoneticPr fontId="1"/>
  </si>
  <si>
    <t>浸透強度：Fc2</t>
    <rPh sb="0" eb="4">
      <t>シントウキョウド</t>
    </rPh>
    <phoneticPr fontId="1"/>
  </si>
  <si>
    <t>貯留強度：Fs2</t>
    <rPh sb="0" eb="4">
      <t>チョリュウキョウド</t>
    </rPh>
    <phoneticPr fontId="1"/>
  </si>
  <si>
    <t>浸透貯留強度：</t>
    <rPh sb="0" eb="2">
      <t>シントウ</t>
    </rPh>
    <rPh sb="2" eb="4">
      <t>チョリュウ</t>
    </rPh>
    <rPh sb="4" eb="6">
      <t>キョウド</t>
    </rPh>
    <phoneticPr fontId="1"/>
  </si>
  <si>
    <t>地盤条件</t>
    <rPh sb="0" eb="2">
      <t>ジバン</t>
    </rPh>
    <rPh sb="2" eb="4">
      <t>ジョウケン</t>
    </rPh>
    <phoneticPr fontId="1"/>
  </si>
  <si>
    <t>施設条件</t>
    <rPh sb="0" eb="2">
      <t>シセツ</t>
    </rPh>
    <rPh sb="2" eb="4">
      <t>ジョウケン</t>
    </rPh>
    <phoneticPr fontId="1"/>
  </si>
  <si>
    <t>必要浸透強度の基準：Qa</t>
    <rPh sb="0" eb="2">
      <t>ヒツヨウ</t>
    </rPh>
    <rPh sb="2" eb="6">
      <t>シントウキョウド</t>
    </rPh>
    <rPh sb="7" eb="9">
      <t>キジュン</t>
    </rPh>
    <phoneticPr fontId="1"/>
  </si>
  <si>
    <t>①地盤条件</t>
    <rPh sb="1" eb="5">
      <t>ジバンジョウケン</t>
    </rPh>
    <phoneticPr fontId="1"/>
  </si>
  <si>
    <t>②必要浸透強度の基準</t>
    <rPh sb="1" eb="3">
      <t>ヒツヨウ</t>
    </rPh>
    <rPh sb="3" eb="5">
      <t>シントウ</t>
    </rPh>
    <rPh sb="5" eb="7">
      <t>キョウド</t>
    </rPh>
    <rPh sb="8" eb="10">
      <t>キジュン</t>
    </rPh>
    <phoneticPr fontId="1"/>
  </si>
  <si>
    <t>必要浸透強度の基準</t>
    <rPh sb="0" eb="2">
      <t>ヒツヨウ</t>
    </rPh>
    <rPh sb="2" eb="4">
      <t>シントウ</t>
    </rPh>
    <rPh sb="4" eb="6">
      <t>キョウド</t>
    </rPh>
    <rPh sb="7" eb="9">
      <t>キジュン</t>
    </rPh>
    <phoneticPr fontId="1"/>
  </si>
  <si>
    <t>③施設条件の設定</t>
    <rPh sb="1" eb="3">
      <t>シセツ</t>
    </rPh>
    <rPh sb="3" eb="5">
      <t>ジョウケン</t>
    </rPh>
    <rPh sb="6" eb="8">
      <t>セッテイ</t>
    </rPh>
    <phoneticPr fontId="1"/>
  </si>
  <si>
    <t>④浸透施設の浸透強度の検証</t>
    <rPh sb="1" eb="3">
      <t>シントウ</t>
    </rPh>
    <rPh sb="3" eb="5">
      <t>シセツ</t>
    </rPh>
    <rPh sb="6" eb="8">
      <t>シントウ</t>
    </rPh>
    <rPh sb="8" eb="10">
      <t>キョウド</t>
    </rPh>
    <rPh sb="11" eb="13">
      <t>ケンショウ</t>
    </rPh>
    <phoneticPr fontId="1"/>
  </si>
  <si>
    <t>浸透施設の浸透強度の検証</t>
    <rPh sb="0" eb="2">
      <t>シントウ</t>
    </rPh>
    <rPh sb="2" eb="4">
      <t>シセツ</t>
    </rPh>
    <rPh sb="5" eb="7">
      <t>シントウ</t>
    </rPh>
    <rPh sb="7" eb="9">
      <t>キョウド</t>
    </rPh>
    <rPh sb="10" eb="12">
      <t>ケンショウ</t>
    </rPh>
    <phoneticPr fontId="1"/>
  </si>
  <si>
    <t>≧</t>
    <phoneticPr fontId="1"/>
  </si>
  <si>
    <t>種類</t>
    <rPh sb="0" eb="2">
      <t>シュルイ</t>
    </rPh>
    <phoneticPr fontId="1"/>
  </si>
  <si>
    <t>飽和透水係数：k0</t>
    <rPh sb="0" eb="6">
      <t>ホウワトウスイケイスウ</t>
    </rPh>
    <phoneticPr fontId="1"/>
  </si>
  <si>
    <t>㎡</t>
    <phoneticPr fontId="1"/>
  </si>
  <si>
    <t>㎥</t>
    <phoneticPr fontId="1"/>
  </si>
  <si>
    <t>砂質土or粘性土</t>
    <rPh sb="0" eb="3">
      <t>サシツド</t>
    </rPh>
    <rPh sb="5" eb="8">
      <t>ネンセイド</t>
    </rPh>
    <phoneticPr fontId="1"/>
  </si>
  <si>
    <t>・Q11:浸透量(㎥/hr)</t>
    <rPh sb="5" eb="8">
      <t>シントウリョウ</t>
    </rPh>
    <phoneticPr fontId="1"/>
  </si>
  <si>
    <t>・k1：比浸透量(㎡)</t>
    <rPh sb="4" eb="5">
      <t>ヒ</t>
    </rPh>
    <rPh sb="5" eb="8">
      <t>シントウリョウ</t>
    </rPh>
    <phoneticPr fontId="1"/>
  </si>
  <si>
    <t>・Q12：貯留量(㎥)</t>
    <rPh sb="5" eb="8">
      <t>チョリュウリョウ</t>
    </rPh>
    <phoneticPr fontId="1"/>
  </si>
  <si>
    <t>・q1：浸透貯留量(㎥)</t>
    <rPh sb="4" eb="9">
      <t>シントウチョリュウリョウ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</si>
</sst>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49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top"/>
    </xf>
    <xf numFmtId="49" fontId="2" fillId="0" borderId="15" xfId="0" applyNumberFormat="1" applyFont="1" applyBorder="1" applyAlignment="1">
      <alignment horizontal="left" vertical="top"/>
    </xf>
    <xf numFmtId="49" fontId="2" fillId="0" borderId="16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7" xfId="0" applyNumberFormat="1" applyFont="1" applyBorder="1" applyAlignment="1">
      <alignment horizontal="left" vertical="top"/>
    </xf>
    <xf numFmtId="49" fontId="2" fillId="0" borderId="18" xfId="0" applyNumberFormat="1" applyFont="1" applyBorder="1" applyAlignment="1">
      <alignment horizontal="left" vertical="top"/>
    </xf>
    <xf numFmtId="49" fontId="2" fillId="0" borderId="19" xfId="0" applyNumberFormat="1" applyFont="1" applyBorder="1" applyAlignment="1">
      <alignment horizontal="left" vertical="top"/>
    </xf>
    <xf numFmtId="49" fontId="2" fillId="0" borderId="20" xfId="0" applyNumberFormat="1" applyFont="1" applyBorder="1" applyAlignment="1">
      <alignment horizontal="left" vertical="top"/>
    </xf>
    <xf numFmtId="2" fontId="2" fillId="2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top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103256</xdr:colOff>
      <xdr:row>55</xdr:row>
      <xdr:rowOff>109536</xdr:rowOff>
    </xdr:from>
    <xdr:to>
      <xdr:col>22</xdr:col>
      <xdr:colOff>186987</xdr:colOff>
      <xdr:row>56</xdr:row>
      <xdr:rowOff>48375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A40382-C910-4615-80B3-DE3F1DAE97F6}"/>
            </a:ext>
          </a:extLst>
        </xdr:cNvPr>
        <xdr:cNvSpPr/>
      </xdr:nvSpPr>
      <xdr:spPr>
        <a:xfrm>
          <a:off x="4560956" y="9253536"/>
          <a:ext cx="540931" cy="12933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205538</xdr:colOff>
      <xdr:row>54</xdr:row>
      <xdr:rowOff>189246</xdr:rowOff>
    </xdr:from>
    <xdr:ext cx="1296400" cy="6572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7F5F1-B728-4B43-B92B-491CAA4474B8}"/>
            </a:ext>
          </a:extLst>
        </xdr:cNvPr>
        <xdr:cNvSpPr txBox="1"/>
      </xdr:nvSpPr>
      <xdr:spPr>
        <a:xfrm>
          <a:off x="4434638" y="9142746"/>
          <a:ext cx="1296400" cy="6572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：算出値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：入力値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：規定値</a:t>
          </a:r>
        </a:p>
      </xdr:txBody>
    </xdr:sp>
    <xdr:clientData/>
  </xdr:oneCellAnchor>
  <xdr:twoCellAnchor>
    <xdr:from>
      <xdr:col>20</xdr:col>
      <xdr:colOff>105265</xdr:colOff>
      <xdr:row>56</xdr:row>
      <xdr:rowOff>81462</xdr:rowOff>
    </xdr:from>
    <xdr:to>
      <xdr:col>22</xdr:col>
      <xdr:colOff>188996</xdr:colOff>
      <xdr:row>57</xdr:row>
      <xdr:rowOff>20301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718F852-EB6B-4365-9287-2FBA90D552E7}"/>
            </a:ext>
          </a:extLst>
        </xdr:cNvPr>
        <xdr:cNvSpPr/>
      </xdr:nvSpPr>
      <xdr:spPr>
        <a:xfrm>
          <a:off x="4562965" y="9415962"/>
          <a:ext cx="540931" cy="1293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107275</xdr:colOff>
      <xdr:row>57</xdr:row>
      <xdr:rowOff>53388</xdr:rowOff>
    </xdr:from>
    <xdr:to>
      <xdr:col>22</xdr:col>
      <xdr:colOff>191006</xdr:colOff>
      <xdr:row>57</xdr:row>
      <xdr:rowOff>182727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D8E1F6C-D364-4A02-A7BC-1A08C0D0AFEE}"/>
            </a:ext>
          </a:extLst>
        </xdr:cNvPr>
        <xdr:cNvSpPr/>
      </xdr:nvSpPr>
      <xdr:spPr>
        <a:xfrm>
          <a:off x="4564975" y="9578388"/>
          <a:ext cx="540931" cy="129339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D760-5B13-4945-B6AE-38692A45D51C}">
  <sheetPr>
    <tabColor rgb="FFFF0000"/>
  </sheetPr>
  <dimension ref="B1:AJ105"/>
  <sheetViews>
    <sheetView tabSelected="1" view="pageBreakPreview" zoomScaleNormal="100" zoomScaleSheetLayoutView="100" workbookViewId="0">
      <selection activeCell="O10" sqref="O10:R10"/>
    </sheetView>
  </sheetViews>
  <sheetFormatPr defaultColWidth="9.140625" defaultRowHeight="12" x14ac:dyDescent="0.35"/>
  <cols>
    <col min="1" max="1" width="1.7109375" style="1" customWidth="1"/>
    <col min="2" max="27" width="3.28515625" style="1" customWidth="1"/>
    <col min="28" max="28" width="1.7109375" style="1" customWidth="1"/>
    <col min="29" max="29" width="5.7109375" style="1" customWidth="1"/>
    <col min="30" max="16384" width="9.140625" style="1"/>
  </cols>
  <sheetData>
    <row r="1" spans="2:27" ht="15" customHeight="1" thickBot="1" x14ac:dyDescent="0.4">
      <c r="B1" s="1" t="s">
        <v>87</v>
      </c>
    </row>
    <row r="2" spans="2:27" ht="15" customHeight="1" x14ac:dyDescent="0.35">
      <c r="B2" s="17" t="s">
        <v>84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9"/>
    </row>
    <row r="3" spans="2:27" ht="15" customHeight="1" x14ac:dyDescent="0.35">
      <c r="B3" s="5"/>
      <c r="C3" s="20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2" t="s">
        <v>94</v>
      </c>
      <c r="P3" s="23"/>
      <c r="Q3" s="23"/>
      <c r="R3" s="23"/>
      <c r="S3" s="23"/>
      <c r="T3" s="23"/>
      <c r="U3" s="24"/>
      <c r="V3" s="16" t="s">
        <v>0</v>
      </c>
      <c r="W3" s="16"/>
      <c r="X3" s="16"/>
      <c r="Y3" s="16"/>
      <c r="Z3" s="16"/>
      <c r="AA3" s="6"/>
    </row>
    <row r="4" spans="2:27" ht="15" customHeight="1" x14ac:dyDescent="0.35">
      <c r="B4" s="5"/>
      <c r="C4" s="21" t="s">
        <v>95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 t="s">
        <v>98</v>
      </c>
      <c r="P4" s="23"/>
      <c r="Q4" s="23"/>
      <c r="R4" s="23"/>
      <c r="S4" s="23"/>
      <c r="T4" s="23"/>
      <c r="U4" s="24"/>
      <c r="V4" s="16" t="s">
        <v>10</v>
      </c>
      <c r="W4" s="16"/>
      <c r="X4" s="16"/>
      <c r="Y4" s="16"/>
      <c r="Z4" s="16"/>
      <c r="AA4" s="6"/>
    </row>
    <row r="5" spans="2:27" ht="15" customHeight="1" thickBot="1" x14ac:dyDescent="0.4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</row>
    <row r="6" spans="2:27" ht="15" customHeight="1" x14ac:dyDescent="0.35">
      <c r="C6" s="4"/>
    </row>
    <row r="7" spans="2:27" ht="15" customHeight="1" thickBot="1" x14ac:dyDescent="0.4">
      <c r="B7" s="1" t="s">
        <v>88</v>
      </c>
      <c r="C7" s="4"/>
    </row>
    <row r="8" spans="2:27" ht="15" customHeight="1" x14ac:dyDescent="0.35">
      <c r="B8" s="17" t="s">
        <v>89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9"/>
    </row>
    <row r="9" spans="2:27" ht="15" customHeight="1" x14ac:dyDescent="0.35">
      <c r="B9" s="5"/>
      <c r="C9" s="20" t="s">
        <v>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6" t="s">
        <v>4</v>
      </c>
      <c r="P9" s="16"/>
      <c r="Q9" s="16"/>
      <c r="R9" s="16"/>
      <c r="S9" s="16" t="s">
        <v>5</v>
      </c>
      <c r="T9" s="16"/>
      <c r="U9" s="16"/>
      <c r="V9" s="16" t="s">
        <v>0</v>
      </c>
      <c r="W9" s="16"/>
      <c r="X9" s="16"/>
      <c r="Y9" s="16"/>
      <c r="Z9" s="16"/>
      <c r="AA9" s="6"/>
    </row>
    <row r="10" spans="2:27" ht="15" customHeight="1" x14ac:dyDescent="0.35">
      <c r="B10" s="5"/>
      <c r="C10" s="21" t="s">
        <v>86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6">
        <v>18.899999999999999</v>
      </c>
      <c r="P10" s="16"/>
      <c r="Q10" s="16"/>
      <c r="R10" s="16"/>
      <c r="S10" s="16" t="s">
        <v>73</v>
      </c>
      <c r="T10" s="16"/>
      <c r="U10" s="16"/>
      <c r="V10" s="16" t="s">
        <v>10</v>
      </c>
      <c r="W10" s="16"/>
      <c r="X10" s="16"/>
      <c r="Y10" s="16"/>
      <c r="Z10" s="16"/>
      <c r="AA10" s="6"/>
    </row>
    <row r="11" spans="2:27" ht="15" customHeight="1" thickBot="1" x14ac:dyDescent="0.4">
      <c r="B11" s="7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2:27" ht="15" customHeight="1" x14ac:dyDescent="0.35">
      <c r="C12" s="4"/>
    </row>
    <row r="13" spans="2:27" ht="15" customHeight="1" thickBot="1" x14ac:dyDescent="0.4">
      <c r="B13" s="1" t="s">
        <v>90</v>
      </c>
      <c r="C13" s="4"/>
    </row>
    <row r="14" spans="2:27" ht="15" customHeight="1" x14ac:dyDescent="0.35">
      <c r="B14" s="17" t="s">
        <v>85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9"/>
    </row>
    <row r="15" spans="2:27" ht="15" customHeight="1" x14ac:dyDescent="0.35">
      <c r="B15" s="5"/>
      <c r="C15" s="20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6" t="s">
        <v>4</v>
      </c>
      <c r="P15" s="16"/>
      <c r="Q15" s="16"/>
      <c r="R15" s="16"/>
      <c r="S15" s="16" t="s">
        <v>5</v>
      </c>
      <c r="T15" s="16"/>
      <c r="U15" s="16"/>
      <c r="V15" s="16" t="s">
        <v>0</v>
      </c>
      <c r="W15" s="16"/>
      <c r="X15" s="16"/>
      <c r="Y15" s="16"/>
      <c r="Z15" s="16"/>
      <c r="AA15" s="6"/>
    </row>
    <row r="16" spans="2:27" ht="15" customHeight="1" x14ac:dyDescent="0.35">
      <c r="B16" s="5"/>
      <c r="C16" s="21" t="s">
        <v>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5"/>
      <c r="P16" s="25"/>
      <c r="Q16" s="25"/>
      <c r="R16" s="25"/>
      <c r="S16" s="16" t="s">
        <v>96</v>
      </c>
      <c r="T16" s="16"/>
      <c r="U16" s="16"/>
      <c r="V16" s="16" t="s">
        <v>6</v>
      </c>
      <c r="W16" s="16"/>
      <c r="X16" s="16"/>
      <c r="Y16" s="16"/>
      <c r="Z16" s="16"/>
      <c r="AA16" s="6"/>
    </row>
    <row r="17" spans="2:36" ht="15" customHeight="1" x14ac:dyDescent="0.35">
      <c r="B17" s="5"/>
      <c r="C17" s="26" t="s">
        <v>16</v>
      </c>
      <c r="D17" s="27"/>
      <c r="E17" s="27"/>
      <c r="F17" s="27"/>
      <c r="G17" s="28"/>
      <c r="H17" s="21" t="s">
        <v>17</v>
      </c>
      <c r="I17" s="21"/>
      <c r="J17" s="21"/>
      <c r="K17" s="21"/>
      <c r="L17" s="21"/>
      <c r="M17" s="21"/>
      <c r="N17" s="21"/>
      <c r="O17" s="25"/>
      <c r="P17" s="25"/>
      <c r="Q17" s="25"/>
      <c r="R17" s="25"/>
      <c r="S17" s="16" t="s">
        <v>38</v>
      </c>
      <c r="T17" s="16"/>
      <c r="U17" s="16"/>
      <c r="V17" s="16" t="s">
        <v>6</v>
      </c>
      <c r="W17" s="16"/>
      <c r="X17" s="16"/>
      <c r="Y17" s="16"/>
      <c r="Z17" s="16"/>
      <c r="AA17" s="6"/>
    </row>
    <row r="18" spans="2:36" ht="15" customHeight="1" x14ac:dyDescent="0.35">
      <c r="B18" s="5"/>
      <c r="C18" s="29"/>
      <c r="D18" s="30"/>
      <c r="E18" s="30"/>
      <c r="F18" s="30"/>
      <c r="G18" s="31"/>
      <c r="H18" s="21" t="s">
        <v>18</v>
      </c>
      <c r="I18" s="21"/>
      <c r="J18" s="21"/>
      <c r="K18" s="21"/>
      <c r="L18" s="21"/>
      <c r="M18" s="21"/>
      <c r="N18" s="21"/>
      <c r="O18" s="25"/>
      <c r="P18" s="25"/>
      <c r="Q18" s="25"/>
      <c r="R18" s="25"/>
      <c r="S18" s="16" t="s">
        <v>8</v>
      </c>
      <c r="T18" s="16"/>
      <c r="U18" s="16"/>
      <c r="V18" s="16" t="s">
        <v>6</v>
      </c>
      <c r="W18" s="16"/>
      <c r="X18" s="16"/>
      <c r="Y18" s="16"/>
      <c r="Z18" s="16"/>
      <c r="AA18" s="6"/>
    </row>
    <row r="19" spans="2:36" ht="15" customHeight="1" x14ac:dyDescent="0.35">
      <c r="B19" s="5"/>
      <c r="C19" s="29"/>
      <c r="D19" s="30"/>
      <c r="E19" s="30"/>
      <c r="F19" s="30"/>
      <c r="G19" s="31"/>
      <c r="H19" s="21" t="s">
        <v>19</v>
      </c>
      <c r="I19" s="21"/>
      <c r="J19" s="21"/>
      <c r="K19" s="21"/>
      <c r="L19" s="21"/>
      <c r="M19" s="21"/>
      <c r="N19" s="21"/>
      <c r="O19" s="25"/>
      <c r="P19" s="25"/>
      <c r="Q19" s="25"/>
      <c r="R19" s="25"/>
      <c r="S19" s="16" t="s">
        <v>8</v>
      </c>
      <c r="T19" s="16"/>
      <c r="U19" s="16"/>
      <c r="V19" s="16" t="s">
        <v>6</v>
      </c>
      <c r="W19" s="16"/>
      <c r="X19" s="16"/>
      <c r="Y19" s="16"/>
      <c r="Z19" s="16"/>
      <c r="AA19" s="6"/>
    </row>
    <row r="20" spans="2:36" ht="15" customHeight="1" x14ac:dyDescent="0.35">
      <c r="B20" s="5"/>
      <c r="C20" s="29"/>
      <c r="D20" s="30"/>
      <c r="E20" s="30"/>
      <c r="F20" s="30"/>
      <c r="G20" s="31"/>
      <c r="H20" s="21" t="s">
        <v>20</v>
      </c>
      <c r="I20" s="21"/>
      <c r="J20" s="21"/>
      <c r="K20" s="21"/>
      <c r="L20" s="21"/>
      <c r="M20" s="21"/>
      <c r="N20" s="21"/>
      <c r="O20" s="25"/>
      <c r="P20" s="25"/>
      <c r="Q20" s="25"/>
      <c r="R20" s="25"/>
      <c r="S20" s="16" t="s">
        <v>8</v>
      </c>
      <c r="T20" s="16"/>
      <c r="U20" s="16"/>
      <c r="V20" s="16" t="s">
        <v>6</v>
      </c>
      <c r="W20" s="16"/>
      <c r="X20" s="16"/>
      <c r="Y20" s="16"/>
      <c r="Z20" s="16"/>
      <c r="AA20" s="6"/>
      <c r="AJ20" s="2"/>
    </row>
    <row r="21" spans="2:36" ht="15" customHeight="1" x14ac:dyDescent="0.35">
      <c r="B21" s="5"/>
      <c r="C21" s="29"/>
      <c r="D21" s="30"/>
      <c r="E21" s="30"/>
      <c r="F21" s="30"/>
      <c r="G21" s="31"/>
      <c r="H21" s="21" t="s">
        <v>21</v>
      </c>
      <c r="I21" s="21"/>
      <c r="J21" s="21"/>
      <c r="K21" s="21"/>
      <c r="L21" s="21"/>
      <c r="M21" s="21"/>
      <c r="N21" s="21"/>
      <c r="O21" s="35">
        <f>(-0.453*(O19^2)+8.289*O19+0.753)*O20+1.458*(O19^2)+1.27*O19+0.362</f>
        <v>0.36199999999999999</v>
      </c>
      <c r="P21" s="35"/>
      <c r="Q21" s="35"/>
      <c r="R21" s="35"/>
      <c r="S21" s="16" t="s">
        <v>96</v>
      </c>
      <c r="T21" s="16"/>
      <c r="U21" s="16"/>
      <c r="V21" s="16" t="s">
        <v>15</v>
      </c>
      <c r="W21" s="16"/>
      <c r="X21" s="16"/>
      <c r="Y21" s="16"/>
      <c r="Z21" s="16"/>
      <c r="AA21" s="6"/>
    </row>
    <row r="22" spans="2:36" ht="15" customHeight="1" x14ac:dyDescent="0.35">
      <c r="B22" s="5"/>
      <c r="C22" s="29"/>
      <c r="D22" s="30"/>
      <c r="E22" s="30"/>
      <c r="F22" s="30"/>
      <c r="G22" s="31"/>
      <c r="H22" s="21" t="s">
        <v>22</v>
      </c>
      <c r="I22" s="21"/>
      <c r="J22" s="21"/>
      <c r="K22" s="21"/>
      <c r="L22" s="21"/>
      <c r="M22" s="21"/>
      <c r="N22" s="21"/>
      <c r="O22" s="45">
        <v>0.81</v>
      </c>
      <c r="P22" s="45"/>
      <c r="Q22" s="45"/>
      <c r="R22" s="45"/>
      <c r="S22" s="16"/>
      <c r="T22" s="16"/>
      <c r="U22" s="16"/>
      <c r="V22" s="16" t="s">
        <v>10</v>
      </c>
      <c r="W22" s="16"/>
      <c r="X22" s="16"/>
      <c r="Y22" s="16"/>
      <c r="Z22" s="16"/>
      <c r="AA22" s="6"/>
    </row>
    <row r="23" spans="2:36" ht="15" customHeight="1" x14ac:dyDescent="0.35">
      <c r="B23" s="5"/>
      <c r="C23" s="29"/>
      <c r="D23" s="30"/>
      <c r="E23" s="30"/>
      <c r="F23" s="30"/>
      <c r="G23" s="31"/>
      <c r="H23" s="21" t="s">
        <v>23</v>
      </c>
      <c r="I23" s="21"/>
      <c r="J23" s="21"/>
      <c r="K23" s="21"/>
      <c r="L23" s="21"/>
      <c r="M23" s="21"/>
      <c r="N23" s="21"/>
      <c r="O23" s="45">
        <v>0.3</v>
      </c>
      <c r="P23" s="45"/>
      <c r="Q23" s="45"/>
      <c r="R23" s="45"/>
      <c r="S23" s="16"/>
      <c r="T23" s="16"/>
      <c r="U23" s="16"/>
      <c r="V23" s="16" t="s">
        <v>10</v>
      </c>
      <c r="W23" s="16"/>
      <c r="X23" s="16"/>
      <c r="Y23" s="16"/>
      <c r="Z23" s="16"/>
      <c r="AA23" s="6"/>
    </row>
    <row r="24" spans="2:36" ht="15" customHeight="1" x14ac:dyDescent="0.35">
      <c r="B24" s="5"/>
      <c r="C24" s="29"/>
      <c r="D24" s="30"/>
      <c r="E24" s="30"/>
      <c r="F24" s="30"/>
      <c r="G24" s="31"/>
      <c r="H24" s="21" t="s">
        <v>79</v>
      </c>
      <c r="I24" s="21"/>
      <c r="J24" s="21"/>
      <c r="K24" s="21"/>
      <c r="L24" s="21"/>
      <c r="M24" s="21"/>
      <c r="N24" s="21"/>
      <c r="O24" s="42" t="s">
        <v>74</v>
      </c>
      <c r="P24" s="43"/>
      <c r="Q24" s="43"/>
      <c r="R24" s="44"/>
      <c r="S24" s="22"/>
      <c r="T24" s="23"/>
      <c r="U24" s="24"/>
      <c r="V24" s="16" t="s">
        <v>10</v>
      </c>
      <c r="W24" s="16"/>
      <c r="X24" s="16"/>
      <c r="Y24" s="16"/>
      <c r="Z24" s="16"/>
      <c r="AA24" s="6"/>
    </row>
    <row r="25" spans="2:36" ht="24.75" hidden="1" customHeight="1" x14ac:dyDescent="0.35">
      <c r="B25" s="5"/>
      <c r="C25" s="29"/>
      <c r="D25" s="30"/>
      <c r="E25" s="30"/>
      <c r="F25" s="30"/>
      <c r="G25" s="31"/>
      <c r="H25" s="21" t="s">
        <v>24</v>
      </c>
      <c r="I25" s="21"/>
      <c r="J25" s="21"/>
      <c r="K25" s="21"/>
      <c r="L25" s="21"/>
      <c r="M25" s="21"/>
      <c r="N25" s="21"/>
      <c r="O25" s="35">
        <f>0.126*O21*O22*O24</f>
        <v>2.9556576000000001E-2</v>
      </c>
      <c r="P25" s="35"/>
      <c r="Q25" s="35"/>
      <c r="R25" s="35"/>
      <c r="S25" s="16" t="s">
        <v>39</v>
      </c>
      <c r="T25" s="16"/>
      <c r="U25" s="16"/>
      <c r="V25" s="16" t="s">
        <v>15</v>
      </c>
      <c r="W25" s="16"/>
      <c r="X25" s="16"/>
      <c r="Y25" s="16"/>
      <c r="Z25" s="16"/>
      <c r="AA25" s="6"/>
    </row>
    <row r="26" spans="2:36" ht="24" hidden="1" customHeight="1" x14ac:dyDescent="0.35">
      <c r="B26" s="5"/>
      <c r="C26" s="29"/>
      <c r="D26" s="30"/>
      <c r="E26" s="30"/>
      <c r="F26" s="30"/>
      <c r="G26" s="31"/>
      <c r="H26" s="36" t="s">
        <v>25</v>
      </c>
      <c r="I26" s="37"/>
      <c r="J26" s="37"/>
      <c r="K26" s="37"/>
      <c r="L26" s="37"/>
      <c r="M26" s="37"/>
      <c r="N26" s="38"/>
      <c r="O26" s="39">
        <f>((3.14*(O18/2)^2)*(O20-0.3)*1+(O20*(O19^2)-3.14*((O18/2)^2)*(O20-0.3))*O23)*O24</f>
        <v>0</v>
      </c>
      <c r="P26" s="40"/>
      <c r="Q26" s="40"/>
      <c r="R26" s="41"/>
      <c r="S26" s="22" t="s">
        <v>7</v>
      </c>
      <c r="T26" s="23"/>
      <c r="U26" s="24"/>
      <c r="V26" s="22" t="s">
        <v>15</v>
      </c>
      <c r="W26" s="23"/>
      <c r="X26" s="23"/>
      <c r="Y26" s="23"/>
      <c r="Z26" s="24"/>
      <c r="AA26" s="6"/>
    </row>
    <row r="27" spans="2:36" ht="24" hidden="1" customHeight="1" x14ac:dyDescent="0.35">
      <c r="B27" s="5"/>
      <c r="C27" s="29"/>
      <c r="D27" s="30"/>
      <c r="E27" s="30"/>
      <c r="F27" s="30"/>
      <c r="G27" s="31"/>
      <c r="H27" s="21" t="s">
        <v>26</v>
      </c>
      <c r="I27" s="21"/>
      <c r="J27" s="21"/>
      <c r="K27" s="21"/>
      <c r="L27" s="21"/>
      <c r="M27" s="21"/>
      <c r="N27" s="21"/>
      <c r="O27" s="35">
        <f>(O26+O25)*O17</f>
        <v>0</v>
      </c>
      <c r="P27" s="35"/>
      <c r="Q27" s="35"/>
      <c r="R27" s="35"/>
      <c r="S27" s="16" t="s">
        <v>7</v>
      </c>
      <c r="T27" s="16"/>
      <c r="U27" s="16"/>
      <c r="V27" s="16" t="s">
        <v>15</v>
      </c>
      <c r="W27" s="16"/>
      <c r="X27" s="16"/>
      <c r="Y27" s="16"/>
      <c r="Z27" s="16"/>
      <c r="AA27" s="6"/>
    </row>
    <row r="28" spans="2:36" ht="15" customHeight="1" x14ac:dyDescent="0.35">
      <c r="B28" s="5"/>
      <c r="C28" s="29"/>
      <c r="D28" s="30"/>
      <c r="E28" s="30"/>
      <c r="F28" s="30"/>
      <c r="G28" s="31"/>
      <c r="H28" s="21" t="s">
        <v>76</v>
      </c>
      <c r="I28" s="21"/>
      <c r="J28" s="21"/>
      <c r="K28" s="21"/>
      <c r="L28" s="21"/>
      <c r="M28" s="21"/>
      <c r="N28" s="21"/>
      <c r="O28" s="35" t="e">
        <f>(O17*O25)/(O16/1000)</f>
        <v>#DIV/0!</v>
      </c>
      <c r="P28" s="35"/>
      <c r="Q28" s="35"/>
      <c r="R28" s="35"/>
      <c r="S28" s="16"/>
      <c r="T28" s="16"/>
      <c r="U28" s="16"/>
      <c r="V28" s="16" t="s">
        <v>15</v>
      </c>
      <c r="W28" s="16"/>
      <c r="X28" s="16"/>
      <c r="Y28" s="16"/>
      <c r="Z28" s="16"/>
      <c r="AA28" s="6"/>
    </row>
    <row r="29" spans="2:36" ht="15" customHeight="1" x14ac:dyDescent="0.35">
      <c r="B29" s="5"/>
      <c r="C29" s="29"/>
      <c r="D29" s="30"/>
      <c r="E29" s="30"/>
      <c r="F29" s="30"/>
      <c r="G29" s="31"/>
      <c r="H29" s="36" t="s">
        <v>77</v>
      </c>
      <c r="I29" s="37"/>
      <c r="J29" s="37"/>
      <c r="K29" s="37"/>
      <c r="L29" s="37"/>
      <c r="M29" s="37"/>
      <c r="N29" s="38"/>
      <c r="O29" s="46" t="e">
        <f>((O17*O26)/((O16/10000)*1.4))^(1/2)</f>
        <v>#DIV/0!</v>
      </c>
      <c r="P29" s="47"/>
      <c r="Q29" s="47"/>
      <c r="R29" s="48"/>
      <c r="S29" s="22"/>
      <c r="T29" s="23"/>
      <c r="U29" s="24"/>
      <c r="V29" s="16" t="s">
        <v>15</v>
      </c>
      <c r="W29" s="16"/>
      <c r="X29" s="16"/>
      <c r="Y29" s="16"/>
      <c r="Z29" s="16"/>
      <c r="AA29" s="6"/>
    </row>
    <row r="30" spans="2:36" ht="15" customHeight="1" x14ac:dyDescent="0.35">
      <c r="B30" s="5"/>
      <c r="C30" s="32"/>
      <c r="D30" s="33"/>
      <c r="E30" s="33"/>
      <c r="F30" s="33"/>
      <c r="G30" s="34"/>
      <c r="H30" s="36" t="s">
        <v>75</v>
      </c>
      <c r="I30" s="37"/>
      <c r="J30" s="37"/>
      <c r="K30" s="37"/>
      <c r="L30" s="37"/>
      <c r="M30" s="37"/>
      <c r="N30" s="38"/>
      <c r="O30" s="39" t="e">
        <f>O28+O29</f>
        <v>#DIV/0!</v>
      </c>
      <c r="P30" s="40"/>
      <c r="Q30" s="40"/>
      <c r="R30" s="41"/>
      <c r="S30" s="22"/>
      <c r="T30" s="23"/>
      <c r="U30" s="24"/>
      <c r="V30" s="16" t="s">
        <v>15</v>
      </c>
      <c r="W30" s="16"/>
      <c r="X30" s="16"/>
      <c r="Y30" s="16"/>
      <c r="Z30" s="16"/>
      <c r="AA30" s="6"/>
    </row>
    <row r="31" spans="2:36" ht="15" customHeight="1" x14ac:dyDescent="0.35">
      <c r="B31" s="5"/>
      <c r="C31" s="55" t="s">
        <v>14</v>
      </c>
      <c r="D31" s="55"/>
      <c r="E31" s="55"/>
      <c r="F31" s="55"/>
      <c r="G31" s="55"/>
      <c r="H31" s="21" t="s">
        <v>27</v>
      </c>
      <c r="I31" s="21"/>
      <c r="J31" s="21"/>
      <c r="K31" s="21"/>
      <c r="L31" s="21"/>
      <c r="M31" s="21"/>
      <c r="N31" s="21"/>
      <c r="O31" s="25"/>
      <c r="P31" s="25"/>
      <c r="Q31" s="25"/>
      <c r="R31" s="25"/>
      <c r="S31" s="16" t="s">
        <v>8</v>
      </c>
      <c r="T31" s="16"/>
      <c r="U31" s="16"/>
      <c r="V31" s="16" t="s">
        <v>6</v>
      </c>
      <c r="W31" s="16"/>
      <c r="X31" s="16"/>
      <c r="Y31" s="16"/>
      <c r="Z31" s="16"/>
      <c r="AA31" s="6"/>
    </row>
    <row r="32" spans="2:36" ht="15" customHeight="1" x14ac:dyDescent="0.35">
      <c r="B32" s="5"/>
      <c r="C32" s="55"/>
      <c r="D32" s="55"/>
      <c r="E32" s="55"/>
      <c r="F32" s="55"/>
      <c r="G32" s="55"/>
      <c r="H32" s="21" t="s">
        <v>28</v>
      </c>
      <c r="I32" s="21"/>
      <c r="J32" s="21"/>
      <c r="K32" s="21"/>
      <c r="L32" s="21"/>
      <c r="M32" s="21"/>
      <c r="N32" s="21"/>
      <c r="O32" s="25"/>
      <c r="P32" s="25"/>
      <c r="Q32" s="25"/>
      <c r="R32" s="25"/>
      <c r="S32" s="16" t="s">
        <v>8</v>
      </c>
      <c r="T32" s="16"/>
      <c r="U32" s="16"/>
      <c r="V32" s="16" t="s">
        <v>6</v>
      </c>
      <c r="W32" s="16"/>
      <c r="X32" s="16"/>
      <c r="Y32" s="16"/>
      <c r="Z32" s="16"/>
      <c r="AA32" s="6"/>
    </row>
    <row r="33" spans="2:27" ht="15" customHeight="1" x14ac:dyDescent="0.35">
      <c r="B33" s="5"/>
      <c r="C33" s="55"/>
      <c r="D33" s="55"/>
      <c r="E33" s="55"/>
      <c r="F33" s="55"/>
      <c r="G33" s="55"/>
      <c r="H33" s="21" t="s">
        <v>29</v>
      </c>
      <c r="I33" s="21"/>
      <c r="J33" s="21"/>
      <c r="K33" s="21"/>
      <c r="L33" s="21"/>
      <c r="M33" s="21"/>
      <c r="N33" s="21"/>
      <c r="O33" s="25"/>
      <c r="P33" s="25"/>
      <c r="Q33" s="25"/>
      <c r="R33" s="25"/>
      <c r="S33" s="16" t="s">
        <v>8</v>
      </c>
      <c r="T33" s="16"/>
      <c r="U33" s="16"/>
      <c r="V33" s="16" t="s">
        <v>6</v>
      </c>
      <c r="W33" s="16"/>
      <c r="X33" s="16"/>
      <c r="Y33" s="16"/>
      <c r="Z33" s="16"/>
      <c r="AA33" s="6"/>
    </row>
    <row r="34" spans="2:27" ht="15" customHeight="1" x14ac:dyDescent="0.35">
      <c r="B34" s="5"/>
      <c r="C34" s="55"/>
      <c r="D34" s="55"/>
      <c r="E34" s="55"/>
      <c r="F34" s="55"/>
      <c r="G34" s="55"/>
      <c r="H34" s="21" t="s">
        <v>30</v>
      </c>
      <c r="I34" s="21"/>
      <c r="J34" s="21"/>
      <c r="K34" s="21"/>
      <c r="L34" s="21"/>
      <c r="M34" s="21"/>
      <c r="N34" s="21"/>
      <c r="O34" s="25"/>
      <c r="P34" s="25"/>
      <c r="Q34" s="25"/>
      <c r="R34" s="25"/>
      <c r="S34" s="16" t="s">
        <v>8</v>
      </c>
      <c r="T34" s="16"/>
      <c r="U34" s="16"/>
      <c r="V34" s="16" t="s">
        <v>6</v>
      </c>
      <c r="W34" s="16"/>
      <c r="X34" s="16"/>
      <c r="Y34" s="16"/>
      <c r="Z34" s="16"/>
      <c r="AA34" s="6"/>
    </row>
    <row r="35" spans="2:27" ht="15" customHeight="1" x14ac:dyDescent="0.35">
      <c r="B35" s="5"/>
      <c r="C35" s="55"/>
      <c r="D35" s="55"/>
      <c r="E35" s="55"/>
      <c r="F35" s="55"/>
      <c r="G35" s="55"/>
      <c r="H35" s="21" t="s">
        <v>31</v>
      </c>
      <c r="I35" s="21"/>
      <c r="J35" s="21"/>
      <c r="K35" s="21"/>
      <c r="L35" s="21"/>
      <c r="M35" s="21"/>
      <c r="N35" s="21"/>
      <c r="O35" s="35">
        <f>(-0.453*(O33^2)+8.289*O33+0.753)*O34+1.458*(O33^2)+1.27*O33+0.362</f>
        <v>0.36199999999999999</v>
      </c>
      <c r="P35" s="35"/>
      <c r="Q35" s="35"/>
      <c r="R35" s="35"/>
      <c r="S35" s="16" t="s">
        <v>96</v>
      </c>
      <c r="T35" s="16"/>
      <c r="U35" s="16"/>
      <c r="V35" s="16" t="s">
        <v>15</v>
      </c>
      <c r="W35" s="16"/>
      <c r="X35" s="16"/>
      <c r="Y35" s="16"/>
      <c r="Z35" s="16"/>
      <c r="AA35" s="6"/>
    </row>
    <row r="36" spans="2:27" ht="15" customHeight="1" x14ac:dyDescent="0.35">
      <c r="B36" s="5"/>
      <c r="C36" s="55"/>
      <c r="D36" s="55"/>
      <c r="E36" s="55"/>
      <c r="F36" s="55"/>
      <c r="G36" s="55"/>
      <c r="H36" s="21" t="s">
        <v>32</v>
      </c>
      <c r="I36" s="21"/>
      <c r="J36" s="21"/>
      <c r="K36" s="21"/>
      <c r="L36" s="21"/>
      <c r="M36" s="21"/>
      <c r="N36" s="21"/>
      <c r="O36" s="45">
        <v>0.81</v>
      </c>
      <c r="P36" s="45"/>
      <c r="Q36" s="45"/>
      <c r="R36" s="45"/>
      <c r="S36" s="16"/>
      <c r="T36" s="16"/>
      <c r="U36" s="16"/>
      <c r="V36" s="16" t="s">
        <v>10</v>
      </c>
      <c r="W36" s="16"/>
      <c r="X36" s="16"/>
      <c r="Y36" s="16"/>
      <c r="Z36" s="16"/>
      <c r="AA36" s="6"/>
    </row>
    <row r="37" spans="2:27" ht="15" customHeight="1" x14ac:dyDescent="0.35">
      <c r="B37" s="5"/>
      <c r="C37" s="55"/>
      <c r="D37" s="55"/>
      <c r="E37" s="55"/>
      <c r="F37" s="55"/>
      <c r="G37" s="55"/>
      <c r="H37" s="21" t="s">
        <v>33</v>
      </c>
      <c r="I37" s="21"/>
      <c r="J37" s="21"/>
      <c r="K37" s="21"/>
      <c r="L37" s="21"/>
      <c r="M37" s="21"/>
      <c r="N37" s="21"/>
      <c r="O37" s="45">
        <v>0.35</v>
      </c>
      <c r="P37" s="45"/>
      <c r="Q37" s="45"/>
      <c r="R37" s="45"/>
      <c r="S37" s="16"/>
      <c r="T37" s="16"/>
      <c r="U37" s="16"/>
      <c r="V37" s="16" t="s">
        <v>10</v>
      </c>
      <c r="W37" s="16"/>
      <c r="X37" s="16"/>
      <c r="Y37" s="16"/>
      <c r="Z37" s="16"/>
      <c r="AA37" s="6"/>
    </row>
    <row r="38" spans="2:27" ht="15" customHeight="1" x14ac:dyDescent="0.35">
      <c r="B38" s="5"/>
      <c r="C38" s="55"/>
      <c r="D38" s="55"/>
      <c r="E38" s="55"/>
      <c r="F38" s="55"/>
      <c r="G38" s="55"/>
      <c r="H38" s="21" t="s">
        <v>80</v>
      </c>
      <c r="I38" s="21"/>
      <c r="J38" s="21"/>
      <c r="K38" s="21"/>
      <c r="L38" s="21"/>
      <c r="M38" s="21"/>
      <c r="N38" s="21"/>
      <c r="O38" s="42" t="s">
        <v>78</v>
      </c>
      <c r="P38" s="43"/>
      <c r="Q38" s="43"/>
      <c r="R38" s="44"/>
      <c r="S38" s="22"/>
      <c r="T38" s="23"/>
      <c r="U38" s="24"/>
      <c r="V38" s="16" t="s">
        <v>10</v>
      </c>
      <c r="W38" s="16"/>
      <c r="X38" s="16"/>
      <c r="Y38" s="16"/>
      <c r="Z38" s="16"/>
      <c r="AA38" s="6"/>
    </row>
    <row r="39" spans="2:27" ht="20.25" hidden="1" customHeight="1" x14ac:dyDescent="0.35">
      <c r="B39" s="5"/>
      <c r="C39" s="55"/>
      <c r="D39" s="55"/>
      <c r="E39" s="55"/>
      <c r="F39" s="55"/>
      <c r="G39" s="55"/>
      <c r="H39" s="21" t="s">
        <v>34</v>
      </c>
      <c r="I39" s="21"/>
      <c r="J39" s="21"/>
      <c r="K39" s="21"/>
      <c r="L39" s="21"/>
      <c r="M39" s="21"/>
      <c r="N39" s="21"/>
      <c r="O39" s="49">
        <f>0.126*O35*O36*O38</f>
        <v>3.6945720000000001E-2</v>
      </c>
      <c r="P39" s="49"/>
      <c r="Q39" s="49"/>
      <c r="R39" s="49"/>
      <c r="S39" s="16" t="s">
        <v>39</v>
      </c>
      <c r="T39" s="16"/>
      <c r="U39" s="16"/>
      <c r="V39" s="16" t="s">
        <v>15</v>
      </c>
      <c r="W39" s="16"/>
      <c r="X39" s="16"/>
      <c r="Y39" s="16"/>
      <c r="Z39" s="16"/>
      <c r="AA39" s="6"/>
    </row>
    <row r="40" spans="2:27" ht="21.75" hidden="1" customHeight="1" x14ac:dyDescent="0.35">
      <c r="B40" s="5"/>
      <c r="C40" s="55"/>
      <c r="D40" s="55"/>
      <c r="E40" s="55"/>
      <c r="F40" s="55"/>
      <c r="G40" s="55"/>
      <c r="H40" s="21" t="s">
        <v>35</v>
      </c>
      <c r="I40" s="21"/>
      <c r="J40" s="21"/>
      <c r="K40" s="21"/>
      <c r="L40" s="21"/>
      <c r="M40" s="21"/>
      <c r="N40" s="21"/>
      <c r="O40" s="46">
        <f>(3.14*((O32/2)^2)+(O33*O34-3.14*((O32/2)^2))*O37)*O38</f>
        <v>0</v>
      </c>
      <c r="P40" s="47"/>
      <c r="Q40" s="47"/>
      <c r="R40" s="48"/>
      <c r="S40" s="16" t="s">
        <v>7</v>
      </c>
      <c r="T40" s="16"/>
      <c r="U40" s="16"/>
      <c r="V40" s="16" t="s">
        <v>15</v>
      </c>
      <c r="W40" s="16"/>
      <c r="X40" s="16"/>
      <c r="Y40" s="16"/>
      <c r="Z40" s="16"/>
      <c r="AA40" s="6"/>
    </row>
    <row r="41" spans="2:27" ht="27.75" hidden="1" customHeight="1" x14ac:dyDescent="0.35">
      <c r="B41" s="5"/>
      <c r="C41" s="55"/>
      <c r="D41" s="55"/>
      <c r="E41" s="55"/>
      <c r="F41" s="55"/>
      <c r="G41" s="55"/>
      <c r="H41" s="21" t="s">
        <v>36</v>
      </c>
      <c r="I41" s="21"/>
      <c r="J41" s="21"/>
      <c r="K41" s="21"/>
      <c r="L41" s="21"/>
      <c r="M41" s="21"/>
      <c r="N41" s="21"/>
      <c r="O41" s="35">
        <f>(O40+O39)*O31</f>
        <v>0</v>
      </c>
      <c r="P41" s="35"/>
      <c r="Q41" s="35"/>
      <c r="R41" s="35"/>
      <c r="S41" s="16" t="s">
        <v>7</v>
      </c>
      <c r="T41" s="16"/>
      <c r="U41" s="16"/>
      <c r="V41" s="16" t="s">
        <v>15</v>
      </c>
      <c r="W41" s="16"/>
      <c r="X41" s="16"/>
      <c r="Y41" s="16"/>
      <c r="Z41" s="16"/>
      <c r="AA41" s="6"/>
    </row>
    <row r="42" spans="2:27" ht="15" customHeight="1" x14ac:dyDescent="0.35">
      <c r="B42" s="5"/>
      <c r="C42" s="55"/>
      <c r="D42" s="55"/>
      <c r="E42" s="55"/>
      <c r="F42" s="55"/>
      <c r="G42" s="55"/>
      <c r="H42" s="21" t="s">
        <v>81</v>
      </c>
      <c r="I42" s="21"/>
      <c r="J42" s="21"/>
      <c r="K42" s="21"/>
      <c r="L42" s="21"/>
      <c r="M42" s="21"/>
      <c r="N42" s="21"/>
      <c r="O42" s="35" t="e">
        <f>(O39*O31)/(O16/1000)</f>
        <v>#DIV/0!</v>
      </c>
      <c r="P42" s="35"/>
      <c r="Q42" s="35"/>
      <c r="R42" s="35"/>
      <c r="S42" s="16"/>
      <c r="T42" s="16"/>
      <c r="U42" s="16"/>
      <c r="V42" s="16" t="s">
        <v>15</v>
      </c>
      <c r="W42" s="16"/>
      <c r="X42" s="16"/>
      <c r="Y42" s="16"/>
      <c r="Z42" s="16"/>
      <c r="AA42" s="6"/>
    </row>
    <row r="43" spans="2:27" ht="15" customHeight="1" x14ac:dyDescent="0.35">
      <c r="B43" s="5"/>
      <c r="C43" s="55"/>
      <c r="D43" s="55"/>
      <c r="E43" s="55"/>
      <c r="F43" s="55"/>
      <c r="G43" s="55"/>
      <c r="H43" s="36" t="s">
        <v>82</v>
      </c>
      <c r="I43" s="37"/>
      <c r="J43" s="37"/>
      <c r="K43" s="37"/>
      <c r="L43" s="37"/>
      <c r="M43" s="37"/>
      <c r="N43" s="38"/>
      <c r="O43" s="39" t="e">
        <f>((O31*O40)/((O16/10000)*1.4))^(1/2)</f>
        <v>#DIV/0!</v>
      </c>
      <c r="P43" s="40"/>
      <c r="Q43" s="40"/>
      <c r="R43" s="41"/>
      <c r="S43" s="22"/>
      <c r="T43" s="23"/>
      <c r="U43" s="24"/>
      <c r="V43" s="16" t="s">
        <v>15</v>
      </c>
      <c r="W43" s="16"/>
      <c r="X43" s="16"/>
      <c r="Y43" s="16"/>
      <c r="Z43" s="16"/>
      <c r="AA43" s="6"/>
    </row>
    <row r="44" spans="2:27" ht="15" customHeight="1" x14ac:dyDescent="0.35">
      <c r="B44" s="5"/>
      <c r="C44" s="55"/>
      <c r="D44" s="55"/>
      <c r="E44" s="55"/>
      <c r="F44" s="55"/>
      <c r="G44" s="55"/>
      <c r="H44" s="21" t="s">
        <v>83</v>
      </c>
      <c r="I44" s="21"/>
      <c r="J44" s="21"/>
      <c r="K44" s="21"/>
      <c r="L44" s="21"/>
      <c r="M44" s="21"/>
      <c r="N44" s="21"/>
      <c r="O44" s="35" t="e">
        <f>O42+O43</f>
        <v>#DIV/0!</v>
      </c>
      <c r="P44" s="35"/>
      <c r="Q44" s="35"/>
      <c r="R44" s="35"/>
      <c r="S44" s="16" t="s">
        <v>97</v>
      </c>
      <c r="T44" s="16"/>
      <c r="U44" s="16"/>
      <c r="V44" s="16" t="s">
        <v>15</v>
      </c>
      <c r="W44" s="16"/>
      <c r="X44" s="16"/>
      <c r="Y44" s="16"/>
      <c r="Z44" s="16"/>
      <c r="AA44" s="6"/>
    </row>
    <row r="45" spans="2:27" ht="15" hidden="1" customHeight="1" x14ac:dyDescent="0.35">
      <c r="B45" s="5"/>
      <c r="C45" s="21" t="s">
        <v>37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35">
        <f>O27+O41</f>
        <v>0</v>
      </c>
      <c r="P45" s="35"/>
      <c r="Q45" s="35"/>
      <c r="R45" s="35"/>
      <c r="S45" s="16" t="s">
        <v>7</v>
      </c>
      <c r="T45" s="16"/>
      <c r="U45" s="16"/>
      <c r="V45" s="16" t="s">
        <v>15</v>
      </c>
      <c r="W45" s="16"/>
      <c r="X45" s="16"/>
      <c r="Y45" s="16"/>
      <c r="Z45" s="16"/>
      <c r="AA45" s="6"/>
    </row>
    <row r="46" spans="2:27" ht="15" customHeight="1" x14ac:dyDescent="0.35">
      <c r="B46" s="5"/>
      <c r="C46" s="21" t="s">
        <v>72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35" t="e">
        <f>O30+O44</f>
        <v>#DIV/0!</v>
      </c>
      <c r="P46" s="35"/>
      <c r="Q46" s="35"/>
      <c r="R46" s="35"/>
      <c r="S46" s="16" t="s">
        <v>73</v>
      </c>
      <c r="T46" s="16"/>
      <c r="U46" s="16"/>
      <c r="V46" s="16" t="s">
        <v>15</v>
      </c>
      <c r="W46" s="16"/>
      <c r="X46" s="16"/>
      <c r="Y46" s="16"/>
      <c r="Z46" s="16"/>
      <c r="AA46" s="6"/>
    </row>
    <row r="47" spans="2:27" ht="15" customHeight="1" thickBot="1" x14ac:dyDescent="0.4">
      <c r="B47" s="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15"/>
      <c r="R47" s="15"/>
      <c r="S47" s="9"/>
      <c r="T47" s="9"/>
      <c r="U47" s="9"/>
      <c r="V47" s="9"/>
      <c r="W47" s="9"/>
      <c r="X47" s="9"/>
      <c r="Y47" s="9"/>
      <c r="Z47" s="9"/>
      <c r="AA47" s="10"/>
    </row>
    <row r="48" spans="2:27" ht="15" customHeight="1" x14ac:dyDescent="0.3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  <c r="P48" s="12"/>
      <c r="Q48" s="12"/>
      <c r="R48" s="12"/>
    </row>
    <row r="49" spans="2:27" ht="15" customHeight="1" thickBot="1" x14ac:dyDescent="0.4">
      <c r="B49" s="1" t="s">
        <v>91</v>
      </c>
    </row>
    <row r="50" spans="2:27" ht="15" customHeight="1" x14ac:dyDescent="0.35">
      <c r="B50" s="17" t="s">
        <v>92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9"/>
    </row>
    <row r="51" spans="2:27" ht="15" customHeight="1" x14ac:dyDescent="0.35">
      <c r="B51" s="5"/>
      <c r="C51" s="11"/>
      <c r="D51" s="11"/>
      <c r="E51" s="11"/>
      <c r="F51" s="11"/>
      <c r="G51" s="50" t="s">
        <v>70</v>
      </c>
      <c r="H51" s="50"/>
      <c r="I51" s="50"/>
      <c r="J51" s="50"/>
      <c r="K51" s="50"/>
      <c r="L51" s="50"/>
      <c r="M51" s="51"/>
      <c r="N51" s="51"/>
      <c r="O51" s="52" t="s">
        <v>71</v>
      </c>
      <c r="P51" s="53"/>
      <c r="Q51" s="53"/>
      <c r="R51" s="53"/>
      <c r="S51" s="53"/>
      <c r="T51" s="53" t="s">
        <v>11</v>
      </c>
      <c r="U51" s="53"/>
      <c r="V51" s="53"/>
      <c r="AA51" s="6"/>
    </row>
    <row r="52" spans="2:27" ht="15" customHeight="1" x14ac:dyDescent="0.35">
      <c r="B52" s="5"/>
      <c r="C52" s="11"/>
      <c r="D52" s="11"/>
      <c r="E52" s="11"/>
      <c r="F52" s="11"/>
      <c r="G52" s="50"/>
      <c r="H52" s="50"/>
      <c r="I52" s="50"/>
      <c r="J52" s="50"/>
      <c r="K52" s="50"/>
      <c r="L52" s="50"/>
      <c r="M52" s="51"/>
      <c r="N52" s="51"/>
      <c r="O52" s="53"/>
      <c r="P52" s="53"/>
      <c r="Q52" s="53"/>
      <c r="R52" s="53"/>
      <c r="S52" s="53"/>
      <c r="T52" s="53"/>
      <c r="U52" s="53"/>
      <c r="V52" s="53"/>
      <c r="AA52" s="6"/>
    </row>
    <row r="53" spans="2:27" ht="15" customHeight="1" x14ac:dyDescent="0.35">
      <c r="B53" s="5"/>
      <c r="C53" s="11"/>
      <c r="D53" s="11"/>
      <c r="E53" s="11"/>
      <c r="F53" s="11"/>
      <c r="G53" s="54" t="e">
        <f>O46</f>
        <v>#DIV/0!</v>
      </c>
      <c r="H53" s="54"/>
      <c r="I53" s="54"/>
      <c r="J53" s="54"/>
      <c r="K53" s="54"/>
      <c r="L53" s="54"/>
      <c r="M53" s="20" t="s">
        <v>93</v>
      </c>
      <c r="N53" s="20"/>
      <c r="O53" s="54">
        <f>O10</f>
        <v>18.899999999999999</v>
      </c>
      <c r="P53" s="54"/>
      <c r="Q53" s="54"/>
      <c r="R53" s="54"/>
      <c r="S53" s="54"/>
      <c r="T53" s="16" t="e">
        <f>IF(G53&gt;O53,"OK","OUT")</f>
        <v>#DIV/0!</v>
      </c>
      <c r="U53" s="16"/>
      <c r="V53" s="16"/>
      <c r="AA53" s="6"/>
    </row>
    <row r="54" spans="2:27" ht="15" customHeight="1" x14ac:dyDescent="0.35">
      <c r="B54" s="5"/>
      <c r="C54" s="11"/>
      <c r="D54" s="11"/>
      <c r="E54" s="11"/>
      <c r="F54" s="11"/>
      <c r="G54" s="54"/>
      <c r="H54" s="54"/>
      <c r="I54" s="54"/>
      <c r="J54" s="54"/>
      <c r="K54" s="54"/>
      <c r="L54" s="54"/>
      <c r="M54" s="20"/>
      <c r="N54" s="20"/>
      <c r="O54" s="54"/>
      <c r="P54" s="54"/>
      <c r="Q54" s="54"/>
      <c r="R54" s="54"/>
      <c r="S54" s="54"/>
      <c r="T54" s="16"/>
      <c r="U54" s="16"/>
      <c r="V54" s="16"/>
      <c r="AA54" s="6"/>
    </row>
    <row r="55" spans="2:27" ht="15" customHeight="1" x14ac:dyDescent="0.35">
      <c r="B55" s="5"/>
      <c r="C55" s="11"/>
      <c r="D55" s="11"/>
      <c r="E55" s="11"/>
      <c r="F55" s="11"/>
      <c r="G55" s="13"/>
      <c r="H55" s="13"/>
      <c r="I55" s="13"/>
      <c r="J55" s="13"/>
      <c r="K55" s="13"/>
      <c r="L55" s="13"/>
      <c r="M55" s="4"/>
      <c r="N55" s="4"/>
      <c r="O55" s="13"/>
      <c r="P55" s="13"/>
      <c r="Q55" s="13"/>
      <c r="R55" s="13"/>
      <c r="S55" s="13"/>
      <c r="T55" s="3"/>
      <c r="U55" s="3"/>
      <c r="V55" s="3"/>
      <c r="AA55" s="6"/>
    </row>
    <row r="56" spans="2:27" ht="15" customHeight="1" x14ac:dyDescent="0.35">
      <c r="B56" s="5" t="s">
        <v>69</v>
      </c>
      <c r="AA56" s="6"/>
    </row>
    <row r="57" spans="2:27" ht="15" customHeight="1" x14ac:dyDescent="0.35">
      <c r="B57" s="5"/>
      <c r="AA57" s="6"/>
    </row>
    <row r="58" spans="2:27" ht="15" customHeight="1" x14ac:dyDescent="0.35">
      <c r="B58" s="5"/>
      <c r="AA58" s="6"/>
    </row>
    <row r="59" spans="2:27" ht="15" customHeight="1" x14ac:dyDescent="0.35">
      <c r="B59" s="5"/>
      <c r="AA59" s="6"/>
    </row>
    <row r="60" spans="2:27" ht="15" customHeight="1" thickBot="1" x14ac:dyDescent="0.4">
      <c r="B60" s="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0"/>
    </row>
    <row r="61" spans="2:27" ht="15" customHeight="1" x14ac:dyDescent="0.35"/>
    <row r="62" spans="2:27" ht="15" customHeight="1" x14ac:dyDescent="0.35"/>
    <row r="63" spans="2:27" ht="15" customHeight="1" x14ac:dyDescent="0.35">
      <c r="B63" s="1" t="s">
        <v>40</v>
      </c>
    </row>
    <row r="64" spans="2:27" ht="15" customHeight="1" x14ac:dyDescent="0.35">
      <c r="B64" s="1" t="s">
        <v>45</v>
      </c>
      <c r="F64" s="3" t="s">
        <v>41</v>
      </c>
      <c r="G64" s="3" t="s">
        <v>9</v>
      </c>
      <c r="H64" s="3" t="s">
        <v>42</v>
      </c>
      <c r="I64" s="3" t="s">
        <v>1</v>
      </c>
      <c r="J64" s="3" t="s">
        <v>43</v>
      </c>
      <c r="K64" s="3" t="s">
        <v>1</v>
      </c>
      <c r="L64" s="3" t="s">
        <v>44</v>
      </c>
    </row>
    <row r="65" spans="2:21" ht="15" customHeight="1" x14ac:dyDescent="0.35">
      <c r="E65" s="1" t="s">
        <v>99</v>
      </c>
    </row>
    <row r="66" spans="2:21" ht="15" customHeight="1" x14ac:dyDescent="0.35">
      <c r="E66" s="1" t="s">
        <v>46</v>
      </c>
    </row>
    <row r="67" spans="2:21" ht="15" customHeight="1" x14ac:dyDescent="0.35">
      <c r="E67" s="1" t="s">
        <v>100</v>
      </c>
    </row>
    <row r="68" spans="2:21" ht="15" customHeight="1" x14ac:dyDescent="0.35">
      <c r="E68" s="1" t="s">
        <v>47</v>
      </c>
    </row>
    <row r="69" spans="2:21" ht="15" customHeight="1" x14ac:dyDescent="0.35"/>
    <row r="70" spans="2:21" ht="15" customHeight="1" x14ac:dyDescent="0.35">
      <c r="B70" s="1" t="s">
        <v>48</v>
      </c>
      <c r="F70" s="3" t="s">
        <v>43</v>
      </c>
      <c r="G70" s="3" t="s">
        <v>9</v>
      </c>
      <c r="H70" s="2" t="s">
        <v>49</v>
      </c>
      <c r="I70" s="3"/>
      <c r="J70" s="3"/>
      <c r="K70" s="3"/>
      <c r="L70" s="3"/>
    </row>
    <row r="71" spans="2:21" ht="15" customHeight="1" x14ac:dyDescent="0.35">
      <c r="E71" s="1" t="s">
        <v>100</v>
      </c>
    </row>
    <row r="72" spans="2:21" ht="15" customHeight="1" x14ac:dyDescent="0.35">
      <c r="E72" s="1" t="s">
        <v>50</v>
      </c>
    </row>
    <row r="73" spans="2:21" ht="15" customHeight="1" x14ac:dyDescent="0.35">
      <c r="E73" s="1" t="s">
        <v>51</v>
      </c>
    </row>
    <row r="74" spans="2:21" ht="15" customHeight="1" x14ac:dyDescent="0.35"/>
    <row r="75" spans="2:21" ht="15" customHeight="1" x14ac:dyDescent="0.35">
      <c r="B75" s="1" t="s">
        <v>52</v>
      </c>
      <c r="E75" s="3" t="s">
        <v>12</v>
      </c>
      <c r="F75" s="3" t="s">
        <v>9</v>
      </c>
      <c r="G75" s="1" t="s">
        <v>53</v>
      </c>
      <c r="L75" s="3" t="s">
        <v>54</v>
      </c>
      <c r="M75" s="3" t="s">
        <v>9</v>
      </c>
      <c r="N75" s="1" t="s">
        <v>55</v>
      </c>
      <c r="S75" s="3" t="s">
        <v>56</v>
      </c>
      <c r="T75" s="3" t="s">
        <v>9</v>
      </c>
      <c r="U75" s="1" t="s">
        <v>57</v>
      </c>
    </row>
    <row r="76" spans="2:21" ht="15" customHeight="1" x14ac:dyDescent="0.35">
      <c r="E76" s="1" t="s">
        <v>58</v>
      </c>
    </row>
    <row r="77" spans="2:21" ht="15" customHeight="1" x14ac:dyDescent="0.35"/>
    <row r="78" spans="2:21" ht="15" customHeight="1" x14ac:dyDescent="0.35">
      <c r="B78" s="1" t="s">
        <v>59</v>
      </c>
      <c r="F78" s="3" t="s">
        <v>60</v>
      </c>
      <c r="G78" s="3" t="s">
        <v>9</v>
      </c>
      <c r="H78" s="1" t="s">
        <v>61</v>
      </c>
    </row>
    <row r="79" spans="2:21" ht="15" customHeight="1" x14ac:dyDescent="0.35">
      <c r="E79" s="1" t="s">
        <v>101</v>
      </c>
    </row>
    <row r="80" spans="2:21" ht="15" customHeight="1" x14ac:dyDescent="0.35">
      <c r="E80" s="1" t="s">
        <v>62</v>
      </c>
    </row>
    <row r="81" spans="2:13" ht="15" customHeight="1" x14ac:dyDescent="0.35">
      <c r="E81" s="1" t="s">
        <v>50</v>
      </c>
    </row>
    <row r="82" spans="2:13" ht="15" customHeight="1" x14ac:dyDescent="0.35">
      <c r="E82" s="1" t="s">
        <v>13</v>
      </c>
    </row>
    <row r="83" spans="2:13" ht="15" customHeight="1" x14ac:dyDescent="0.35">
      <c r="E83" s="1" t="s">
        <v>63</v>
      </c>
    </row>
    <row r="84" spans="2:13" ht="15" customHeight="1" x14ac:dyDescent="0.35"/>
    <row r="85" spans="2:13" ht="15" customHeight="1" x14ac:dyDescent="0.35">
      <c r="B85" s="1" t="s">
        <v>64</v>
      </c>
      <c r="G85" s="3" t="s">
        <v>65</v>
      </c>
      <c r="H85" s="3" t="s">
        <v>9</v>
      </c>
      <c r="I85" s="1" t="s">
        <v>66</v>
      </c>
      <c r="L85" s="3" t="s">
        <v>1</v>
      </c>
      <c r="M85" s="3" t="s">
        <v>67</v>
      </c>
    </row>
    <row r="86" spans="2:13" ht="15" customHeight="1" x14ac:dyDescent="0.35">
      <c r="E86" s="1" t="s">
        <v>102</v>
      </c>
    </row>
    <row r="87" spans="2:13" ht="15" customHeight="1" x14ac:dyDescent="0.35">
      <c r="E87" s="1" t="s">
        <v>99</v>
      </c>
    </row>
    <row r="88" spans="2:13" ht="15" customHeight="1" x14ac:dyDescent="0.35">
      <c r="E88" s="1" t="s">
        <v>101</v>
      </c>
    </row>
    <row r="89" spans="2:13" ht="15" customHeight="1" x14ac:dyDescent="0.35">
      <c r="E89" s="1" t="s">
        <v>68</v>
      </c>
    </row>
    <row r="90" spans="2:13" ht="15" customHeight="1" x14ac:dyDescent="0.35"/>
    <row r="91" spans="2:13" ht="15" customHeight="1" x14ac:dyDescent="0.35"/>
    <row r="92" spans="2:13" ht="15" customHeight="1" x14ac:dyDescent="0.35"/>
    <row r="93" spans="2:13" ht="15" customHeight="1" x14ac:dyDescent="0.35"/>
    <row r="94" spans="2:13" ht="15" customHeight="1" x14ac:dyDescent="0.35"/>
    <row r="95" spans="2:13" ht="15" customHeight="1" x14ac:dyDescent="0.35"/>
    <row r="96" spans="2:13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</sheetData>
  <mergeCells count="156">
    <mergeCell ref="O41:R41"/>
    <mergeCell ref="H44:N44"/>
    <mergeCell ref="O44:R44"/>
    <mergeCell ref="S44:U44"/>
    <mergeCell ref="V44:Z44"/>
    <mergeCell ref="C45:N45"/>
    <mergeCell ref="O45:R45"/>
    <mergeCell ref="S45:U45"/>
    <mergeCell ref="V45:Z45"/>
    <mergeCell ref="H42:N42"/>
    <mergeCell ref="O42:R42"/>
    <mergeCell ref="S42:U42"/>
    <mergeCell ref="V42:Z42"/>
    <mergeCell ref="H43:N43"/>
    <mergeCell ref="O43:R43"/>
    <mergeCell ref="S43:U43"/>
    <mergeCell ref="V43:Z43"/>
    <mergeCell ref="S41:U41"/>
    <mergeCell ref="V41:Z41"/>
    <mergeCell ref="C31:G44"/>
    <mergeCell ref="V32:Z32"/>
    <mergeCell ref="V33:Z33"/>
    <mergeCell ref="H38:N38"/>
    <mergeCell ref="O38:R38"/>
    <mergeCell ref="C46:N46"/>
    <mergeCell ref="O46:R46"/>
    <mergeCell ref="S46:U46"/>
    <mergeCell ref="V46:Z46"/>
    <mergeCell ref="G51:L52"/>
    <mergeCell ref="M51:N52"/>
    <mergeCell ref="O51:S52"/>
    <mergeCell ref="T51:V52"/>
    <mergeCell ref="G53:L54"/>
    <mergeCell ref="M53:N54"/>
    <mergeCell ref="O53:S54"/>
    <mergeCell ref="T53:V54"/>
    <mergeCell ref="B50:AA50"/>
    <mergeCell ref="O39:R39"/>
    <mergeCell ref="S39:U39"/>
    <mergeCell ref="V39:Z39"/>
    <mergeCell ref="H36:N36"/>
    <mergeCell ref="O36:R36"/>
    <mergeCell ref="S36:U36"/>
    <mergeCell ref="V36:Z36"/>
    <mergeCell ref="H37:N37"/>
    <mergeCell ref="O37:R37"/>
    <mergeCell ref="S37:U37"/>
    <mergeCell ref="V37:Z37"/>
    <mergeCell ref="H40:N40"/>
    <mergeCell ref="O40:R40"/>
    <mergeCell ref="S40:U40"/>
    <mergeCell ref="V40:Z40"/>
    <mergeCell ref="H41:N41"/>
    <mergeCell ref="H30:N30"/>
    <mergeCell ref="O30:R30"/>
    <mergeCell ref="S30:U30"/>
    <mergeCell ref="V30:Z30"/>
    <mergeCell ref="H31:N31"/>
    <mergeCell ref="O31:R31"/>
    <mergeCell ref="S31:U31"/>
    <mergeCell ref="V31:Z31"/>
    <mergeCell ref="H32:N32"/>
    <mergeCell ref="H34:N34"/>
    <mergeCell ref="O34:R34"/>
    <mergeCell ref="S34:U34"/>
    <mergeCell ref="V34:Z34"/>
    <mergeCell ref="H35:N35"/>
    <mergeCell ref="O35:R35"/>
    <mergeCell ref="S35:U35"/>
    <mergeCell ref="S38:U38"/>
    <mergeCell ref="V38:Z38"/>
    <mergeCell ref="H39:N39"/>
    <mergeCell ref="V35:Z35"/>
    <mergeCell ref="O32:R32"/>
    <mergeCell ref="S32:U32"/>
    <mergeCell ref="H28:N28"/>
    <mergeCell ref="O28:R28"/>
    <mergeCell ref="S28:U28"/>
    <mergeCell ref="V28:Z28"/>
    <mergeCell ref="H29:N29"/>
    <mergeCell ref="O29:R29"/>
    <mergeCell ref="S29:U29"/>
    <mergeCell ref="V29:Z29"/>
    <mergeCell ref="H33:N33"/>
    <mergeCell ref="O33:R33"/>
    <mergeCell ref="S33:U33"/>
    <mergeCell ref="H26:N26"/>
    <mergeCell ref="O26:R26"/>
    <mergeCell ref="S26:U26"/>
    <mergeCell ref="V26:Z26"/>
    <mergeCell ref="H27:N27"/>
    <mergeCell ref="O27:R27"/>
    <mergeCell ref="S27:U27"/>
    <mergeCell ref="V27:Z27"/>
    <mergeCell ref="V19:Z19"/>
    <mergeCell ref="H24:N24"/>
    <mergeCell ref="O24:R24"/>
    <mergeCell ref="S24:U24"/>
    <mergeCell ref="V24:Z24"/>
    <mergeCell ref="H25:N25"/>
    <mergeCell ref="O25:R25"/>
    <mergeCell ref="S25:U25"/>
    <mergeCell ref="V25:Z25"/>
    <mergeCell ref="H22:N22"/>
    <mergeCell ref="O22:R22"/>
    <mergeCell ref="S22:U22"/>
    <mergeCell ref="V22:Z22"/>
    <mergeCell ref="H23:N23"/>
    <mergeCell ref="O23:R23"/>
    <mergeCell ref="S23:U23"/>
    <mergeCell ref="V23:Z23"/>
    <mergeCell ref="C16:N16"/>
    <mergeCell ref="O16:R16"/>
    <mergeCell ref="S16:U16"/>
    <mergeCell ref="V16:Z16"/>
    <mergeCell ref="C17:G30"/>
    <mergeCell ref="H17:N17"/>
    <mergeCell ref="O17:R17"/>
    <mergeCell ref="S17:U17"/>
    <mergeCell ref="V17:Z17"/>
    <mergeCell ref="H18:N18"/>
    <mergeCell ref="H20:N20"/>
    <mergeCell ref="O20:R20"/>
    <mergeCell ref="S20:U20"/>
    <mergeCell ref="V20:Z20"/>
    <mergeCell ref="H21:N21"/>
    <mergeCell ref="O21:R21"/>
    <mergeCell ref="S21:U21"/>
    <mergeCell ref="V21:Z21"/>
    <mergeCell ref="O18:R18"/>
    <mergeCell ref="S18:U18"/>
    <mergeCell ref="V18:Z18"/>
    <mergeCell ref="H19:N19"/>
    <mergeCell ref="O19:R19"/>
    <mergeCell ref="S19:U19"/>
    <mergeCell ref="B14:AA14"/>
    <mergeCell ref="C15:N15"/>
    <mergeCell ref="O15:R15"/>
    <mergeCell ref="S15:U15"/>
    <mergeCell ref="V15:Z15"/>
    <mergeCell ref="B8:AA8"/>
    <mergeCell ref="B2:AA2"/>
    <mergeCell ref="C3:N3"/>
    <mergeCell ref="V3:Z3"/>
    <mergeCell ref="C4:N4"/>
    <mergeCell ref="V4:Z4"/>
    <mergeCell ref="C9:N9"/>
    <mergeCell ref="O9:R9"/>
    <mergeCell ref="S9:U9"/>
    <mergeCell ref="V9:Z9"/>
    <mergeCell ref="C10:N10"/>
    <mergeCell ref="O10:R10"/>
    <mergeCell ref="S10:U10"/>
    <mergeCell ref="V10:Z10"/>
    <mergeCell ref="O3:U3"/>
    <mergeCell ref="O4:U4"/>
  </mergeCells>
  <phoneticPr fontId="1"/>
  <conditionalFormatting sqref="O16:R20">
    <cfRule type="containsBlanks" dxfId="1" priority="3">
      <formula>LEN(TRIM(O16))=0</formula>
    </cfRule>
  </conditionalFormatting>
  <conditionalFormatting sqref="O31:R34">
    <cfRule type="containsBlanks" dxfId="0" priority="2">
      <formula>LEN(TRIM(O31))=0</formula>
    </cfRule>
  </conditionalFormatting>
  <pageMargins left="0.7" right="0.7" top="0.75" bottom="0.75" header="0.3" footer="0.3"/>
  <pageSetup paperSize="9" scale="73" orientation="portrait" r:id="rId1"/>
  <rowBreaks count="1" manualBreakCount="1">
    <brk id="61" max="27" man="1"/>
  </rowBreaks>
  <ignoredErrors>
    <ignoredError sqref="O24 O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地盤条件の設定（浸透）（1m&lt;規格≦10m）</vt:lpstr>
      <vt:lpstr>'地盤条件の設定（浸透）（1m&lt;規格≦10m）'!Print_Area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美紀子</dc:creator>
  <cp:lastModifiedBy>00084103</cp:lastModifiedBy>
  <cp:lastPrinted>2025-03-28T05:23:50Z</cp:lastPrinted>
  <dcterms:created xsi:type="dcterms:W3CDTF">2025-02-27T01:52:02Z</dcterms:created>
  <dcterms:modified xsi:type="dcterms:W3CDTF">2025-11-26T08:14:05Z</dcterms:modified>
</cp:coreProperties>
</file>