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dsv01\Shr_Data2\01220200行政デジタル推進課\03デジタル推進担当\60 オープンデータ\R7年度\★_オープンデータポータルサイト掲載データ\20251202河川課\"/>
    </mc:Choice>
  </mc:AlternateContent>
  <xr:revisionPtr revIDLastSave="0" documentId="13_ncr:1_{69D00F8F-8C09-42DB-9930-CC105A7848F8}" xr6:coauthVersionLast="47" xr6:coauthVersionMax="47" xr10:uidLastSave="{00000000-0000-0000-0000-000000000000}"/>
  <bookViews>
    <workbookView xWindow="-120" yWindow="-120" windowWidth="29040" windowHeight="15720" tabRatio="903" xr2:uid="{5F4D588D-EE80-43AD-AFF4-207EA0D8A894}"/>
  </bookViews>
  <sheets>
    <sheet name="施設条件の設定（貯留）" sheetId="1" r:id="rId1"/>
  </sheets>
  <definedNames>
    <definedName name="_xlnm.Print_Area" localSheetId="0">'施設条件の設定（貯留）'!$A$1:$AB$108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1" l="1"/>
  <c r="T99" i="1"/>
  <c r="O18" i="1"/>
  <c r="H99" i="1"/>
  <c r="O16" i="1"/>
  <c r="O48" i="1" s="1"/>
  <c r="O99" i="1" l="1"/>
  <c r="O61" i="1"/>
  <c r="H48" i="1"/>
  <c r="O59" i="1" l="1"/>
  <c r="O57" i="1" s="1"/>
  <c r="O73" i="1" s="1"/>
  <c r="O74" i="1" s="1"/>
  <c r="F90" i="1" s="1"/>
  <c r="V90" i="1" s="1"/>
  <c r="O75" i="1" l="1"/>
</calcChain>
</file>

<file path=xl/sharedStrings.xml><?xml version="1.0" encoding="utf-8"?>
<sst xmlns="http://schemas.openxmlformats.org/spreadsheetml/2006/main" count="144" uniqueCount="93">
  <si>
    <t>備考</t>
    <rPh sb="0" eb="2">
      <t>ビコウ</t>
    </rPh>
    <phoneticPr fontId="1"/>
  </si>
  <si>
    <t>×</t>
    <phoneticPr fontId="1"/>
  </si>
  <si>
    <t>①施設条件の設定</t>
    <rPh sb="1" eb="5">
      <t>シセツジョウケン</t>
    </rPh>
    <rPh sb="6" eb="8">
      <t>セッテイ</t>
    </rPh>
    <phoneticPr fontId="1"/>
  </si>
  <si>
    <t>項目</t>
    <rPh sb="0" eb="2">
      <t>コウモク</t>
    </rPh>
    <phoneticPr fontId="1"/>
  </si>
  <si>
    <t>対象面積：A</t>
    <rPh sb="0" eb="4">
      <t>タイショウメンセキ</t>
    </rPh>
    <phoneticPr fontId="1"/>
  </si>
  <si>
    <t>貯留施設容量：V</t>
    <rPh sb="0" eb="6">
      <t>チョリュウシセツヨウリョウ</t>
    </rPh>
    <phoneticPr fontId="1"/>
  </si>
  <si>
    <t>H.W.Lからオリフィス中心までの水深：h</t>
    <rPh sb="12" eb="14">
      <t>チュウシン</t>
    </rPh>
    <rPh sb="17" eb="19">
      <t>スイシン</t>
    </rPh>
    <phoneticPr fontId="1"/>
  </si>
  <si>
    <t>諸元値</t>
    <rPh sb="0" eb="2">
      <t>ショゲン</t>
    </rPh>
    <rPh sb="2" eb="3">
      <t>チ</t>
    </rPh>
    <phoneticPr fontId="1"/>
  </si>
  <si>
    <t>単位</t>
    <rPh sb="0" eb="2">
      <t>タンイ</t>
    </rPh>
    <phoneticPr fontId="1"/>
  </si>
  <si>
    <t>入力値</t>
    <rPh sb="0" eb="3">
      <t>ニュウリョクチ</t>
    </rPh>
    <phoneticPr fontId="1"/>
  </si>
  <si>
    <t>m</t>
    <phoneticPr fontId="1"/>
  </si>
  <si>
    <t>②設計条件</t>
    <rPh sb="1" eb="5">
      <t>セッケイジョウケン</t>
    </rPh>
    <phoneticPr fontId="1"/>
  </si>
  <si>
    <t>条例規定値</t>
    <rPh sb="0" eb="5">
      <t>ジョウレイキテイチ</t>
    </rPh>
    <phoneticPr fontId="1"/>
  </si>
  <si>
    <t>算出値</t>
    <rPh sb="0" eb="2">
      <t>サンシュツ</t>
    </rPh>
    <rPh sb="2" eb="3">
      <t>チ</t>
    </rPh>
    <phoneticPr fontId="1"/>
  </si>
  <si>
    <t>・必要対策量</t>
    <rPh sb="1" eb="6">
      <t>ヒツヨウタイサクリョウ</t>
    </rPh>
    <phoneticPr fontId="1"/>
  </si>
  <si>
    <t>Va</t>
    <phoneticPr fontId="1"/>
  </si>
  <si>
    <t>=</t>
    <phoneticPr fontId="1"/>
  </si>
  <si>
    <t>Vs</t>
    <phoneticPr fontId="1"/>
  </si>
  <si>
    <t>A</t>
    <phoneticPr fontId="1"/>
  </si>
  <si>
    <t>・A：対象面積（ha）</t>
    <rPh sb="3" eb="7">
      <t>タイショウメンセキ</t>
    </rPh>
    <phoneticPr fontId="1"/>
  </si>
  <si>
    <t>qa</t>
    <phoneticPr fontId="1"/>
  </si>
  <si>
    <t>qs</t>
    <phoneticPr fontId="1"/>
  </si>
  <si>
    <t>・qs：許容比流量</t>
    <rPh sb="4" eb="6">
      <t>キョヨウ</t>
    </rPh>
    <rPh sb="6" eb="7">
      <t>ヒ</t>
    </rPh>
    <rPh sb="7" eb="9">
      <t>リュウリョウ</t>
    </rPh>
    <phoneticPr fontId="1"/>
  </si>
  <si>
    <t>・qa：許容放流量</t>
    <rPh sb="4" eb="6">
      <t>キョヨウ</t>
    </rPh>
    <rPh sb="6" eb="8">
      <t>ホウリュウ</t>
    </rPh>
    <rPh sb="8" eb="9">
      <t>リョウ</t>
    </rPh>
    <phoneticPr fontId="1"/>
  </si>
  <si>
    <t>必要対策量：Va</t>
    <rPh sb="0" eb="5">
      <t>ヒツヨウタイサクリョウ</t>
    </rPh>
    <phoneticPr fontId="1"/>
  </si>
  <si>
    <t>許容放流量：qa</t>
    <rPh sb="0" eb="2">
      <t>キョヨウ</t>
    </rPh>
    <rPh sb="2" eb="4">
      <t>ホウリュウ</t>
    </rPh>
    <rPh sb="4" eb="5">
      <t>リョウ</t>
    </rPh>
    <phoneticPr fontId="1"/>
  </si>
  <si>
    <t>対策基準：Vs</t>
    <rPh sb="0" eb="4">
      <t>タイサクキジュン</t>
    </rPh>
    <phoneticPr fontId="1"/>
  </si>
  <si>
    <t>許容放流量：qa</t>
    <rPh sb="0" eb="5">
      <t>キョヨウホウリュウリョウ</t>
    </rPh>
    <phoneticPr fontId="1"/>
  </si>
  <si>
    <t>許容比流量：qs</t>
    <rPh sb="0" eb="2">
      <t>キョヨウ</t>
    </rPh>
    <rPh sb="2" eb="3">
      <t>ヒ</t>
    </rPh>
    <rPh sb="3" eb="5">
      <t>リュウリョウ</t>
    </rPh>
    <phoneticPr fontId="1"/>
  </si>
  <si>
    <t>規定値</t>
    <rPh sb="0" eb="3">
      <t>キテイチ</t>
    </rPh>
    <phoneticPr fontId="1"/>
  </si>
  <si>
    <t>③貯留施設容量の検証</t>
    <rPh sb="1" eb="7">
      <t>チョリュウシセツヨウリョウ</t>
    </rPh>
    <rPh sb="8" eb="10">
      <t>ケンショウ</t>
    </rPh>
    <phoneticPr fontId="1"/>
  </si>
  <si>
    <t>判定</t>
    <rPh sb="0" eb="2">
      <t>ハンテイ</t>
    </rPh>
    <phoneticPr fontId="1"/>
  </si>
  <si>
    <t>④オリフィス径の検証(自然排水の場合)</t>
    <rPh sb="6" eb="7">
      <t>ケイ</t>
    </rPh>
    <rPh sb="8" eb="10">
      <t>ケンショウ</t>
    </rPh>
    <rPh sb="11" eb="15">
      <t>シゼンハイスイ</t>
    </rPh>
    <rPh sb="16" eb="18">
      <t>バアイ</t>
    </rPh>
    <phoneticPr fontId="1"/>
  </si>
  <si>
    <t>規定値(定数)</t>
    <rPh sb="0" eb="3">
      <t>キテイチ</t>
    </rPh>
    <rPh sb="4" eb="6">
      <t>テイスウ</t>
    </rPh>
    <phoneticPr fontId="1"/>
  </si>
  <si>
    <t>放流断面積：a</t>
    <rPh sb="0" eb="2">
      <t>ホウリュウ</t>
    </rPh>
    <rPh sb="2" eb="5">
      <t>ダンメンセキ</t>
    </rPh>
    <phoneticPr fontId="1"/>
  </si>
  <si>
    <t>重力加速度：g</t>
    <rPh sb="0" eb="5">
      <t>ジュウリョクカソクド</t>
    </rPh>
    <phoneticPr fontId="1"/>
  </si>
  <si>
    <t>流出係数：C</t>
    <rPh sb="0" eb="4">
      <t>リュウシュツケイスウ</t>
    </rPh>
    <phoneticPr fontId="1"/>
  </si>
  <si>
    <t>・放流断面積</t>
    <rPh sb="1" eb="3">
      <t>ホウリュウ</t>
    </rPh>
    <rPh sb="3" eb="6">
      <t>ダンメンセキ</t>
    </rPh>
    <phoneticPr fontId="1"/>
  </si>
  <si>
    <t>a</t>
    <phoneticPr fontId="1"/>
  </si>
  <si>
    <t>/C</t>
    <phoneticPr fontId="1"/>
  </si>
  <si>
    <t>√</t>
    <phoneticPr fontId="1"/>
  </si>
  <si>
    <t>(2gh)</t>
    <phoneticPr fontId="1"/>
  </si>
  <si>
    <t>・C：流出係数 0.6 定数</t>
    <rPh sb="3" eb="7">
      <t>リュウシュツケイスウ</t>
    </rPh>
    <rPh sb="12" eb="14">
      <t>テイスウ</t>
    </rPh>
    <phoneticPr fontId="1"/>
  </si>
  <si>
    <t>・h：H.W.Lからオリフィス中心までの水深（m）</t>
    <rPh sb="15" eb="17">
      <t>チュウシン</t>
    </rPh>
    <rPh sb="20" eb="22">
      <t>スイシン</t>
    </rPh>
    <phoneticPr fontId="1"/>
  </si>
  <si>
    <t>円周率：π</t>
    <rPh sb="0" eb="3">
      <t>エンシュウリツ</t>
    </rPh>
    <phoneticPr fontId="1"/>
  </si>
  <si>
    <t>放流断面積：a</t>
    <rPh sb="0" eb="5">
      <t>ホウリュウダンメンセキ</t>
    </rPh>
    <phoneticPr fontId="1"/>
  </si>
  <si>
    <t>円形オリフィスの直径：D(採用値)</t>
    <rPh sb="0" eb="2">
      <t>エンケイ</t>
    </rPh>
    <rPh sb="8" eb="10">
      <t>チョッケイ</t>
    </rPh>
    <rPh sb="13" eb="15">
      <t>サイヨウ</t>
    </rPh>
    <rPh sb="15" eb="16">
      <t>チ</t>
    </rPh>
    <phoneticPr fontId="1"/>
  </si>
  <si>
    <t>・円形オリフィスの直径</t>
    <rPh sb="1" eb="3">
      <t>エンケイ</t>
    </rPh>
    <rPh sb="9" eb="11">
      <t>チョッケイ</t>
    </rPh>
    <phoneticPr fontId="1"/>
  </si>
  <si>
    <t>D</t>
    <phoneticPr fontId="1"/>
  </si>
  <si>
    <t>(4a/π)</t>
    <phoneticPr fontId="1"/>
  </si>
  <si>
    <t>・π：円周率 3.14</t>
    <rPh sb="3" eb="6">
      <t>エンシュウリツ</t>
    </rPh>
    <phoneticPr fontId="1"/>
  </si>
  <si>
    <t>・円形オリフィスの直径：D は、オリフィスの目詰まり等を</t>
    <rPh sb="1" eb="3">
      <t>エンケイ</t>
    </rPh>
    <rPh sb="9" eb="11">
      <t>チョッケイ</t>
    </rPh>
    <rPh sb="22" eb="24">
      <t>メヅ</t>
    </rPh>
    <rPh sb="26" eb="27">
      <t>トウ</t>
    </rPh>
    <phoneticPr fontId="1"/>
  </si>
  <si>
    <t>考慮し、直径が50mm以下となった場合は、最小直径の50mmを</t>
    <rPh sb="0" eb="2">
      <t>コウリョ</t>
    </rPh>
    <rPh sb="4" eb="6">
      <t>チョッケイ</t>
    </rPh>
    <rPh sb="11" eb="13">
      <t>イカ</t>
    </rPh>
    <rPh sb="17" eb="19">
      <t>バアイ</t>
    </rPh>
    <rPh sb="21" eb="25">
      <t>サイショウチョッケイ</t>
    </rPh>
    <phoneticPr fontId="1"/>
  </si>
  <si>
    <t>採用する。</t>
    <rPh sb="0" eb="2">
      <t>サイヨウ</t>
    </rPh>
    <phoneticPr fontId="1"/>
  </si>
  <si>
    <t>⑤ポンプ排水能力(流量)の検証(ポンプ排水の場合)</t>
    <rPh sb="4" eb="6">
      <t>ハイスイ</t>
    </rPh>
    <rPh sb="6" eb="8">
      <t>ノウリョク</t>
    </rPh>
    <rPh sb="9" eb="11">
      <t>リュウリョウ</t>
    </rPh>
    <rPh sb="13" eb="15">
      <t>ケンショウ</t>
    </rPh>
    <rPh sb="19" eb="21">
      <t>ハイスイ</t>
    </rPh>
    <rPh sb="22" eb="24">
      <t>バアイ</t>
    </rPh>
    <phoneticPr fontId="1"/>
  </si>
  <si>
    <t>ポンプ排水流量：Qp(ポンプ排水の場合)</t>
    <rPh sb="3" eb="7">
      <t>ハイスイリュウリョウ</t>
    </rPh>
    <rPh sb="14" eb="16">
      <t>ハイスイ</t>
    </rPh>
    <rPh sb="17" eb="19">
      <t>バアイ</t>
    </rPh>
    <phoneticPr fontId="1"/>
  </si>
  <si>
    <t>・ポンプ排水流量Qp＜許容放流量qa</t>
    <rPh sb="4" eb="6">
      <t>ハイスイ</t>
    </rPh>
    <rPh sb="6" eb="8">
      <t>リュウリョウ</t>
    </rPh>
    <rPh sb="11" eb="13">
      <t>キョヨウ</t>
    </rPh>
    <rPh sb="13" eb="15">
      <t>ホウリュウ</t>
    </rPh>
    <rPh sb="15" eb="16">
      <t>リョウ</t>
    </rPh>
    <phoneticPr fontId="1"/>
  </si>
  <si>
    <t>円形オリフィスの直径：D(計算値)</t>
    <rPh sb="0" eb="2">
      <t>エンケイ</t>
    </rPh>
    <rPh sb="8" eb="10">
      <t>チョッケイ</t>
    </rPh>
    <rPh sb="13" eb="15">
      <t>ケイサン</t>
    </rPh>
    <rPh sb="15" eb="16">
      <t>チ</t>
    </rPh>
    <phoneticPr fontId="1"/>
  </si>
  <si>
    <t xml:space="preserve">  </t>
    <phoneticPr fontId="1"/>
  </si>
  <si>
    <t>貯留施設の容量の検証</t>
    <rPh sb="0" eb="4">
      <t>チョリュウシセツ</t>
    </rPh>
    <rPh sb="5" eb="7">
      <t>ヨウリョウ</t>
    </rPh>
    <rPh sb="8" eb="10">
      <t>ケンショウ</t>
    </rPh>
    <phoneticPr fontId="1"/>
  </si>
  <si>
    <t>設計条件(対象面積0.1ha～1.0ha)</t>
    <rPh sb="0" eb="4">
      <t>セッケイジョウケン</t>
    </rPh>
    <rPh sb="5" eb="9">
      <t>タイショウメンセキ</t>
    </rPh>
    <phoneticPr fontId="1"/>
  </si>
  <si>
    <t>施設条件</t>
    <rPh sb="0" eb="4">
      <t>シセツジョウケン</t>
    </rPh>
    <phoneticPr fontId="1"/>
  </si>
  <si>
    <r>
      <t xml:space="preserve">  (1)</t>
    </r>
    <r>
      <rPr>
        <u/>
        <sz val="10"/>
        <color theme="1"/>
        <rFont val="ＭＳ ゴシック"/>
        <family val="3"/>
        <charset val="128"/>
      </rPr>
      <t>対象面積0.05～0.1haの場合</t>
    </r>
    <rPh sb="5" eb="9">
      <t>タイショウメンセキ</t>
    </rPh>
    <rPh sb="20" eb="22">
      <t>バアイ</t>
    </rPh>
    <phoneticPr fontId="1"/>
  </si>
  <si>
    <t>設計条件(対象面積0.05ha～0.1ha)</t>
    <rPh sb="0" eb="4">
      <t>セッケイジョウケン</t>
    </rPh>
    <rPh sb="5" eb="9">
      <t>タイショウメンセキ</t>
    </rPh>
    <phoneticPr fontId="1"/>
  </si>
  <si>
    <r>
      <t xml:space="preserve">  (2)</t>
    </r>
    <r>
      <rPr>
        <u/>
        <sz val="10"/>
        <color theme="1"/>
        <rFont val="ＭＳ ゴシック"/>
        <family val="3"/>
        <charset val="128"/>
      </rPr>
      <t>対象面積0.1～1.0haの場合</t>
    </r>
    <rPh sb="5" eb="9">
      <t>タイショウメンセキ</t>
    </rPh>
    <rPh sb="19" eb="21">
      <t>バアイ</t>
    </rPh>
    <phoneticPr fontId="1"/>
  </si>
  <si>
    <t>オリフィスの放流断面積の検証</t>
    <rPh sb="6" eb="8">
      <t>ホウリュウ</t>
    </rPh>
    <rPh sb="8" eb="11">
      <t>ダンメンセキ</t>
    </rPh>
    <rPh sb="12" eb="14">
      <t>ケンショウ</t>
    </rPh>
    <phoneticPr fontId="1"/>
  </si>
  <si>
    <t>円形オリフィス径の検証</t>
    <rPh sb="0" eb="2">
      <t>エンケイ</t>
    </rPh>
    <rPh sb="7" eb="8">
      <t>ケイ</t>
    </rPh>
    <rPh sb="9" eb="11">
      <t>ケンショウ</t>
    </rPh>
    <phoneticPr fontId="1"/>
  </si>
  <si>
    <t>ポンプ排水流量の検証</t>
    <rPh sb="3" eb="7">
      <t>ハイスイリュウリョウ</t>
    </rPh>
    <rPh sb="8" eb="10">
      <t>ケンショウ</t>
    </rPh>
    <phoneticPr fontId="1"/>
  </si>
  <si>
    <t>≧</t>
    <phoneticPr fontId="1"/>
  </si>
  <si>
    <t>・貯留施設容量V≧必要対策量Va</t>
    <rPh sb="1" eb="7">
      <t>チョリュウシセツヨウリョウ</t>
    </rPh>
    <rPh sb="9" eb="14">
      <t>ヒツヨウタイサクリョウ</t>
    </rPh>
    <phoneticPr fontId="1"/>
  </si>
  <si>
    <t>※1：法と条例を比較し大きい数値</t>
    <rPh sb="3" eb="4">
      <t>ホウ</t>
    </rPh>
    <rPh sb="5" eb="7">
      <t>ジョウレイ</t>
    </rPh>
    <rPh sb="8" eb="10">
      <t>ヒカク</t>
    </rPh>
    <rPh sb="11" eb="12">
      <t>オオ</t>
    </rPh>
    <rPh sb="14" eb="16">
      <t>スウチ</t>
    </rPh>
    <phoneticPr fontId="1"/>
  </si>
  <si>
    <t>≦</t>
    <phoneticPr fontId="1"/>
  </si>
  <si>
    <t>開発者の設計による数値を入力</t>
    <rPh sb="0" eb="3">
      <t>カイハツシャ</t>
    </rPh>
    <rPh sb="4" eb="6">
      <t>セッケイ</t>
    </rPh>
    <rPh sb="9" eb="11">
      <t>スウチ</t>
    </rPh>
    <rPh sb="12" eb="14">
      <t>ニュウリョク</t>
    </rPh>
    <phoneticPr fontId="1"/>
  </si>
  <si>
    <t>㎡</t>
    <phoneticPr fontId="1"/>
  </si>
  <si>
    <t>㎥</t>
    <phoneticPr fontId="1"/>
  </si>
  <si>
    <t>㎥/s</t>
    <phoneticPr fontId="1"/>
  </si>
  <si>
    <t>㎥/ha</t>
    <phoneticPr fontId="1"/>
  </si>
  <si>
    <t>㎥/s/ha</t>
    <phoneticPr fontId="1"/>
  </si>
  <si>
    <t>貯留施設容量
V(㎥)</t>
    <rPh sb="0" eb="6">
      <t>チョリュウシセツヨウリョウ</t>
    </rPh>
    <phoneticPr fontId="1"/>
  </si>
  <si>
    <r>
      <t>必要対策容量</t>
    </r>
    <r>
      <rPr>
        <sz val="8"/>
        <color theme="1"/>
        <rFont val="ＭＳ ゴシック"/>
        <family val="3"/>
        <charset val="128"/>
      </rPr>
      <t>※1</t>
    </r>
    <r>
      <rPr>
        <sz val="10"/>
        <color theme="1"/>
        <rFont val="ＭＳ ゴシック"/>
        <family val="3"/>
        <charset val="128"/>
      </rPr>
      <t xml:space="preserve">
Va(㎥)</t>
    </r>
    <rPh sb="0" eb="6">
      <t>ヒツヨウタイサクヨウリョウ</t>
    </rPh>
    <phoneticPr fontId="1"/>
  </si>
  <si>
    <t>・Va：必要対策量（㎥）</t>
    <rPh sb="4" eb="9">
      <t>ヒツヨウタイサクリョウ</t>
    </rPh>
    <phoneticPr fontId="1"/>
  </si>
  <si>
    <t>・Vs：対策基準（㎥/ha）</t>
    <rPh sb="4" eb="8">
      <t>タイサクキジュン</t>
    </rPh>
    <phoneticPr fontId="1"/>
  </si>
  <si>
    <t>・qa：許容放流量（㎥/s）</t>
    <rPh sb="4" eb="9">
      <t>キョヨウホウリュウリョウ</t>
    </rPh>
    <phoneticPr fontId="1"/>
  </si>
  <si>
    <t>・a：放流断面積(㎡)</t>
    <rPh sb="3" eb="8">
      <t>ホウリュウダンメンセキ</t>
    </rPh>
    <phoneticPr fontId="1"/>
  </si>
  <si>
    <t>ポンプ排水流量
Qp(㎥/s)</t>
    <rPh sb="3" eb="5">
      <t>ハイスイ</t>
    </rPh>
    <rPh sb="5" eb="7">
      <t>リュウリョウ</t>
    </rPh>
    <phoneticPr fontId="1"/>
  </si>
  <si>
    <t>許容放流量
qa(㎥/s)</t>
    <rPh sb="0" eb="5">
      <t>キョヨウホウリュウリョウ</t>
    </rPh>
    <phoneticPr fontId="1"/>
  </si>
  <si>
    <t>開発者施設の
オリフィス直径</t>
    <rPh sb="0" eb="2">
      <t>カイハツ</t>
    </rPh>
    <rPh sb="2" eb="3">
      <t>シャ</t>
    </rPh>
    <rPh sb="3" eb="5">
      <t>シセツ</t>
    </rPh>
    <rPh sb="12" eb="14">
      <t>チョッケイ</t>
    </rPh>
    <phoneticPr fontId="1"/>
  </si>
  <si>
    <t>計算システムより</t>
    <rPh sb="0" eb="2">
      <t>ケイサン</t>
    </rPh>
    <phoneticPr fontId="1"/>
  </si>
  <si>
    <t>・g：重力加速度</t>
    <rPh sb="3" eb="8">
      <t>ジュウリョクカソクド</t>
    </rPh>
    <phoneticPr fontId="1"/>
  </si>
  <si>
    <t>・D：円形オリフィスの直径(㎡)</t>
    <rPh sb="3" eb="5">
      <t>エンケイ</t>
    </rPh>
    <rPh sb="11" eb="13">
      <t>チョッケイ</t>
    </rPh>
    <phoneticPr fontId="1"/>
  </si>
  <si>
    <t>・a：放流断面積（㎡）</t>
    <rPh sb="3" eb="5">
      <t>ホウリュウ</t>
    </rPh>
    <rPh sb="5" eb="8">
      <t>ダンメンセキ</t>
    </rPh>
    <phoneticPr fontId="1"/>
  </si>
  <si>
    <t>オリフィス直径
D（m）</t>
    <rPh sb="5" eb="7">
      <t>チョッケイ</t>
    </rPh>
    <phoneticPr fontId="1"/>
  </si>
  <si>
    <t>施設のオリフィス直径
D（採用値）（m）</t>
    <rPh sb="0" eb="2">
      <t>シセツ</t>
    </rPh>
    <rPh sb="8" eb="10">
      <t>チョッケイ</t>
    </rPh>
    <rPh sb="13" eb="15">
      <t>サイヨウ</t>
    </rPh>
    <rPh sb="15" eb="16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</si>
</sst>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0.0_ "/>
    <numFmt numFmtId="178" formatCode="#,##0.0000"/>
    <numFmt numFmtId="179" formatCode="0.000_ "/>
    <numFmt numFmtId="180" formatCode="#,##0.000"/>
    <numFmt numFmtId="181" formatCode="0.000"/>
    <numFmt numFmtId="182" formatCode="0.00_);[Red]\(0.00\)"/>
    <numFmt numFmtId="183" formatCode="0.000000_ "/>
    <numFmt numFmtId="184" formatCode="0.0000000_ "/>
    <numFmt numFmtId="185" formatCode="0.000_);[Red]\(0.000\)"/>
  </numFmts>
  <fonts count="6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0" xfId="0" applyNumberFormat="1" applyFont="1">
      <alignment vertical="center"/>
    </xf>
    <xf numFmtId="0" fontId="5" fillId="0" borderId="13" xfId="0" applyFont="1" applyBorder="1">
      <alignment vertical="center"/>
    </xf>
    <xf numFmtId="49" fontId="2" fillId="3" borderId="9" xfId="0" applyNumberFormat="1" applyFont="1" applyFill="1" applyBorder="1" applyAlignment="1">
      <alignment horizontal="center" vertical="center"/>
    </xf>
    <xf numFmtId="181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181" fontId="2" fillId="2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81" fontId="2" fillId="4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0" fontId="2" fillId="4" borderId="9" xfId="0" applyFont="1" applyFill="1" applyBorder="1">
      <alignment vertical="center"/>
    </xf>
    <xf numFmtId="182" fontId="2" fillId="4" borderId="9" xfId="0" applyNumberFormat="1" applyFont="1" applyFill="1" applyBorder="1">
      <alignment vertical="center"/>
    </xf>
    <xf numFmtId="185" fontId="2" fillId="4" borderId="9" xfId="0" applyNumberFormat="1" applyFont="1" applyFill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79" fontId="2" fillId="2" borderId="9" xfId="0" applyNumberFormat="1" applyFont="1" applyFill="1" applyBorder="1" applyAlignment="1">
      <alignment horizontal="center" vertical="center"/>
    </xf>
    <xf numFmtId="177" fontId="2" fillId="4" borderId="9" xfId="0" applyNumberFormat="1" applyFont="1" applyFill="1" applyBorder="1">
      <alignment vertical="center"/>
    </xf>
    <xf numFmtId="179" fontId="2" fillId="4" borderId="9" xfId="0" applyNumberFormat="1" applyFont="1" applyFill="1" applyBorder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2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9" fontId="2" fillId="2" borderId="9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49" fontId="2" fillId="3" borderId="9" xfId="0" applyNumberFormat="1" applyFont="1" applyFill="1" applyBorder="1" applyAlignment="1">
      <alignment horizontal="left" vertical="center"/>
    </xf>
    <xf numFmtId="179" fontId="2" fillId="2" borderId="10" xfId="0" applyNumberFormat="1" applyFont="1" applyFill="1" applyBorder="1">
      <alignment vertical="center"/>
    </xf>
    <xf numFmtId="179" fontId="2" fillId="2" borderId="11" xfId="0" applyNumberFormat="1" applyFont="1" applyFill="1" applyBorder="1">
      <alignment vertical="center"/>
    </xf>
    <xf numFmtId="179" fontId="2" fillId="2" borderId="12" xfId="0" applyNumberFormat="1" applyFont="1" applyFill="1" applyBorder="1">
      <alignment vertical="center"/>
    </xf>
    <xf numFmtId="183" fontId="2" fillId="2" borderId="9" xfId="0" applyNumberFormat="1" applyFont="1" applyFill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84" fontId="2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103256</xdr:colOff>
      <xdr:row>36</xdr:row>
      <xdr:rowOff>171449</xdr:rowOff>
    </xdr:from>
    <xdr:to>
      <xdr:col>22</xdr:col>
      <xdr:colOff>186987</xdr:colOff>
      <xdr:row>37</xdr:row>
      <xdr:rowOff>110288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1C5A07-5415-94A7-E0C2-7D4AD07C805C}"/>
            </a:ext>
          </a:extLst>
        </xdr:cNvPr>
        <xdr:cNvSpPr/>
      </xdr:nvSpPr>
      <xdr:spPr>
        <a:xfrm>
          <a:off x="4409559" y="8172449"/>
          <a:ext cx="524889" cy="12933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205538</xdr:colOff>
      <xdr:row>36</xdr:row>
      <xdr:rowOff>60659</xdr:rowOff>
    </xdr:from>
    <xdr:ext cx="1296400" cy="6572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63ACA6-5927-C54D-8907-D49904084080}"/>
            </a:ext>
          </a:extLst>
        </xdr:cNvPr>
        <xdr:cNvSpPr txBox="1"/>
      </xdr:nvSpPr>
      <xdr:spPr>
        <a:xfrm>
          <a:off x="4291262" y="8061659"/>
          <a:ext cx="1296400" cy="6572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：算出値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：入力値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：規定値</a:t>
          </a:r>
        </a:p>
      </xdr:txBody>
    </xdr:sp>
    <xdr:clientData/>
  </xdr:oneCellAnchor>
  <xdr:twoCellAnchor>
    <xdr:from>
      <xdr:col>20</xdr:col>
      <xdr:colOff>105265</xdr:colOff>
      <xdr:row>37</xdr:row>
      <xdr:rowOff>143375</xdr:rowOff>
    </xdr:from>
    <xdr:to>
      <xdr:col>22</xdr:col>
      <xdr:colOff>188996</xdr:colOff>
      <xdr:row>38</xdr:row>
      <xdr:rowOff>82214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22A9227-C6E9-4E7D-BF5E-F186AE6B103F}"/>
            </a:ext>
          </a:extLst>
        </xdr:cNvPr>
        <xdr:cNvSpPr/>
      </xdr:nvSpPr>
      <xdr:spPr>
        <a:xfrm>
          <a:off x="4411568" y="8334875"/>
          <a:ext cx="524889" cy="1293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107275</xdr:colOff>
      <xdr:row>38</xdr:row>
      <xdr:rowOff>115301</xdr:rowOff>
    </xdr:from>
    <xdr:to>
      <xdr:col>22</xdr:col>
      <xdr:colOff>191006</xdr:colOff>
      <xdr:row>39</xdr:row>
      <xdr:rowOff>54140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FDB9EEF-CA0B-4E97-B061-594740919640}"/>
            </a:ext>
          </a:extLst>
        </xdr:cNvPr>
        <xdr:cNvSpPr/>
      </xdr:nvSpPr>
      <xdr:spPr>
        <a:xfrm>
          <a:off x="4413578" y="8497301"/>
          <a:ext cx="524889" cy="129339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103256</xdr:colOff>
      <xdr:row>81</xdr:row>
      <xdr:rowOff>171449</xdr:rowOff>
    </xdr:from>
    <xdr:to>
      <xdr:col>22</xdr:col>
      <xdr:colOff>186987</xdr:colOff>
      <xdr:row>82</xdr:row>
      <xdr:rowOff>110288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00D7F6D-6CAE-479B-BB20-70EB00F8F619}"/>
            </a:ext>
          </a:extLst>
        </xdr:cNvPr>
        <xdr:cNvSpPr/>
      </xdr:nvSpPr>
      <xdr:spPr>
        <a:xfrm>
          <a:off x="4310821" y="8172449"/>
          <a:ext cx="514427" cy="12933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205538</xdr:colOff>
      <xdr:row>81</xdr:row>
      <xdr:rowOff>60659</xdr:rowOff>
    </xdr:from>
    <xdr:ext cx="1296400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57F8536-A91F-4CD8-A0FC-E8322B6415AA}"/>
            </a:ext>
          </a:extLst>
        </xdr:cNvPr>
        <xdr:cNvSpPr txBox="1"/>
      </xdr:nvSpPr>
      <xdr:spPr>
        <a:xfrm>
          <a:off x="4197755" y="8061659"/>
          <a:ext cx="1296400" cy="6572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：算出値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：入力値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：規定値</a:t>
          </a:r>
        </a:p>
      </xdr:txBody>
    </xdr:sp>
    <xdr:clientData/>
  </xdr:oneCellAnchor>
  <xdr:twoCellAnchor>
    <xdr:from>
      <xdr:col>20</xdr:col>
      <xdr:colOff>105265</xdr:colOff>
      <xdr:row>82</xdr:row>
      <xdr:rowOff>143375</xdr:rowOff>
    </xdr:from>
    <xdr:to>
      <xdr:col>22</xdr:col>
      <xdr:colOff>188996</xdr:colOff>
      <xdr:row>83</xdr:row>
      <xdr:rowOff>82214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29F901F-DE75-485D-859B-4C1DF8C41E78}"/>
            </a:ext>
          </a:extLst>
        </xdr:cNvPr>
        <xdr:cNvSpPr/>
      </xdr:nvSpPr>
      <xdr:spPr>
        <a:xfrm>
          <a:off x="4312830" y="8334875"/>
          <a:ext cx="514427" cy="1293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107275</xdr:colOff>
      <xdr:row>83</xdr:row>
      <xdr:rowOff>115301</xdr:rowOff>
    </xdr:from>
    <xdr:to>
      <xdr:col>22</xdr:col>
      <xdr:colOff>191006</xdr:colOff>
      <xdr:row>84</xdr:row>
      <xdr:rowOff>54140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8F41163-7F32-43D2-BF49-A0CF849C671F}"/>
            </a:ext>
          </a:extLst>
        </xdr:cNvPr>
        <xdr:cNvSpPr/>
      </xdr:nvSpPr>
      <xdr:spPr>
        <a:xfrm>
          <a:off x="4314840" y="8497301"/>
          <a:ext cx="514427" cy="129339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103256</xdr:colOff>
      <xdr:row>101</xdr:row>
      <xdr:rowOff>105185</xdr:rowOff>
    </xdr:from>
    <xdr:to>
      <xdr:col>22</xdr:col>
      <xdr:colOff>186987</xdr:colOff>
      <xdr:row>102</xdr:row>
      <xdr:rowOff>44024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24C6788-7692-4293-9A4F-962D3AD54806}"/>
            </a:ext>
          </a:extLst>
        </xdr:cNvPr>
        <xdr:cNvSpPr/>
      </xdr:nvSpPr>
      <xdr:spPr>
        <a:xfrm>
          <a:off x="4310821" y="20107685"/>
          <a:ext cx="514427" cy="129339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205538</xdr:colOff>
      <xdr:row>100</xdr:row>
      <xdr:rowOff>184895</xdr:rowOff>
    </xdr:from>
    <xdr:ext cx="1296400" cy="65722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110ADDE-84BF-44E1-A537-F44BCEB33888}"/>
            </a:ext>
          </a:extLst>
        </xdr:cNvPr>
        <xdr:cNvSpPr txBox="1"/>
      </xdr:nvSpPr>
      <xdr:spPr>
        <a:xfrm>
          <a:off x="4197755" y="19996895"/>
          <a:ext cx="1296400" cy="6572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：算出値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：入力値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r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：規定値</a:t>
          </a:r>
        </a:p>
      </xdr:txBody>
    </xdr:sp>
    <xdr:clientData/>
  </xdr:oneCellAnchor>
  <xdr:twoCellAnchor>
    <xdr:from>
      <xdr:col>20</xdr:col>
      <xdr:colOff>105265</xdr:colOff>
      <xdr:row>102</xdr:row>
      <xdr:rowOff>77111</xdr:rowOff>
    </xdr:from>
    <xdr:to>
      <xdr:col>22</xdr:col>
      <xdr:colOff>188996</xdr:colOff>
      <xdr:row>103</xdr:row>
      <xdr:rowOff>15950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DDE0668-ED46-413C-ADD9-856D37388BBF}"/>
            </a:ext>
          </a:extLst>
        </xdr:cNvPr>
        <xdr:cNvSpPr/>
      </xdr:nvSpPr>
      <xdr:spPr>
        <a:xfrm>
          <a:off x="4312830" y="20270111"/>
          <a:ext cx="514427" cy="12933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107275</xdr:colOff>
      <xdr:row>103</xdr:row>
      <xdr:rowOff>49037</xdr:rowOff>
    </xdr:from>
    <xdr:to>
      <xdr:col>22</xdr:col>
      <xdr:colOff>191006</xdr:colOff>
      <xdr:row>103</xdr:row>
      <xdr:rowOff>178376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62E0FB6-ED0E-4BEE-BC54-B8C578233E42}"/>
            </a:ext>
          </a:extLst>
        </xdr:cNvPr>
        <xdr:cNvSpPr/>
      </xdr:nvSpPr>
      <xdr:spPr>
        <a:xfrm>
          <a:off x="4314840" y="20432537"/>
          <a:ext cx="514427" cy="129339"/>
        </a:xfrm>
        <a:prstGeom prst="rect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142875</xdr:colOff>
      <xdr:row>58</xdr:row>
      <xdr:rowOff>152400</xdr:rowOff>
    </xdr:from>
    <xdr:to>
      <xdr:col>20</xdr:col>
      <xdr:colOff>152400</xdr:colOff>
      <xdr:row>60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9279DE-A754-B896-CD34-5B158417C0E9}"/>
            </a:ext>
          </a:extLst>
        </xdr:cNvPr>
        <xdr:cNvSpPr txBox="1"/>
      </xdr:nvSpPr>
      <xdr:spPr>
        <a:xfrm>
          <a:off x="3981450" y="11201400"/>
          <a:ext cx="447675" cy="2381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m/s</a:t>
          </a:r>
          <a:r>
            <a:rPr lang="en-US" altLang="ja-JP" sz="1100" baseline="30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209550</xdr:colOff>
      <xdr:row>65</xdr:row>
      <xdr:rowOff>152400</xdr:rowOff>
    </xdr:from>
    <xdr:to>
      <xdr:col>12</xdr:col>
      <xdr:colOff>9525</xdr:colOff>
      <xdr:row>67</xdr:row>
      <xdr:rowOff>66675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DF4781E-103D-4FB8-A3ED-F4B718280A3D}"/>
            </a:ext>
          </a:extLst>
        </xdr:cNvPr>
        <xdr:cNvSpPr txBox="1"/>
      </xdr:nvSpPr>
      <xdr:spPr>
        <a:xfrm>
          <a:off x="2076450" y="12534900"/>
          <a:ext cx="457200" cy="295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m/s</a:t>
          </a:r>
          <a:r>
            <a:rPr lang="en-US" altLang="ja-JP" sz="1100" baseline="30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B0AB-539D-46DF-992F-BB79E9118745}">
  <sheetPr codeName="Sheet1">
    <tabColor rgb="FFFF0000"/>
  </sheetPr>
  <dimension ref="B1:AF108"/>
  <sheetViews>
    <sheetView tabSelected="1" view="pageBreakPreview" zoomScaleNormal="100" zoomScaleSheetLayoutView="100" workbookViewId="0">
      <selection activeCell="AD5" sqref="AD5"/>
    </sheetView>
  </sheetViews>
  <sheetFormatPr defaultColWidth="9.140625" defaultRowHeight="12" x14ac:dyDescent="0.35"/>
  <cols>
    <col min="1" max="1" width="1.7109375" style="1" customWidth="1"/>
    <col min="2" max="27" width="3.28515625" style="1" customWidth="1"/>
    <col min="28" max="28" width="1.7109375" style="1" customWidth="1"/>
    <col min="29" max="29" width="5.7109375" style="1" customWidth="1"/>
    <col min="30" max="16384" width="9.140625" style="1"/>
  </cols>
  <sheetData>
    <row r="1" spans="2:27" ht="15" customHeight="1" thickBot="1" x14ac:dyDescent="0.4">
      <c r="B1" s="1" t="s">
        <v>2</v>
      </c>
    </row>
    <row r="2" spans="2:27" ht="15" customHeight="1" x14ac:dyDescent="0.35">
      <c r="B2" s="27" t="s">
        <v>61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9"/>
    </row>
    <row r="3" spans="2:27" ht="15" customHeight="1" x14ac:dyDescent="0.35">
      <c r="B3" s="4"/>
      <c r="C3" s="30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6" t="s">
        <v>7</v>
      </c>
      <c r="P3" s="26"/>
      <c r="Q3" s="26"/>
      <c r="R3" s="26"/>
      <c r="S3" s="26" t="s">
        <v>8</v>
      </c>
      <c r="T3" s="26"/>
      <c r="U3" s="26"/>
      <c r="V3" s="26" t="s">
        <v>0</v>
      </c>
      <c r="W3" s="26"/>
      <c r="X3" s="26"/>
      <c r="Y3" s="26"/>
      <c r="Z3" s="26"/>
      <c r="AA3" s="5"/>
    </row>
    <row r="4" spans="2:27" ht="15" customHeight="1" x14ac:dyDescent="0.35">
      <c r="B4" s="4"/>
      <c r="C4" s="31" t="s">
        <v>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>
        <v>758.19</v>
      </c>
      <c r="P4" s="32"/>
      <c r="Q4" s="32"/>
      <c r="R4" s="32"/>
      <c r="S4" s="26" t="s">
        <v>73</v>
      </c>
      <c r="T4" s="26"/>
      <c r="U4" s="26"/>
      <c r="V4" s="26" t="s">
        <v>9</v>
      </c>
      <c r="W4" s="26"/>
      <c r="X4" s="26"/>
      <c r="Y4" s="26"/>
      <c r="Z4" s="26"/>
      <c r="AA4" s="5"/>
    </row>
    <row r="5" spans="2:27" ht="15" customHeight="1" x14ac:dyDescent="0.35">
      <c r="B5" s="4"/>
      <c r="C5" s="31" t="s">
        <v>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3">
        <v>53.8</v>
      </c>
      <c r="P5" s="33"/>
      <c r="Q5" s="33"/>
      <c r="R5" s="33"/>
      <c r="S5" s="26" t="s">
        <v>74</v>
      </c>
      <c r="T5" s="26"/>
      <c r="U5" s="26"/>
      <c r="V5" s="35" t="s">
        <v>72</v>
      </c>
      <c r="W5" s="36"/>
      <c r="X5" s="36"/>
      <c r="Y5" s="36"/>
      <c r="Z5" s="37"/>
      <c r="AA5" s="5"/>
    </row>
    <row r="6" spans="2:27" ht="15" customHeight="1" x14ac:dyDescent="0.35">
      <c r="B6" s="4"/>
      <c r="C6" s="31" t="s">
        <v>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4">
        <v>0.26</v>
      </c>
      <c r="P6" s="34"/>
      <c r="Q6" s="34"/>
      <c r="R6" s="34"/>
      <c r="S6" s="26" t="s">
        <v>10</v>
      </c>
      <c r="T6" s="26"/>
      <c r="U6" s="26"/>
      <c r="V6" s="38"/>
      <c r="W6" s="39"/>
      <c r="X6" s="39"/>
      <c r="Y6" s="39"/>
      <c r="Z6" s="40"/>
      <c r="AA6" s="5"/>
    </row>
    <row r="7" spans="2:27" ht="15" customHeight="1" x14ac:dyDescent="0.35">
      <c r="B7" s="4"/>
      <c r="C7" s="31" t="s">
        <v>55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2"/>
      <c r="Q7" s="32"/>
      <c r="R7" s="32"/>
      <c r="S7" s="26" t="s">
        <v>75</v>
      </c>
      <c r="T7" s="26"/>
      <c r="U7" s="26"/>
      <c r="V7" s="41"/>
      <c r="W7" s="42"/>
      <c r="X7" s="42"/>
      <c r="Y7" s="42"/>
      <c r="Z7" s="43"/>
      <c r="AA7" s="5"/>
    </row>
    <row r="8" spans="2:27" ht="15" customHeight="1" thickBot="1" x14ac:dyDescent="0.4"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/>
    </row>
    <row r="9" spans="2:27" ht="15" customHeight="1" x14ac:dyDescent="0.35">
      <c r="C9" s="3"/>
    </row>
    <row r="10" spans="2:27" ht="15" customHeight="1" thickBot="1" x14ac:dyDescent="0.4">
      <c r="B10" s="1" t="s">
        <v>11</v>
      </c>
      <c r="C10" s="3"/>
    </row>
    <row r="11" spans="2:27" ht="15" customHeight="1" x14ac:dyDescent="0.35">
      <c r="B11" s="10" t="s">
        <v>62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spans="2:27" ht="15" customHeight="1" x14ac:dyDescent="0.35">
      <c r="B12" s="4"/>
      <c r="C12" s="3"/>
      <c r="AA12" s="5"/>
    </row>
    <row r="13" spans="2:27" ht="15" customHeight="1" x14ac:dyDescent="0.35">
      <c r="B13" s="18" t="s">
        <v>63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0"/>
    </row>
    <row r="14" spans="2:27" ht="15" customHeight="1" x14ac:dyDescent="0.35">
      <c r="B14" s="4"/>
      <c r="C14" s="30" t="s">
        <v>3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6" t="s">
        <v>7</v>
      </c>
      <c r="P14" s="26"/>
      <c r="Q14" s="26"/>
      <c r="R14" s="26"/>
      <c r="S14" s="26" t="s">
        <v>8</v>
      </c>
      <c r="T14" s="26"/>
      <c r="U14" s="26"/>
      <c r="V14" s="26" t="s">
        <v>0</v>
      </c>
      <c r="W14" s="26"/>
      <c r="X14" s="26"/>
      <c r="Y14" s="26"/>
      <c r="Z14" s="26"/>
      <c r="AA14" s="5"/>
    </row>
    <row r="15" spans="2:27" ht="15" customHeight="1" x14ac:dyDescent="0.35">
      <c r="B15" s="4"/>
      <c r="C15" s="31" t="s">
        <v>26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6">
        <v>500</v>
      </c>
      <c r="P15" s="26"/>
      <c r="Q15" s="26"/>
      <c r="R15" s="26"/>
      <c r="S15" s="26" t="s">
        <v>76</v>
      </c>
      <c r="T15" s="26"/>
      <c r="U15" s="26"/>
      <c r="V15" s="26" t="s">
        <v>12</v>
      </c>
      <c r="W15" s="26"/>
      <c r="X15" s="26"/>
      <c r="Y15" s="26"/>
      <c r="Z15" s="26"/>
      <c r="AA15" s="5"/>
    </row>
    <row r="16" spans="2:27" ht="15" customHeight="1" x14ac:dyDescent="0.35">
      <c r="B16" s="4"/>
      <c r="C16" s="31" t="s">
        <v>24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44">
        <f>O15*O4/10000</f>
        <v>37.909500000000001</v>
      </c>
      <c r="P16" s="44"/>
      <c r="Q16" s="44"/>
      <c r="R16" s="44"/>
      <c r="S16" s="26" t="s">
        <v>74</v>
      </c>
      <c r="T16" s="26"/>
      <c r="U16" s="26"/>
      <c r="V16" s="26" t="s">
        <v>13</v>
      </c>
      <c r="W16" s="26"/>
      <c r="X16" s="26"/>
      <c r="Y16" s="26"/>
      <c r="Z16" s="26"/>
      <c r="AA16" s="5"/>
    </row>
    <row r="17" spans="2:27" ht="15" customHeight="1" x14ac:dyDescent="0.35">
      <c r="B17" s="4"/>
      <c r="C17" s="31" t="s">
        <v>28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45">
        <v>0.05</v>
      </c>
      <c r="P17" s="45"/>
      <c r="Q17" s="45"/>
      <c r="R17" s="45"/>
      <c r="S17" s="26" t="s">
        <v>77</v>
      </c>
      <c r="T17" s="26"/>
      <c r="U17" s="26"/>
      <c r="V17" s="26" t="s">
        <v>12</v>
      </c>
      <c r="W17" s="26"/>
      <c r="X17" s="26"/>
      <c r="Y17" s="26"/>
      <c r="Z17" s="26"/>
      <c r="AA17" s="5"/>
    </row>
    <row r="18" spans="2:27" ht="15" customHeight="1" x14ac:dyDescent="0.35">
      <c r="B18" s="4"/>
      <c r="C18" s="31" t="s">
        <v>27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46">
        <f>O17*O4/10000</f>
        <v>3.79095E-3</v>
      </c>
      <c r="P18" s="46"/>
      <c r="Q18" s="46"/>
      <c r="R18" s="46"/>
      <c r="S18" s="26" t="s">
        <v>75</v>
      </c>
      <c r="T18" s="26"/>
      <c r="U18" s="26"/>
      <c r="V18" s="26" t="s">
        <v>13</v>
      </c>
      <c r="W18" s="26"/>
      <c r="X18" s="26"/>
      <c r="Y18" s="26"/>
      <c r="Z18" s="26"/>
      <c r="AA18" s="5"/>
    </row>
    <row r="19" spans="2:27" ht="15" customHeight="1" x14ac:dyDescent="0.35">
      <c r="B19" s="4"/>
      <c r="AA19" s="5"/>
    </row>
    <row r="20" spans="2:27" ht="15" customHeight="1" x14ac:dyDescent="0.35">
      <c r="B20" s="4"/>
      <c r="C20" s="1" t="s">
        <v>14</v>
      </c>
      <c r="G20" s="2" t="s">
        <v>15</v>
      </c>
      <c r="H20" s="2" t="s">
        <v>16</v>
      </c>
      <c r="I20" s="2" t="s">
        <v>17</v>
      </c>
      <c r="J20" s="2" t="s">
        <v>1</v>
      </c>
      <c r="K20" s="2" t="s">
        <v>18</v>
      </c>
      <c r="AA20" s="5"/>
    </row>
    <row r="21" spans="2:27" ht="15" customHeight="1" x14ac:dyDescent="0.35">
      <c r="B21" s="4"/>
      <c r="F21" s="1" t="s">
        <v>80</v>
      </c>
      <c r="AA21" s="5"/>
    </row>
    <row r="22" spans="2:27" ht="15" customHeight="1" x14ac:dyDescent="0.35">
      <c r="B22" s="4"/>
      <c r="F22" s="1" t="s">
        <v>81</v>
      </c>
      <c r="AA22" s="5"/>
    </row>
    <row r="23" spans="2:27" ht="15" customHeight="1" x14ac:dyDescent="0.35">
      <c r="B23" s="4"/>
      <c r="F23" s="1" t="s">
        <v>19</v>
      </c>
      <c r="AA23" s="5"/>
    </row>
    <row r="24" spans="2:27" ht="15" customHeight="1" x14ac:dyDescent="0.35">
      <c r="B24" s="4"/>
      <c r="AA24" s="5"/>
    </row>
    <row r="25" spans="2:27" ht="15" customHeight="1" x14ac:dyDescent="0.35">
      <c r="B25" s="4"/>
      <c r="C25" s="1" t="s">
        <v>14</v>
      </c>
      <c r="G25" s="2" t="s">
        <v>20</v>
      </c>
      <c r="H25" s="2" t="s">
        <v>16</v>
      </c>
      <c r="I25" s="2" t="s">
        <v>21</v>
      </c>
      <c r="J25" s="2" t="s">
        <v>1</v>
      </c>
      <c r="K25" s="2" t="s">
        <v>18</v>
      </c>
      <c r="AA25" s="5"/>
    </row>
    <row r="26" spans="2:27" ht="15" customHeight="1" x14ac:dyDescent="0.35">
      <c r="B26" s="4"/>
      <c r="F26" s="1" t="s">
        <v>23</v>
      </c>
      <c r="AA26" s="5"/>
    </row>
    <row r="27" spans="2:27" ht="15" customHeight="1" x14ac:dyDescent="0.35">
      <c r="B27" s="4"/>
      <c r="F27" s="1" t="s">
        <v>22</v>
      </c>
      <c r="AA27" s="5"/>
    </row>
    <row r="28" spans="2:27" ht="15" customHeight="1" x14ac:dyDescent="0.35">
      <c r="B28" s="4"/>
      <c r="F28" s="1" t="s">
        <v>19</v>
      </c>
      <c r="AA28" s="5"/>
    </row>
    <row r="29" spans="2:27" ht="15" customHeight="1" x14ac:dyDescent="0.35">
      <c r="B29" s="4"/>
      <c r="AA29" s="5"/>
    </row>
    <row r="30" spans="2:27" ht="15" customHeight="1" x14ac:dyDescent="0.35">
      <c r="B30" s="4" t="s">
        <v>64</v>
      </c>
      <c r="AA30" s="5"/>
    </row>
    <row r="31" spans="2:27" ht="15" customHeight="1" x14ac:dyDescent="0.35">
      <c r="B31" s="4"/>
      <c r="AA31" s="5"/>
    </row>
    <row r="32" spans="2:27" ht="15" customHeight="1" x14ac:dyDescent="0.35">
      <c r="B32" s="18" t="s">
        <v>60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0"/>
    </row>
    <row r="33" spans="2:27" ht="15" customHeight="1" x14ac:dyDescent="0.35">
      <c r="B33" s="4"/>
      <c r="C33" s="30" t="s">
        <v>3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6" t="s">
        <v>7</v>
      </c>
      <c r="P33" s="26"/>
      <c r="Q33" s="26"/>
      <c r="R33" s="26"/>
      <c r="S33" s="26" t="s">
        <v>8</v>
      </c>
      <c r="T33" s="26"/>
      <c r="U33" s="26"/>
      <c r="V33" s="26" t="s">
        <v>0</v>
      </c>
      <c r="W33" s="26"/>
      <c r="X33" s="26"/>
      <c r="Y33" s="26"/>
      <c r="Z33" s="26"/>
      <c r="AA33" s="5"/>
    </row>
    <row r="34" spans="2:27" ht="15" customHeight="1" x14ac:dyDescent="0.35">
      <c r="B34" s="4"/>
      <c r="C34" s="31" t="s">
        <v>24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47"/>
      <c r="P34" s="47"/>
      <c r="Q34" s="47"/>
      <c r="R34" s="47"/>
      <c r="S34" s="26" t="s">
        <v>76</v>
      </c>
      <c r="T34" s="26"/>
      <c r="U34" s="26"/>
      <c r="V34" s="26" t="s">
        <v>87</v>
      </c>
      <c r="W34" s="26"/>
      <c r="X34" s="26"/>
      <c r="Y34" s="26"/>
      <c r="Z34" s="26"/>
      <c r="AA34" s="5"/>
    </row>
    <row r="35" spans="2:27" ht="15" customHeight="1" x14ac:dyDescent="0.35">
      <c r="B35" s="4"/>
      <c r="C35" s="31" t="s">
        <v>25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48"/>
      <c r="P35" s="48"/>
      <c r="Q35" s="48"/>
      <c r="R35" s="48"/>
      <c r="S35" s="26" t="s">
        <v>77</v>
      </c>
      <c r="T35" s="26"/>
      <c r="U35" s="26"/>
      <c r="V35" s="26" t="s">
        <v>87</v>
      </c>
      <c r="W35" s="26"/>
      <c r="X35" s="26"/>
      <c r="Y35" s="26"/>
      <c r="Z35" s="26"/>
      <c r="AA35" s="5"/>
    </row>
    <row r="36" spans="2:27" ht="15" customHeight="1" x14ac:dyDescent="0.35">
      <c r="B36" s="4"/>
      <c r="AA36" s="5"/>
    </row>
    <row r="37" spans="2:27" ht="15" customHeight="1" x14ac:dyDescent="0.35">
      <c r="B37" s="4"/>
      <c r="AA37" s="5"/>
    </row>
    <row r="38" spans="2:27" ht="15" customHeight="1" x14ac:dyDescent="0.35">
      <c r="B38" s="4"/>
      <c r="AA38" s="5"/>
    </row>
    <row r="39" spans="2:27" ht="15" customHeight="1" x14ac:dyDescent="0.35">
      <c r="B39" s="4"/>
      <c r="AA39" s="5"/>
    </row>
    <row r="40" spans="2:27" ht="15" customHeight="1" x14ac:dyDescent="0.35">
      <c r="B40" s="4"/>
      <c r="AA40" s="5"/>
    </row>
    <row r="41" spans="2:27" ht="15" customHeight="1" thickBot="1" x14ac:dyDescent="0.4">
      <c r="B41" s="6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9"/>
    </row>
    <row r="42" spans="2:27" ht="15" customHeight="1" x14ac:dyDescent="0.35"/>
    <row r="43" spans="2:27" ht="15" customHeight="1" x14ac:dyDescent="0.35"/>
    <row r="44" spans="2:27" ht="15" customHeight="1" thickBot="1" x14ac:dyDescent="0.4">
      <c r="B44" s="1" t="s">
        <v>30</v>
      </c>
    </row>
    <row r="45" spans="2:27" ht="15" customHeight="1" x14ac:dyDescent="0.35">
      <c r="B45" s="27" t="s">
        <v>59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9"/>
    </row>
    <row r="46" spans="2:27" ht="15" customHeight="1" x14ac:dyDescent="0.35">
      <c r="B46" s="4"/>
      <c r="C46" s="14"/>
      <c r="D46" s="14"/>
      <c r="E46" s="14"/>
      <c r="F46" s="14"/>
      <c r="G46" s="14"/>
      <c r="H46" s="21" t="s">
        <v>78</v>
      </c>
      <c r="I46" s="16"/>
      <c r="J46" s="16"/>
      <c r="K46" s="16"/>
      <c r="L46" s="16"/>
      <c r="M46" s="16"/>
      <c r="N46" s="16"/>
      <c r="O46" s="23" t="s">
        <v>79</v>
      </c>
      <c r="P46" s="25"/>
      <c r="Q46" s="25"/>
      <c r="R46" s="25"/>
      <c r="S46" s="25"/>
      <c r="T46" s="25" t="s">
        <v>31</v>
      </c>
      <c r="U46" s="25"/>
      <c r="V46" s="25"/>
      <c r="AA46" s="5"/>
    </row>
    <row r="47" spans="2:27" ht="15" customHeight="1" x14ac:dyDescent="0.35">
      <c r="B47" s="4"/>
      <c r="C47" s="14"/>
      <c r="D47" s="14"/>
      <c r="E47" s="14"/>
      <c r="F47" s="14"/>
      <c r="G47" s="14"/>
      <c r="H47" s="16"/>
      <c r="I47" s="16"/>
      <c r="J47" s="16"/>
      <c r="K47" s="16"/>
      <c r="L47" s="16"/>
      <c r="M47" s="16"/>
      <c r="N47" s="16"/>
      <c r="O47" s="25"/>
      <c r="P47" s="25"/>
      <c r="Q47" s="25"/>
      <c r="R47" s="25"/>
      <c r="S47" s="25"/>
      <c r="T47" s="25"/>
      <c r="U47" s="25"/>
      <c r="V47" s="25"/>
      <c r="AA47" s="5"/>
    </row>
    <row r="48" spans="2:27" ht="15" customHeight="1" x14ac:dyDescent="0.35">
      <c r="B48" s="4"/>
      <c r="C48" s="14"/>
      <c r="D48" s="14"/>
      <c r="E48" s="14"/>
      <c r="F48" s="14"/>
      <c r="G48" s="14"/>
      <c r="H48" s="44">
        <f>O5</f>
        <v>53.8</v>
      </c>
      <c r="I48" s="44"/>
      <c r="J48" s="44"/>
      <c r="K48" s="44"/>
      <c r="L48" s="44"/>
      <c r="M48" s="30" t="s">
        <v>68</v>
      </c>
      <c r="N48" s="30"/>
      <c r="O48" s="44">
        <f>IF(O16&gt;=O34,O16,O34)</f>
        <v>37.909500000000001</v>
      </c>
      <c r="P48" s="44"/>
      <c r="Q48" s="44"/>
      <c r="R48" s="44"/>
      <c r="S48" s="44"/>
      <c r="T48" s="26" t="str">
        <f>IF(H48&gt;=O48,"OK","OUT")</f>
        <v>OK</v>
      </c>
      <c r="U48" s="26"/>
      <c r="V48" s="26"/>
      <c r="AA48" s="5"/>
    </row>
    <row r="49" spans="2:28" ht="15" customHeight="1" x14ac:dyDescent="0.35">
      <c r="B49" s="4"/>
      <c r="C49" s="14"/>
      <c r="D49" s="14"/>
      <c r="E49" s="14"/>
      <c r="F49" s="14"/>
      <c r="G49" s="14"/>
      <c r="H49" s="44"/>
      <c r="I49" s="44"/>
      <c r="J49" s="44"/>
      <c r="K49" s="44"/>
      <c r="L49" s="44"/>
      <c r="M49" s="30"/>
      <c r="N49" s="30"/>
      <c r="O49" s="44"/>
      <c r="P49" s="44"/>
      <c r="Q49" s="44"/>
      <c r="R49" s="44"/>
      <c r="S49" s="44"/>
      <c r="T49" s="26"/>
      <c r="U49" s="26"/>
      <c r="V49" s="26"/>
      <c r="AA49" s="5"/>
    </row>
    <row r="50" spans="2:28" ht="15" customHeight="1" x14ac:dyDescent="0.35">
      <c r="B50" s="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 t="s">
        <v>70</v>
      </c>
      <c r="AA50" s="5"/>
    </row>
    <row r="51" spans="2:28" ht="15" customHeight="1" x14ac:dyDescent="0.35">
      <c r="B51" s="4" t="s">
        <v>69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AA51" s="5"/>
    </row>
    <row r="52" spans="2:28" ht="15" customHeight="1" thickBot="1" x14ac:dyDescent="0.4">
      <c r="B52" s="6"/>
      <c r="C52" s="7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9"/>
    </row>
    <row r="53" spans="2:28" ht="15" customHeight="1" x14ac:dyDescent="0.35">
      <c r="C53" s="3"/>
    </row>
    <row r="54" spans="2:28" ht="15" customHeight="1" thickBot="1" x14ac:dyDescent="0.4">
      <c r="B54" s="1" t="s">
        <v>32</v>
      </c>
      <c r="C54" s="3"/>
    </row>
    <row r="55" spans="2:28" ht="15" customHeight="1" x14ac:dyDescent="0.35">
      <c r="B55" s="27" t="s">
        <v>65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9"/>
    </row>
    <row r="56" spans="2:28" ht="15" customHeight="1" x14ac:dyDescent="0.35">
      <c r="B56" s="4"/>
      <c r="C56" s="30" t="s">
        <v>3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 t="s">
        <v>7</v>
      </c>
      <c r="P56" s="26"/>
      <c r="Q56" s="26"/>
      <c r="R56" s="26"/>
      <c r="S56" s="26" t="s">
        <v>8</v>
      </c>
      <c r="T56" s="26"/>
      <c r="U56" s="26"/>
      <c r="V56" s="26" t="s">
        <v>0</v>
      </c>
      <c r="W56" s="26"/>
      <c r="X56" s="26"/>
      <c r="Y56" s="26"/>
      <c r="Z56" s="26"/>
      <c r="AA56" s="5"/>
    </row>
    <row r="57" spans="2:28" ht="15" customHeight="1" x14ac:dyDescent="0.35">
      <c r="B57" s="4"/>
      <c r="C57" s="31" t="s">
        <v>34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49">
        <f>(O59/(O58*(2*O60*O61)^(1/2)))</f>
        <v>2.7988659350652368E-3</v>
      </c>
      <c r="P57" s="49"/>
      <c r="Q57" s="49"/>
      <c r="R57" s="49"/>
      <c r="S57" s="26" t="s">
        <v>73</v>
      </c>
      <c r="T57" s="26"/>
      <c r="U57" s="26"/>
      <c r="V57" s="50" t="s">
        <v>13</v>
      </c>
      <c r="W57" s="51"/>
      <c r="X57" s="51"/>
      <c r="Y57" s="51"/>
      <c r="Z57" s="52"/>
      <c r="AA57" s="5"/>
    </row>
    <row r="58" spans="2:28" ht="15" customHeight="1" x14ac:dyDescent="0.35">
      <c r="B58" s="4"/>
      <c r="C58" s="31" t="s">
        <v>36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26">
        <v>0.6</v>
      </c>
      <c r="P58" s="26"/>
      <c r="Q58" s="26"/>
      <c r="R58" s="26"/>
      <c r="S58" s="26"/>
      <c r="T58" s="26"/>
      <c r="U58" s="26"/>
      <c r="V58" s="50" t="s">
        <v>33</v>
      </c>
      <c r="W58" s="51"/>
      <c r="X58" s="51"/>
      <c r="Y58" s="51"/>
      <c r="Z58" s="52"/>
      <c r="AA58" s="5"/>
    </row>
    <row r="59" spans="2:28" ht="15" customHeight="1" x14ac:dyDescent="0.35">
      <c r="B59" s="4"/>
      <c r="C59" s="31" t="s">
        <v>27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53">
        <f>O18</f>
        <v>3.79095E-3</v>
      </c>
      <c r="P59" s="53"/>
      <c r="Q59" s="53"/>
      <c r="R59" s="53"/>
      <c r="S59" s="26" t="s">
        <v>75</v>
      </c>
      <c r="T59" s="26"/>
      <c r="U59" s="26"/>
      <c r="V59" s="50" t="s">
        <v>13</v>
      </c>
      <c r="W59" s="51"/>
      <c r="X59" s="51"/>
      <c r="Y59" s="51"/>
      <c r="Z59" s="52"/>
      <c r="AA59" s="5"/>
    </row>
    <row r="60" spans="2:28" ht="15" customHeight="1" x14ac:dyDescent="0.35">
      <c r="B60" s="4"/>
      <c r="C60" s="31" t="s">
        <v>35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54">
        <v>9.8000000000000007</v>
      </c>
      <c r="P60" s="54"/>
      <c r="Q60" s="54"/>
      <c r="R60" s="54"/>
      <c r="S60" s="26"/>
      <c r="T60" s="26"/>
      <c r="U60" s="26"/>
      <c r="V60" s="50" t="s">
        <v>33</v>
      </c>
      <c r="W60" s="51"/>
      <c r="X60" s="51"/>
      <c r="Y60" s="51"/>
      <c r="Z60" s="52"/>
      <c r="AA60" s="5"/>
    </row>
    <row r="61" spans="2:28" ht="15" customHeight="1" x14ac:dyDescent="0.35">
      <c r="B61" s="4"/>
      <c r="C61" s="31" t="s">
        <v>6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44">
        <f>O6</f>
        <v>0.26</v>
      </c>
      <c r="P61" s="44"/>
      <c r="Q61" s="44"/>
      <c r="R61" s="44"/>
      <c r="S61" s="26" t="s">
        <v>10</v>
      </c>
      <c r="T61" s="26"/>
      <c r="U61" s="26"/>
      <c r="V61" s="26" t="s">
        <v>13</v>
      </c>
      <c r="W61" s="26"/>
      <c r="X61" s="26"/>
      <c r="Y61" s="26"/>
      <c r="Z61" s="26"/>
      <c r="AA61" s="5"/>
    </row>
    <row r="62" spans="2:28" ht="15" customHeight="1" x14ac:dyDescent="0.35">
      <c r="B62" s="4"/>
      <c r="AA62" s="5"/>
    </row>
    <row r="63" spans="2:28" ht="15" customHeight="1" x14ac:dyDescent="0.35">
      <c r="B63" s="4"/>
      <c r="C63" s="1" t="s">
        <v>37</v>
      </c>
      <c r="H63" s="2" t="s">
        <v>38</v>
      </c>
      <c r="I63" s="2" t="s">
        <v>16</v>
      </c>
      <c r="J63" s="2" t="s">
        <v>20</v>
      </c>
      <c r="K63" s="1" t="s">
        <v>39</v>
      </c>
      <c r="L63" s="2" t="s">
        <v>40</v>
      </c>
      <c r="M63" s="1" t="s">
        <v>41</v>
      </c>
      <c r="AA63" s="5"/>
      <c r="AB63" s="5"/>
    </row>
    <row r="64" spans="2:28" ht="15" customHeight="1" x14ac:dyDescent="0.35">
      <c r="B64" s="4"/>
      <c r="F64" s="1" t="s">
        <v>90</v>
      </c>
      <c r="K64" s="2"/>
      <c r="AA64" s="5"/>
    </row>
    <row r="65" spans="2:32" ht="15" customHeight="1" x14ac:dyDescent="0.35">
      <c r="B65" s="4"/>
      <c r="F65" s="1" t="s">
        <v>82</v>
      </c>
      <c r="AA65" s="5"/>
    </row>
    <row r="66" spans="2:32" ht="15" customHeight="1" x14ac:dyDescent="0.35">
      <c r="B66" s="4"/>
      <c r="F66" s="1" t="s">
        <v>42</v>
      </c>
      <c r="AA66" s="5"/>
    </row>
    <row r="67" spans="2:32" ht="15" customHeight="1" x14ac:dyDescent="0.35">
      <c r="B67" s="4"/>
      <c r="F67" s="1" t="s">
        <v>88</v>
      </c>
      <c r="AA67" s="5"/>
    </row>
    <row r="68" spans="2:32" ht="15" customHeight="1" x14ac:dyDescent="0.35">
      <c r="B68" s="4"/>
      <c r="F68" s="1" t="s">
        <v>43</v>
      </c>
      <c r="AA68" s="5"/>
    </row>
    <row r="69" spans="2:32" ht="15" customHeight="1" x14ac:dyDescent="0.35">
      <c r="B69" s="4"/>
      <c r="AA69" s="5"/>
    </row>
    <row r="70" spans="2:32" ht="15" customHeight="1" x14ac:dyDescent="0.35">
      <c r="B70" s="4"/>
      <c r="AA70" s="5"/>
    </row>
    <row r="71" spans="2:32" ht="15" customHeight="1" x14ac:dyDescent="0.35">
      <c r="B71" s="18" t="s">
        <v>66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spans="2:32" ht="15" customHeight="1" x14ac:dyDescent="0.35">
      <c r="B72" s="4"/>
      <c r="C72" s="30" t="s">
        <v>3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6" t="s">
        <v>7</v>
      </c>
      <c r="P72" s="26"/>
      <c r="Q72" s="26"/>
      <c r="R72" s="26"/>
      <c r="S72" s="26" t="s">
        <v>8</v>
      </c>
      <c r="T72" s="26"/>
      <c r="U72" s="26"/>
      <c r="V72" s="26" t="s">
        <v>0</v>
      </c>
      <c r="W72" s="26"/>
      <c r="X72" s="26"/>
      <c r="Y72" s="26"/>
      <c r="Z72" s="26"/>
      <c r="AA72" s="5"/>
    </row>
    <row r="73" spans="2:32" ht="15" customHeight="1" x14ac:dyDescent="0.35">
      <c r="B73" s="4"/>
      <c r="C73" s="31" t="s">
        <v>57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55">
        <f>SQRT(4*O57/PI())</f>
        <v>5.9696120384303178E-2</v>
      </c>
      <c r="P73" s="55"/>
      <c r="Q73" s="55"/>
      <c r="R73" s="55"/>
      <c r="S73" s="26" t="s">
        <v>10</v>
      </c>
      <c r="T73" s="26"/>
      <c r="U73" s="26"/>
      <c r="V73" s="26" t="s">
        <v>13</v>
      </c>
      <c r="W73" s="26"/>
      <c r="X73" s="26"/>
      <c r="Y73" s="26"/>
      <c r="Z73" s="26"/>
      <c r="AA73" s="5"/>
    </row>
    <row r="74" spans="2:32" ht="26.25" customHeight="1" x14ac:dyDescent="0.35">
      <c r="B74" s="4"/>
      <c r="C74" s="57" t="s">
        <v>46</v>
      </c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8">
        <f>IF(O73&lt;0.05,0.05,O73)</f>
        <v>5.9696120384303178E-2</v>
      </c>
      <c r="P74" s="59"/>
      <c r="Q74" s="59"/>
      <c r="R74" s="60"/>
      <c r="S74" s="26" t="s">
        <v>10</v>
      </c>
      <c r="T74" s="26"/>
      <c r="U74" s="26"/>
      <c r="V74" s="62" t="s">
        <v>86</v>
      </c>
      <c r="W74" s="62"/>
      <c r="X74" s="62"/>
      <c r="Y74" s="62"/>
      <c r="Z74" s="62"/>
      <c r="AA74" s="5"/>
    </row>
    <row r="75" spans="2:32" ht="15" customHeight="1" x14ac:dyDescent="0.35">
      <c r="B75" s="4"/>
      <c r="C75" s="31" t="s">
        <v>45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61">
        <f>O57</f>
        <v>2.7988659350652368E-3</v>
      </c>
      <c r="P75" s="61"/>
      <c r="Q75" s="61"/>
      <c r="R75" s="61"/>
      <c r="S75" s="26" t="s">
        <v>73</v>
      </c>
      <c r="T75" s="26"/>
      <c r="U75" s="26"/>
      <c r="V75" s="26" t="s">
        <v>13</v>
      </c>
      <c r="W75" s="26"/>
      <c r="X75" s="26"/>
      <c r="Y75" s="26"/>
      <c r="Z75" s="26"/>
      <c r="AA75" s="5"/>
    </row>
    <row r="76" spans="2:32" ht="15" customHeight="1" x14ac:dyDescent="0.35">
      <c r="B76" s="4"/>
      <c r="C76" s="31" t="s">
        <v>44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56">
        <v>3.14</v>
      </c>
      <c r="P76" s="56"/>
      <c r="Q76" s="56"/>
      <c r="R76" s="56"/>
      <c r="S76" s="26"/>
      <c r="T76" s="26"/>
      <c r="U76" s="26"/>
      <c r="V76" s="26" t="s">
        <v>29</v>
      </c>
      <c r="W76" s="26"/>
      <c r="X76" s="26"/>
      <c r="Y76" s="26"/>
      <c r="Z76" s="26"/>
      <c r="AA76" s="5"/>
    </row>
    <row r="77" spans="2:32" ht="15" customHeight="1" x14ac:dyDescent="0.35">
      <c r="B77" s="4"/>
      <c r="AA77" s="5"/>
      <c r="AF77" s="1" t="s">
        <v>58</v>
      </c>
    </row>
    <row r="78" spans="2:32" ht="15" customHeight="1" x14ac:dyDescent="0.35">
      <c r="B78" s="4"/>
      <c r="C78" s="1" t="s">
        <v>47</v>
      </c>
      <c r="J78" s="2" t="s">
        <v>48</v>
      </c>
      <c r="K78" s="2" t="s">
        <v>16</v>
      </c>
      <c r="L78" s="2" t="s">
        <v>40</v>
      </c>
      <c r="M78" s="1" t="s">
        <v>49</v>
      </c>
      <c r="AA78" s="5"/>
    </row>
    <row r="79" spans="2:32" ht="15" customHeight="1" x14ac:dyDescent="0.35">
      <c r="B79" s="4"/>
      <c r="F79" s="1" t="s">
        <v>89</v>
      </c>
      <c r="AA79" s="5"/>
    </row>
    <row r="80" spans="2:32" ht="15" customHeight="1" x14ac:dyDescent="0.35">
      <c r="B80" s="4"/>
      <c r="F80" s="1" t="s">
        <v>83</v>
      </c>
      <c r="AA80" s="5"/>
    </row>
    <row r="81" spans="2:27" ht="15" customHeight="1" x14ac:dyDescent="0.35">
      <c r="B81" s="4"/>
      <c r="F81" s="1" t="s">
        <v>50</v>
      </c>
      <c r="AA81" s="5"/>
    </row>
    <row r="82" spans="2:27" ht="15" customHeight="1" x14ac:dyDescent="0.35">
      <c r="B82" s="4"/>
      <c r="C82" s="1" t="s">
        <v>51</v>
      </c>
      <c r="AA82" s="5"/>
    </row>
    <row r="83" spans="2:27" ht="15" customHeight="1" x14ac:dyDescent="0.35">
      <c r="B83" s="4"/>
      <c r="C83" s="1" t="s">
        <v>52</v>
      </c>
      <c r="AA83" s="5"/>
    </row>
    <row r="84" spans="2:27" ht="15" customHeight="1" x14ac:dyDescent="0.35">
      <c r="B84" s="4"/>
      <c r="C84" s="1" t="s">
        <v>53</v>
      </c>
      <c r="AA84" s="5"/>
    </row>
    <row r="85" spans="2:27" ht="15" customHeight="1" x14ac:dyDescent="0.35">
      <c r="B85" s="4"/>
      <c r="AA85" s="5"/>
    </row>
    <row r="86" spans="2:27" ht="15" customHeight="1" x14ac:dyDescent="0.35">
      <c r="B86" s="4"/>
      <c r="AA86" s="5"/>
    </row>
    <row r="87" spans="2:27" ht="15" customHeight="1" x14ac:dyDescent="0.35">
      <c r="B87" s="18" t="s">
        <v>66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spans="2:27" ht="15" customHeight="1" x14ac:dyDescent="0.35">
      <c r="B88" s="4"/>
      <c r="F88" s="21" t="s">
        <v>92</v>
      </c>
      <c r="G88" s="21"/>
      <c r="H88" s="21"/>
      <c r="I88" s="21"/>
      <c r="J88" s="21"/>
      <c r="K88" s="21"/>
      <c r="L88" s="21"/>
      <c r="M88" s="16"/>
      <c r="N88" s="16"/>
      <c r="O88" s="23" t="s">
        <v>91</v>
      </c>
      <c r="P88" s="23"/>
      <c r="Q88" s="23"/>
      <c r="R88" s="23"/>
      <c r="S88" s="23"/>
      <c r="T88" s="23"/>
      <c r="U88" s="23"/>
      <c r="V88" s="25" t="s">
        <v>31</v>
      </c>
      <c r="W88" s="25"/>
      <c r="AA88" s="5"/>
    </row>
    <row r="89" spans="2:27" ht="15" customHeight="1" x14ac:dyDescent="0.35">
      <c r="B89" s="4"/>
      <c r="F89" s="21"/>
      <c r="G89" s="21"/>
      <c r="H89" s="21"/>
      <c r="I89" s="21"/>
      <c r="J89" s="21"/>
      <c r="K89" s="21"/>
      <c r="L89" s="21"/>
      <c r="M89" s="16"/>
      <c r="N89" s="16"/>
      <c r="O89" s="23"/>
      <c r="P89" s="23"/>
      <c r="Q89" s="23"/>
      <c r="R89" s="23"/>
      <c r="S89" s="23"/>
      <c r="T89" s="23"/>
      <c r="U89" s="23"/>
      <c r="V89" s="25"/>
      <c r="W89" s="25"/>
      <c r="AA89" s="5"/>
    </row>
    <row r="90" spans="2:27" ht="15" customHeight="1" x14ac:dyDescent="0.35">
      <c r="B90" s="4"/>
      <c r="F90" s="22">
        <f>O74</f>
        <v>5.9696120384303178E-2</v>
      </c>
      <c r="G90" s="22"/>
      <c r="H90" s="22"/>
      <c r="I90" s="22"/>
      <c r="J90" s="22"/>
      <c r="K90" s="22"/>
      <c r="L90" s="22"/>
      <c r="M90" s="17" t="s">
        <v>68</v>
      </c>
      <c r="N90" s="17"/>
      <c r="O90" s="24">
        <v>0.06</v>
      </c>
      <c r="P90" s="24"/>
      <c r="Q90" s="24"/>
      <c r="R90" s="24"/>
      <c r="S90" s="24"/>
      <c r="T90" s="24"/>
      <c r="U90" s="24"/>
      <c r="V90" s="26" t="str">
        <f>IF(F90&gt;=O90,"OK","OUT")</f>
        <v>OUT</v>
      </c>
      <c r="W90" s="26"/>
      <c r="AA90" s="5"/>
    </row>
    <row r="91" spans="2:27" ht="15" customHeight="1" x14ac:dyDescent="0.35">
      <c r="B91" s="4"/>
      <c r="F91" s="22"/>
      <c r="G91" s="22"/>
      <c r="H91" s="22"/>
      <c r="I91" s="22"/>
      <c r="J91" s="22"/>
      <c r="K91" s="22"/>
      <c r="L91" s="22"/>
      <c r="M91" s="17"/>
      <c r="N91" s="17"/>
      <c r="O91" s="24"/>
      <c r="P91" s="24"/>
      <c r="Q91" s="24"/>
      <c r="R91" s="24"/>
      <c r="S91" s="24"/>
      <c r="T91" s="24"/>
      <c r="U91" s="24"/>
      <c r="V91" s="26"/>
      <c r="W91" s="26"/>
      <c r="AA91" s="5"/>
    </row>
    <row r="92" spans="2:27" ht="15" customHeight="1" thickBot="1" x14ac:dyDescent="0.4">
      <c r="B92" s="6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9"/>
    </row>
    <row r="93" spans="2:27" ht="15" customHeight="1" x14ac:dyDescent="0.35"/>
    <row r="94" spans="2:27" ht="15" customHeight="1" x14ac:dyDescent="0.35"/>
    <row r="95" spans="2:27" ht="15" customHeight="1" thickBot="1" x14ac:dyDescent="0.4">
      <c r="B95" s="1" t="s">
        <v>54</v>
      </c>
    </row>
    <row r="96" spans="2:27" ht="15" customHeight="1" x14ac:dyDescent="0.35">
      <c r="B96" s="27" t="s">
        <v>67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9"/>
    </row>
    <row r="97" spans="2:27" ht="15" customHeight="1" x14ac:dyDescent="0.35">
      <c r="B97" s="4"/>
      <c r="C97" s="14"/>
      <c r="D97" s="14"/>
      <c r="E97" s="14"/>
      <c r="F97" s="14"/>
      <c r="G97" s="14"/>
      <c r="H97" s="21" t="s">
        <v>84</v>
      </c>
      <c r="I97" s="16"/>
      <c r="J97" s="16"/>
      <c r="K97" s="16"/>
      <c r="L97" s="16"/>
      <c r="M97" s="16"/>
      <c r="N97" s="16"/>
      <c r="O97" s="23" t="s">
        <v>85</v>
      </c>
      <c r="P97" s="25"/>
      <c r="Q97" s="25"/>
      <c r="R97" s="25"/>
      <c r="S97" s="25"/>
      <c r="T97" s="25" t="s">
        <v>31</v>
      </c>
      <c r="U97" s="25"/>
      <c r="V97" s="25"/>
      <c r="AA97" s="5"/>
    </row>
    <row r="98" spans="2:27" ht="15" customHeight="1" x14ac:dyDescent="0.35">
      <c r="B98" s="4"/>
      <c r="C98" s="14"/>
      <c r="D98" s="14"/>
      <c r="E98" s="14"/>
      <c r="F98" s="14"/>
      <c r="G98" s="14"/>
      <c r="H98" s="16"/>
      <c r="I98" s="16"/>
      <c r="J98" s="16"/>
      <c r="K98" s="16"/>
      <c r="L98" s="16"/>
      <c r="M98" s="16"/>
      <c r="N98" s="16"/>
      <c r="O98" s="25"/>
      <c r="P98" s="25"/>
      <c r="Q98" s="25"/>
      <c r="R98" s="25"/>
      <c r="S98" s="25"/>
      <c r="T98" s="25"/>
      <c r="U98" s="25"/>
      <c r="V98" s="25"/>
      <c r="AA98" s="5"/>
    </row>
    <row r="99" spans="2:27" ht="15" customHeight="1" x14ac:dyDescent="0.35">
      <c r="B99" s="4"/>
      <c r="C99" s="14"/>
      <c r="D99" s="14"/>
      <c r="E99" s="14"/>
      <c r="F99" s="14"/>
      <c r="G99" s="14"/>
      <c r="H99" s="63">
        <f>O7</f>
        <v>0</v>
      </c>
      <c r="I99" s="63"/>
      <c r="J99" s="63"/>
      <c r="K99" s="63"/>
      <c r="L99" s="63"/>
      <c r="M99" s="30" t="s">
        <v>71</v>
      </c>
      <c r="N99" s="30"/>
      <c r="O99" s="64">
        <f>O18</f>
        <v>3.79095E-3</v>
      </c>
      <c r="P99" s="64"/>
      <c r="Q99" s="64"/>
      <c r="R99" s="64"/>
      <c r="S99" s="64"/>
      <c r="T99" s="26" t="str">
        <f>IF(H99&lt;=O99,"OK","OUT")</f>
        <v>OK</v>
      </c>
      <c r="U99" s="26"/>
      <c r="V99" s="26"/>
      <c r="AA99" s="5"/>
    </row>
    <row r="100" spans="2:27" ht="15" customHeight="1" x14ac:dyDescent="0.35">
      <c r="B100" s="4"/>
      <c r="C100" s="14"/>
      <c r="D100" s="14"/>
      <c r="E100" s="14"/>
      <c r="F100" s="14"/>
      <c r="G100" s="14"/>
      <c r="H100" s="63"/>
      <c r="I100" s="63"/>
      <c r="J100" s="63"/>
      <c r="K100" s="63"/>
      <c r="L100" s="63"/>
      <c r="M100" s="30"/>
      <c r="N100" s="30"/>
      <c r="O100" s="64"/>
      <c r="P100" s="64"/>
      <c r="Q100" s="64"/>
      <c r="R100" s="64"/>
      <c r="S100" s="64"/>
      <c r="T100" s="26"/>
      <c r="U100" s="26"/>
      <c r="V100" s="26"/>
      <c r="AA100" s="5"/>
    </row>
    <row r="101" spans="2:27" ht="15" customHeight="1" x14ac:dyDescent="0.35">
      <c r="B101" s="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AA101" s="5"/>
    </row>
    <row r="102" spans="2:27" ht="15" customHeight="1" x14ac:dyDescent="0.35">
      <c r="B102" s="4" t="s">
        <v>56</v>
      </c>
      <c r="C102" s="3"/>
      <c r="AA102" s="5"/>
    </row>
    <row r="103" spans="2:27" ht="15" customHeight="1" x14ac:dyDescent="0.35">
      <c r="B103" s="4"/>
      <c r="C103" s="3"/>
      <c r="AA103" s="5"/>
    </row>
    <row r="104" spans="2:27" ht="15" customHeight="1" x14ac:dyDescent="0.35">
      <c r="B104" s="4"/>
      <c r="AA104" s="5"/>
    </row>
    <row r="105" spans="2:27" ht="15" customHeight="1" x14ac:dyDescent="0.35">
      <c r="B105" s="4"/>
      <c r="AA105" s="5"/>
    </row>
    <row r="106" spans="2:27" ht="15" customHeight="1" thickBot="1" x14ac:dyDescent="0.4">
      <c r="B106" s="6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9"/>
    </row>
    <row r="107" spans="2:27" ht="15" customHeight="1" x14ac:dyDescent="0.35"/>
    <row r="108" spans="2:27" ht="15" customHeight="1" x14ac:dyDescent="0.35"/>
  </sheetData>
  <mergeCells count="126">
    <mergeCell ref="H97:L98"/>
    <mergeCell ref="M97:N98"/>
    <mergeCell ref="O97:S98"/>
    <mergeCell ref="T97:V98"/>
    <mergeCell ref="H99:L100"/>
    <mergeCell ref="M99:N100"/>
    <mergeCell ref="O99:S100"/>
    <mergeCell ref="T99:V100"/>
    <mergeCell ref="B96:AA96"/>
    <mergeCell ref="C73:N73"/>
    <mergeCell ref="O73:R73"/>
    <mergeCell ref="S73:U73"/>
    <mergeCell ref="V73:Z73"/>
    <mergeCell ref="C76:N76"/>
    <mergeCell ref="O76:R76"/>
    <mergeCell ref="S76:U76"/>
    <mergeCell ref="V76:Z76"/>
    <mergeCell ref="C74:N74"/>
    <mergeCell ref="C75:N75"/>
    <mergeCell ref="O74:R74"/>
    <mergeCell ref="O75:R75"/>
    <mergeCell ref="S74:U74"/>
    <mergeCell ref="S75:U75"/>
    <mergeCell ref="V74:Z74"/>
    <mergeCell ref="V75:Z75"/>
    <mergeCell ref="B71:AA71"/>
    <mergeCell ref="C72:N72"/>
    <mergeCell ref="O72:R72"/>
    <mergeCell ref="S72:U72"/>
    <mergeCell ref="V72:Z72"/>
    <mergeCell ref="C59:N59"/>
    <mergeCell ref="O59:R59"/>
    <mergeCell ref="S59:U59"/>
    <mergeCell ref="V59:Z59"/>
    <mergeCell ref="C61:N61"/>
    <mergeCell ref="O61:R61"/>
    <mergeCell ref="S61:U61"/>
    <mergeCell ref="V61:Z61"/>
    <mergeCell ref="C60:N60"/>
    <mergeCell ref="O60:R60"/>
    <mergeCell ref="S60:U60"/>
    <mergeCell ref="V60:Z60"/>
    <mergeCell ref="C57:N57"/>
    <mergeCell ref="O57:R57"/>
    <mergeCell ref="S57:U57"/>
    <mergeCell ref="V57:Z57"/>
    <mergeCell ref="C58:N58"/>
    <mergeCell ref="O58:R58"/>
    <mergeCell ref="S58:U58"/>
    <mergeCell ref="V58:Z58"/>
    <mergeCell ref="B55:AA55"/>
    <mergeCell ref="C56:N56"/>
    <mergeCell ref="O56:R56"/>
    <mergeCell ref="S56:U56"/>
    <mergeCell ref="V56:Z56"/>
    <mergeCell ref="M48:N49"/>
    <mergeCell ref="H48:L49"/>
    <mergeCell ref="O48:S49"/>
    <mergeCell ref="T48:V49"/>
    <mergeCell ref="M46:N47"/>
    <mergeCell ref="H46:L47"/>
    <mergeCell ref="O46:S47"/>
    <mergeCell ref="T46:V47"/>
    <mergeCell ref="B45:AA45"/>
    <mergeCell ref="V34:Z34"/>
    <mergeCell ref="V35:Z35"/>
    <mergeCell ref="C34:N34"/>
    <mergeCell ref="C35:N35"/>
    <mergeCell ref="O34:R34"/>
    <mergeCell ref="O35:R35"/>
    <mergeCell ref="S34:U34"/>
    <mergeCell ref="S35:U35"/>
    <mergeCell ref="B32:AA32"/>
    <mergeCell ref="C33:N33"/>
    <mergeCell ref="O33:R33"/>
    <mergeCell ref="S33:U33"/>
    <mergeCell ref="V33:Z33"/>
    <mergeCell ref="C15:N15"/>
    <mergeCell ref="C16:N16"/>
    <mergeCell ref="C17:N17"/>
    <mergeCell ref="C18:N18"/>
    <mergeCell ref="S15:U15"/>
    <mergeCell ref="S18:U18"/>
    <mergeCell ref="B13:AA13"/>
    <mergeCell ref="C14:N14"/>
    <mergeCell ref="O14:R14"/>
    <mergeCell ref="S14:U14"/>
    <mergeCell ref="V14:Z14"/>
    <mergeCell ref="V18:Z18"/>
    <mergeCell ref="O15:R15"/>
    <mergeCell ref="O16:R16"/>
    <mergeCell ref="O17:R17"/>
    <mergeCell ref="O18:R18"/>
    <mergeCell ref="V15:Z15"/>
    <mergeCell ref="S16:U16"/>
    <mergeCell ref="V16:Z16"/>
    <mergeCell ref="S17:U17"/>
    <mergeCell ref="V17:Z17"/>
    <mergeCell ref="B2:AA2"/>
    <mergeCell ref="C3:N3"/>
    <mergeCell ref="O3:R3"/>
    <mergeCell ref="S3:U3"/>
    <mergeCell ref="V3:Z3"/>
    <mergeCell ref="S4:U4"/>
    <mergeCell ref="S5:U5"/>
    <mergeCell ref="S6:U6"/>
    <mergeCell ref="S7:U7"/>
    <mergeCell ref="V4:Z4"/>
    <mergeCell ref="C4:N4"/>
    <mergeCell ref="C5:N5"/>
    <mergeCell ref="C6:N6"/>
    <mergeCell ref="C7:N7"/>
    <mergeCell ref="O4:R4"/>
    <mergeCell ref="O5:R5"/>
    <mergeCell ref="O6:R6"/>
    <mergeCell ref="O7:R7"/>
    <mergeCell ref="V5:Z7"/>
    <mergeCell ref="M88:N89"/>
    <mergeCell ref="M90:N91"/>
    <mergeCell ref="B87:AA87"/>
    <mergeCell ref="F88:L89"/>
    <mergeCell ref="F90:L91"/>
    <mergeCell ref="O88:U89"/>
    <mergeCell ref="O90:U91"/>
    <mergeCell ref="V88:W89"/>
    <mergeCell ref="V90:W91"/>
  </mergeCells>
  <phoneticPr fontId="1"/>
  <conditionalFormatting sqref="O4:R7">
    <cfRule type="containsBlanks" dxfId="2" priority="9">
      <formula>LEN(TRIM(O4))=0</formula>
    </cfRule>
  </conditionalFormatting>
  <conditionalFormatting sqref="O34:R35">
    <cfRule type="containsBlanks" dxfId="1" priority="3">
      <formula>LEN(TRIM(O34))=0</formula>
    </cfRule>
  </conditionalFormatting>
  <conditionalFormatting sqref="O74:R74">
    <cfRule type="containsBlanks" dxfId="0" priority="2">
      <formula>LEN(TRIM(O74))=0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2" manualBreakCount="2">
    <brk id="42" max="27" man="1"/>
    <brk id="9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施設条件の設定（貯留）</vt:lpstr>
      <vt:lpstr>'施設条件の設定（貯留）'!Print_Area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美紀子</dc:creator>
  <cp:lastModifiedBy>00085761</cp:lastModifiedBy>
  <cp:lastPrinted>2025-10-27T00:42:25Z</cp:lastPrinted>
  <dcterms:created xsi:type="dcterms:W3CDTF">2025-02-27T01:52:02Z</dcterms:created>
  <dcterms:modified xsi:type="dcterms:W3CDTF">2025-12-02T01:33:22Z</dcterms:modified>
</cp:coreProperties>
</file>